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4.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66925"/>
  <mc:AlternateContent xmlns:mc="http://schemas.openxmlformats.org/markup-compatibility/2006">
    <mc:Choice Requires="x15">
      <x15ac:absPath xmlns:x15ac="http://schemas.microsoft.com/office/spreadsheetml/2010/11/ac" url="C:\Users\ADMIN\Desktop\Assingments\Robe\"/>
    </mc:Choice>
  </mc:AlternateContent>
  <xr:revisionPtr revIDLastSave="0" documentId="13_ncr:1_{9AEC31D8-E9FE-4330-A35C-91F9D1E37230}" xr6:coauthVersionLast="47" xr6:coauthVersionMax="47" xr10:uidLastSave="{00000000-0000-0000-0000-000000000000}"/>
  <bookViews>
    <workbookView xWindow="-110" yWindow="-110" windowWidth="19420" windowHeight="11020" activeTab="6" xr2:uid="{97FC7812-9FA7-4784-A61C-DEC74B527F92}"/>
  </bookViews>
  <sheets>
    <sheet name="Searches data" sheetId="1" r:id="rId1"/>
    <sheet name="Activity data" sheetId="2" r:id="rId2"/>
    <sheet name="Q1" sheetId="3" r:id="rId3"/>
    <sheet name="Q2" sheetId="4" r:id="rId4"/>
    <sheet name="Q3" sheetId="5" r:id="rId5"/>
    <sheet name="Q4" sheetId="6" r:id="rId6"/>
    <sheet name="Q5" sheetId="7" r:id="rId7"/>
    <sheet name="Q6" sheetId="8" r:id="rId8"/>
    <sheet name="Q7" sheetId="9" r:id="rId9"/>
  </sheets>
  <definedNames>
    <definedName name="_xlnm._FilterDatabase" localSheetId="0" hidden="1">'Searches data'!$A$1:$I$170</definedName>
  </definedNames>
  <calcPr calcId="191029"/>
  <pivotCaches>
    <pivotCache cacheId="14" r:id="rId10"/>
    <pivotCache cacheId="15" r:id="rId11"/>
    <pivotCache cacheId="16"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4" l="1"/>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F6" i="5"/>
  <c r="B5" i="5"/>
  <c r="I57" i="9"/>
  <c r="D2" i="2"/>
  <c r="E187"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8"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B23" i="9"/>
  <c r="D23" i="9" s="1"/>
  <c r="B24" i="9"/>
  <c r="D24" i="9" s="1"/>
  <c r="B25" i="9"/>
  <c r="D25" i="9" s="1"/>
  <c r="B26" i="9"/>
  <c r="D26" i="9" s="1"/>
  <c r="B27" i="9"/>
  <c r="D27" i="9" s="1"/>
  <c r="B28" i="9"/>
  <c r="D28" i="9" s="1"/>
  <c r="B29" i="9"/>
  <c r="D29" i="9" s="1"/>
  <c r="B30" i="9"/>
  <c r="D30" i="9" s="1"/>
  <c r="B31" i="9"/>
  <c r="D31" i="9" s="1"/>
  <c r="B32" i="9"/>
  <c r="D32" i="9" s="1"/>
  <c r="B33" i="9"/>
  <c r="D33" i="9" s="1"/>
  <c r="B34" i="9"/>
  <c r="D34" i="9" s="1"/>
  <c r="B35" i="9"/>
  <c r="D35" i="9" s="1"/>
  <c r="B36" i="9"/>
  <c r="D36" i="9" s="1"/>
  <c r="B37" i="9"/>
  <c r="D37" i="9" s="1"/>
  <c r="B38" i="9"/>
  <c r="D38" i="9" s="1"/>
  <c r="B39" i="9"/>
  <c r="D39" i="9" s="1"/>
  <c r="B40" i="9"/>
  <c r="D40" i="9" s="1"/>
  <c r="B41" i="9"/>
  <c r="D41" i="9" s="1"/>
  <c r="B42" i="9"/>
  <c r="D42" i="9" s="1"/>
  <c r="B43" i="9"/>
  <c r="D43" i="9" s="1"/>
  <c r="B44" i="9"/>
  <c r="D44" i="9" s="1"/>
  <c r="B45" i="9"/>
  <c r="D45" i="9" s="1"/>
  <c r="B46" i="9"/>
  <c r="D46" i="9" s="1"/>
  <c r="B47" i="9"/>
  <c r="D47" i="9" s="1"/>
  <c r="B48" i="9"/>
  <c r="D48" i="9" s="1"/>
  <c r="B49" i="9"/>
  <c r="D49" i="9" s="1"/>
  <c r="B50" i="9"/>
  <c r="D50" i="9" s="1"/>
  <c r="B51" i="9"/>
  <c r="D51" i="9" s="1"/>
  <c r="B52" i="9"/>
  <c r="D52" i="9" s="1"/>
  <c r="B53" i="9"/>
  <c r="D53" i="9" s="1"/>
  <c r="B54" i="9"/>
  <c r="D54" i="9" s="1"/>
  <c r="B55" i="9"/>
  <c r="D55" i="9" s="1"/>
  <c r="B56" i="9"/>
  <c r="D56" i="9" s="1"/>
  <c r="B57" i="9"/>
  <c r="D57" i="9" s="1"/>
  <c r="B58" i="9"/>
  <c r="D58" i="9" s="1"/>
  <c r="B59" i="9"/>
  <c r="D59" i="9" s="1"/>
  <c r="B60" i="9"/>
  <c r="D60" i="9" s="1"/>
  <c r="B61" i="9"/>
  <c r="D61" i="9" s="1"/>
  <c r="B62" i="9"/>
  <c r="D62" i="9" s="1"/>
  <c r="B63" i="9"/>
  <c r="D63" i="9" s="1"/>
  <c r="B64" i="9"/>
  <c r="D64" i="9" s="1"/>
  <c r="B65" i="9"/>
  <c r="D65" i="9" s="1"/>
  <c r="B66" i="9"/>
  <c r="D66" i="9" s="1"/>
  <c r="B67" i="9"/>
  <c r="D67" i="9" s="1"/>
  <c r="B68" i="9"/>
  <c r="D68" i="9" s="1"/>
  <c r="B69" i="9"/>
  <c r="D69" i="9" s="1"/>
  <c r="B70" i="9"/>
  <c r="D70" i="9" s="1"/>
  <c r="B71" i="9"/>
  <c r="D71" i="9" s="1"/>
  <c r="B72" i="9"/>
  <c r="D72" i="9" s="1"/>
  <c r="B73" i="9"/>
  <c r="D73" i="9" s="1"/>
  <c r="B74" i="9"/>
  <c r="D74" i="9" s="1"/>
  <c r="B75" i="9"/>
  <c r="D75" i="9" s="1"/>
  <c r="B76" i="9"/>
  <c r="D76" i="9" s="1"/>
  <c r="B77" i="9"/>
  <c r="D77" i="9" s="1"/>
  <c r="B78" i="9"/>
  <c r="D78" i="9" s="1"/>
  <c r="B79" i="9"/>
  <c r="D79" i="9" s="1"/>
  <c r="B80" i="9"/>
  <c r="D80" i="9" s="1"/>
  <c r="B81" i="9"/>
  <c r="D81" i="9" s="1"/>
  <c r="B82" i="9"/>
  <c r="D82" i="9" s="1"/>
  <c r="B83" i="9"/>
  <c r="D83" i="9" s="1"/>
  <c r="B84" i="9"/>
  <c r="D84" i="9" s="1"/>
  <c r="B85" i="9"/>
  <c r="D85" i="9" s="1"/>
  <c r="B86" i="9"/>
  <c r="D86" i="9" s="1"/>
  <c r="B87" i="9"/>
  <c r="D87" i="9" s="1"/>
  <c r="B88" i="9"/>
  <c r="D88" i="9" s="1"/>
  <c r="B89" i="9"/>
  <c r="D89" i="9" s="1"/>
  <c r="B90" i="9"/>
  <c r="D90" i="9" s="1"/>
  <c r="B91" i="9"/>
  <c r="D91" i="9" s="1"/>
  <c r="B92" i="9"/>
  <c r="D92" i="9" s="1"/>
  <c r="B93" i="9"/>
  <c r="D93" i="9" s="1"/>
  <c r="B94" i="9"/>
  <c r="D94" i="9" s="1"/>
  <c r="B95" i="9"/>
  <c r="D95" i="9" s="1"/>
  <c r="B96" i="9"/>
  <c r="D96" i="9" s="1"/>
  <c r="B97" i="9"/>
  <c r="D97" i="9" s="1"/>
  <c r="B98" i="9"/>
  <c r="D98" i="9" s="1"/>
  <c r="B99" i="9"/>
  <c r="D99" i="9" s="1"/>
  <c r="B100" i="9"/>
  <c r="D100" i="9" s="1"/>
  <c r="B101" i="9"/>
  <c r="D101" i="9" s="1"/>
  <c r="B102" i="9"/>
  <c r="D102" i="9" s="1"/>
  <c r="B103" i="9"/>
  <c r="D103" i="9" s="1"/>
  <c r="B104" i="9"/>
  <c r="D104" i="9" s="1"/>
  <c r="B105" i="9"/>
  <c r="D105" i="9" s="1"/>
  <c r="B106" i="9"/>
  <c r="D106" i="9" s="1"/>
  <c r="B107" i="9"/>
  <c r="D107" i="9" s="1"/>
  <c r="B108" i="9"/>
  <c r="D108" i="9" s="1"/>
  <c r="B109" i="9"/>
  <c r="D109" i="9" s="1"/>
  <c r="B110" i="9"/>
  <c r="D110" i="9" s="1"/>
  <c r="B111" i="9"/>
  <c r="D111" i="9" s="1"/>
  <c r="B112" i="9"/>
  <c r="D112" i="9" s="1"/>
  <c r="B113" i="9"/>
  <c r="D113" i="9" s="1"/>
  <c r="B114" i="9"/>
  <c r="D114" i="9" s="1"/>
  <c r="B115" i="9"/>
  <c r="D115" i="9" s="1"/>
  <c r="B116" i="9"/>
  <c r="D116" i="9" s="1"/>
  <c r="B117" i="9"/>
  <c r="D117" i="9" s="1"/>
  <c r="B118" i="9"/>
  <c r="D118" i="9" s="1"/>
  <c r="B119" i="9"/>
  <c r="D119" i="9" s="1"/>
  <c r="B120" i="9"/>
  <c r="D120" i="9" s="1"/>
  <c r="B121" i="9"/>
  <c r="D121" i="9" s="1"/>
  <c r="B122" i="9"/>
  <c r="D122" i="9" s="1"/>
  <c r="B123" i="9"/>
  <c r="D123" i="9" s="1"/>
  <c r="B124" i="9"/>
  <c r="D124" i="9" s="1"/>
  <c r="B125" i="9"/>
  <c r="D125" i="9" s="1"/>
  <c r="B126" i="9"/>
  <c r="D126" i="9" s="1"/>
  <c r="B127" i="9"/>
  <c r="D127" i="9" s="1"/>
  <c r="B128" i="9"/>
  <c r="D128" i="9" s="1"/>
  <c r="B129" i="9"/>
  <c r="D129" i="9" s="1"/>
  <c r="B130" i="9"/>
  <c r="D130" i="9" s="1"/>
  <c r="B131" i="9"/>
  <c r="D131" i="9" s="1"/>
  <c r="B132" i="9"/>
  <c r="D132" i="9" s="1"/>
  <c r="B133" i="9"/>
  <c r="D133" i="9" s="1"/>
  <c r="B134" i="9"/>
  <c r="D134" i="9" s="1"/>
  <c r="B135" i="9"/>
  <c r="D135" i="9" s="1"/>
  <c r="B136" i="9"/>
  <c r="D136" i="9" s="1"/>
  <c r="B137" i="9"/>
  <c r="D137" i="9" s="1"/>
  <c r="B138" i="9"/>
  <c r="D138" i="9" s="1"/>
  <c r="B139" i="9"/>
  <c r="D139" i="9" s="1"/>
  <c r="B140" i="9"/>
  <c r="D140" i="9" s="1"/>
  <c r="B141" i="9"/>
  <c r="D141" i="9" s="1"/>
  <c r="B142" i="9"/>
  <c r="D142" i="9" s="1"/>
  <c r="B143" i="9"/>
  <c r="D143" i="9" s="1"/>
  <c r="B144" i="9"/>
  <c r="D144" i="9" s="1"/>
  <c r="B145" i="9"/>
  <c r="D145" i="9" s="1"/>
  <c r="B146" i="9"/>
  <c r="D146" i="9" s="1"/>
  <c r="B147" i="9"/>
  <c r="D147" i="9" s="1"/>
  <c r="B148" i="9"/>
  <c r="D148" i="9" s="1"/>
  <c r="B149" i="9"/>
  <c r="D149" i="9" s="1"/>
  <c r="B150" i="9"/>
  <c r="D150" i="9" s="1"/>
  <c r="B151" i="9"/>
  <c r="D151" i="9" s="1"/>
  <c r="B152" i="9"/>
  <c r="D152" i="9" s="1"/>
  <c r="B153" i="9"/>
  <c r="D153" i="9" s="1"/>
  <c r="B154" i="9"/>
  <c r="D154" i="9" s="1"/>
  <c r="B155" i="9"/>
  <c r="D155" i="9" s="1"/>
  <c r="B156" i="9"/>
  <c r="D156" i="9" s="1"/>
  <c r="B157" i="9"/>
  <c r="D157" i="9" s="1"/>
  <c r="B158" i="9"/>
  <c r="D158" i="9" s="1"/>
  <c r="B159" i="9"/>
  <c r="D159" i="9" s="1"/>
  <c r="B160" i="9"/>
  <c r="D160" i="9" s="1"/>
  <c r="B161" i="9"/>
  <c r="D161" i="9" s="1"/>
  <c r="B162" i="9"/>
  <c r="D162" i="9" s="1"/>
  <c r="B163" i="9"/>
  <c r="D163" i="9" s="1"/>
  <c r="B164" i="9"/>
  <c r="D164" i="9" s="1"/>
  <c r="B165" i="9"/>
  <c r="D165" i="9" s="1"/>
  <c r="B166" i="9"/>
  <c r="D166" i="9" s="1"/>
  <c r="B167" i="9"/>
  <c r="D167" i="9" s="1"/>
  <c r="B168" i="9"/>
  <c r="D168" i="9" s="1"/>
  <c r="B169" i="9"/>
  <c r="D169" i="9" s="1"/>
  <c r="B170" i="9"/>
  <c r="D170" i="9" s="1"/>
  <c r="B171" i="9"/>
  <c r="D171" i="9" s="1"/>
  <c r="B172" i="9"/>
  <c r="D172" i="9" s="1"/>
  <c r="B173" i="9"/>
  <c r="D173" i="9" s="1"/>
  <c r="B174" i="9"/>
  <c r="D174" i="9" s="1"/>
  <c r="B175" i="9"/>
  <c r="D175" i="9" s="1"/>
  <c r="B176" i="9"/>
  <c r="D176" i="9" s="1"/>
  <c r="B177" i="9"/>
  <c r="D177" i="9" s="1"/>
  <c r="B178" i="9"/>
  <c r="D178" i="9" s="1"/>
  <c r="B179" i="9"/>
  <c r="D179" i="9" s="1"/>
  <c r="B180" i="9"/>
  <c r="D180" i="9" s="1"/>
  <c r="B181" i="9"/>
  <c r="D181" i="9" s="1"/>
  <c r="B182" i="9"/>
  <c r="D182" i="9" s="1"/>
  <c r="B183" i="9"/>
  <c r="D183" i="9" s="1"/>
  <c r="B184" i="9"/>
  <c r="D184" i="9" s="1"/>
  <c r="B185" i="9"/>
  <c r="D185" i="9" s="1"/>
  <c r="B186" i="9"/>
  <c r="D186" i="9" s="1"/>
  <c r="B187" i="9"/>
  <c r="D187" i="9" s="1"/>
  <c r="B188" i="9"/>
  <c r="D188" i="9" s="1"/>
  <c r="B22" i="9"/>
  <c r="D22" i="9" s="1"/>
  <c r="E21" i="9"/>
  <c r="F103" i="8"/>
  <c r="C21" i="9"/>
  <c r="C103" i="8"/>
  <c r="B21" i="9"/>
  <c r="D21" i="9" s="1"/>
  <c r="B103" i="8"/>
  <c r="F12" i="8"/>
  <c r="F11"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4" i="8"/>
  <c r="F105" i="8"/>
  <c r="F106" i="8"/>
  <c r="F107" i="8"/>
  <c r="F108" i="8"/>
  <c r="F109" i="8"/>
  <c r="F110" i="8"/>
  <c r="F111" i="8"/>
  <c r="F112" i="8"/>
  <c r="F113" i="8"/>
  <c r="F114" i="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160" i="8"/>
  <c r="F161" i="8"/>
  <c r="F162" i="8"/>
  <c r="F163" i="8"/>
  <c r="F164" i="8"/>
  <c r="F165" i="8"/>
  <c r="F166" i="8"/>
  <c r="F167" i="8"/>
  <c r="F168" i="8"/>
  <c r="F169" i="8"/>
  <c r="F170" i="8"/>
  <c r="F171" i="8"/>
  <c r="F172" i="8"/>
  <c r="F173" i="8"/>
  <c r="F174" i="8"/>
  <c r="F175" i="8"/>
  <c r="F176" i="8"/>
  <c r="F177" i="8"/>
  <c r="F178"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1" i="8"/>
  <c r="E8" i="4"/>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1" i="8"/>
  <c r="C2" i="1"/>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1" i="8"/>
  <c r="B2" i="2"/>
  <c r="C12" i="7"/>
  <c r="C15" i="7" s="1"/>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3" i="2"/>
  <c r="N4" i="2"/>
  <c r="N5" i="2"/>
  <c r="N6" i="2"/>
  <c r="N7" i="2"/>
  <c r="N8" i="2"/>
  <c r="N9" i="2"/>
  <c r="N10" i="2"/>
  <c r="N11" i="2"/>
  <c r="N12" i="2"/>
  <c r="N13" i="2"/>
  <c r="N2"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3" i="2"/>
  <c r="M2" i="2"/>
  <c r="E20" i="5"/>
  <c r="E21" i="5"/>
  <c r="E22" i="5"/>
  <c r="E23" i="5"/>
  <c r="E24" i="5"/>
  <c r="E25" i="5"/>
  <c r="E26" i="5"/>
  <c r="E27" i="5"/>
  <c r="E28" i="5"/>
  <c r="F16" i="5"/>
  <c r="F17" i="5"/>
  <c r="F18" i="5"/>
  <c r="F19" i="5"/>
  <c r="F20" i="5"/>
  <c r="F21" i="5"/>
  <c r="F22" i="5"/>
  <c r="F23" i="5"/>
  <c r="F24" i="5"/>
  <c r="F25" i="5"/>
  <c r="F26" i="5"/>
  <c r="F27" i="5"/>
  <c r="F28" i="5"/>
  <c r="G19" i="5"/>
  <c r="G20" i="5"/>
  <c r="G21" i="5"/>
  <c r="G22" i="5"/>
  <c r="G23" i="5"/>
  <c r="G24" i="5"/>
  <c r="G25" i="5"/>
  <c r="G26" i="5"/>
  <c r="G27" i="5"/>
  <c r="G28" i="5"/>
  <c r="H6" i="5"/>
  <c r="H7" i="5"/>
  <c r="H8" i="5"/>
  <c r="H9" i="5"/>
  <c r="H10" i="5"/>
  <c r="H11" i="5"/>
  <c r="H12" i="5"/>
  <c r="H13" i="5"/>
  <c r="H14" i="5"/>
  <c r="H15" i="5"/>
  <c r="H16" i="5"/>
  <c r="H17" i="5"/>
  <c r="H18" i="5"/>
  <c r="H19" i="5"/>
  <c r="H20" i="5"/>
  <c r="H21" i="5"/>
  <c r="H22" i="5"/>
  <c r="H23" i="5"/>
  <c r="H24" i="5"/>
  <c r="H25" i="5"/>
  <c r="H26" i="5"/>
  <c r="H27" i="5"/>
  <c r="H28" i="5"/>
  <c r="G6" i="5"/>
  <c r="G7" i="5"/>
  <c r="G8" i="5"/>
  <c r="G9" i="5"/>
  <c r="G10" i="5"/>
  <c r="G11" i="5"/>
  <c r="G12" i="5"/>
  <c r="G13" i="5"/>
  <c r="G14" i="5"/>
  <c r="G15" i="5"/>
  <c r="G16" i="5"/>
  <c r="G17" i="5"/>
  <c r="G18" i="5"/>
  <c r="F7" i="5"/>
  <c r="F8" i="5"/>
  <c r="F9" i="5"/>
  <c r="F10" i="5"/>
  <c r="F11" i="5"/>
  <c r="F12" i="5"/>
  <c r="F13" i="5"/>
  <c r="F14" i="5"/>
  <c r="F15" i="5"/>
  <c r="E6" i="5"/>
  <c r="E7" i="5"/>
  <c r="E8" i="5"/>
  <c r="E9" i="5"/>
  <c r="E10" i="5"/>
  <c r="E11" i="5"/>
  <c r="E12" i="5"/>
  <c r="E13" i="5"/>
  <c r="E14" i="5"/>
  <c r="E15" i="5"/>
  <c r="E16" i="5"/>
  <c r="E17" i="5"/>
  <c r="E18" i="5"/>
  <c r="E19" i="5"/>
  <c r="D6" i="5"/>
  <c r="D7" i="5"/>
  <c r="D8" i="5"/>
  <c r="D9" i="5"/>
  <c r="D10" i="5"/>
  <c r="D11" i="5"/>
  <c r="D12" i="5"/>
  <c r="D13" i="5"/>
  <c r="D14" i="5"/>
  <c r="D15" i="5"/>
  <c r="D16" i="5"/>
  <c r="D17" i="5"/>
  <c r="D18" i="5"/>
  <c r="D19" i="5"/>
  <c r="D20" i="5"/>
  <c r="D21" i="5"/>
  <c r="D22" i="5"/>
  <c r="D23" i="5"/>
  <c r="D24" i="5"/>
  <c r="D25" i="5"/>
  <c r="D26" i="5"/>
  <c r="D27" i="5"/>
  <c r="D28" i="5"/>
  <c r="C7" i="5"/>
  <c r="C8" i="5"/>
  <c r="C9" i="5"/>
  <c r="C10" i="5"/>
  <c r="C11" i="5"/>
  <c r="C12" i="5"/>
  <c r="C13" i="5"/>
  <c r="C14" i="5"/>
  <c r="C15" i="5"/>
  <c r="C16" i="5"/>
  <c r="C17" i="5"/>
  <c r="C18" i="5"/>
  <c r="C19" i="5"/>
  <c r="C20" i="5"/>
  <c r="C21" i="5"/>
  <c r="C22" i="5"/>
  <c r="C23" i="5"/>
  <c r="C24" i="5"/>
  <c r="C25" i="5"/>
  <c r="C26" i="5"/>
  <c r="C27" i="5"/>
  <c r="C28" i="5"/>
  <c r="C6" i="5"/>
  <c r="H5" i="5"/>
  <c r="G5" i="5"/>
  <c r="F5" i="5"/>
  <c r="E5" i="5"/>
  <c r="D5" i="5"/>
  <c r="C5" i="5"/>
  <c r="B7" i="5"/>
  <c r="B8" i="5"/>
  <c r="B9" i="5"/>
  <c r="B10" i="5"/>
  <c r="B11" i="5"/>
  <c r="B12" i="5"/>
  <c r="B13" i="5"/>
  <c r="B14" i="5"/>
  <c r="B15" i="5"/>
  <c r="B16" i="5"/>
  <c r="B17" i="5"/>
  <c r="B18" i="5"/>
  <c r="B19" i="5"/>
  <c r="B20" i="5"/>
  <c r="B21" i="5"/>
  <c r="B22" i="5"/>
  <c r="B23" i="5"/>
  <c r="B24" i="5"/>
  <c r="B25" i="5"/>
  <c r="B26" i="5"/>
  <c r="B27" i="5"/>
  <c r="B28" i="5"/>
  <c r="B6" i="5"/>
  <c r="C8" i="4"/>
  <c r="B8" i="4"/>
  <c r="D8" i="4"/>
  <c r="F168" i="4"/>
  <c r="F160" i="4"/>
  <c r="F152" i="4"/>
  <c r="F144" i="4"/>
  <c r="F136" i="4"/>
  <c r="F128" i="4"/>
  <c r="F120" i="4"/>
  <c r="F112" i="4"/>
  <c r="F104" i="4"/>
  <c r="F96" i="4"/>
  <c r="F88" i="4"/>
  <c r="F80" i="4"/>
  <c r="F72" i="4"/>
  <c r="F64" i="4"/>
  <c r="F56" i="4"/>
  <c r="F48" i="4"/>
  <c r="F40" i="4"/>
  <c r="F32" i="4"/>
  <c r="F24" i="4"/>
  <c r="F16" i="4"/>
  <c r="F8" i="4"/>
  <c r="F9" i="4"/>
  <c r="F10" i="4"/>
  <c r="F11" i="4"/>
  <c r="F12" i="4"/>
  <c r="F13" i="4"/>
  <c r="F14" i="4"/>
  <c r="F15" i="4"/>
  <c r="F17" i="4"/>
  <c r="F18" i="4"/>
  <c r="F19" i="4"/>
  <c r="F20" i="4"/>
  <c r="F21" i="4"/>
  <c r="F22" i="4"/>
  <c r="F23" i="4"/>
  <c r="F25" i="4"/>
  <c r="F26" i="4"/>
  <c r="F27" i="4"/>
  <c r="F28" i="4"/>
  <c r="F29" i="4"/>
  <c r="F30" i="4"/>
  <c r="F31" i="4"/>
  <c r="F33" i="4"/>
  <c r="F34" i="4"/>
  <c r="F35" i="4"/>
  <c r="F36" i="4"/>
  <c r="F37" i="4"/>
  <c r="F38" i="4"/>
  <c r="F39" i="4"/>
  <c r="F41" i="4"/>
  <c r="F42" i="4"/>
  <c r="F43" i="4"/>
  <c r="F44" i="4"/>
  <c r="F45" i="4"/>
  <c r="F46" i="4"/>
  <c r="F47" i="4"/>
  <c r="F49" i="4"/>
  <c r="F50" i="4"/>
  <c r="F51" i="4"/>
  <c r="F52" i="4"/>
  <c r="F53" i="4"/>
  <c r="F54" i="4"/>
  <c r="F55" i="4"/>
  <c r="F57" i="4"/>
  <c r="F58" i="4"/>
  <c r="F59" i="4"/>
  <c r="F60" i="4"/>
  <c r="F61" i="4"/>
  <c r="F62" i="4"/>
  <c r="F63" i="4"/>
  <c r="F65" i="4"/>
  <c r="F66" i="4"/>
  <c r="F67" i="4"/>
  <c r="F68" i="4"/>
  <c r="F69" i="4"/>
  <c r="F70" i="4"/>
  <c r="F71" i="4"/>
  <c r="F73" i="4"/>
  <c r="F74" i="4"/>
  <c r="F75" i="4"/>
  <c r="F76" i="4"/>
  <c r="F77" i="4"/>
  <c r="F78" i="4"/>
  <c r="F79" i="4"/>
  <c r="F81" i="4"/>
  <c r="F82" i="4"/>
  <c r="F83" i="4"/>
  <c r="F84" i="4"/>
  <c r="F85" i="4"/>
  <c r="F86" i="4"/>
  <c r="F87" i="4"/>
  <c r="F89" i="4"/>
  <c r="F90" i="4"/>
  <c r="F91" i="4"/>
  <c r="F92" i="4"/>
  <c r="F93" i="4"/>
  <c r="F94" i="4"/>
  <c r="F95" i="4"/>
  <c r="F97" i="4"/>
  <c r="F98" i="4"/>
  <c r="F99" i="4"/>
  <c r="F100" i="4"/>
  <c r="F101" i="4"/>
  <c r="F102" i="4"/>
  <c r="F103" i="4"/>
  <c r="F105" i="4"/>
  <c r="F106" i="4"/>
  <c r="F107" i="4"/>
  <c r="F108" i="4"/>
  <c r="F109" i="4"/>
  <c r="F110" i="4"/>
  <c r="F111" i="4"/>
  <c r="F113" i="4"/>
  <c r="F114" i="4"/>
  <c r="F115" i="4"/>
  <c r="F116" i="4"/>
  <c r="F117" i="4"/>
  <c r="F118" i="4"/>
  <c r="F119" i="4"/>
  <c r="F121" i="4"/>
  <c r="F122" i="4"/>
  <c r="F123" i="4"/>
  <c r="F124" i="4"/>
  <c r="F125" i="4"/>
  <c r="F126" i="4"/>
  <c r="F127" i="4"/>
  <c r="F129" i="4"/>
  <c r="F130" i="4"/>
  <c r="F131" i="4"/>
  <c r="F132" i="4"/>
  <c r="F133" i="4"/>
  <c r="F134" i="4"/>
  <c r="F135" i="4"/>
  <c r="F137" i="4"/>
  <c r="F138" i="4"/>
  <c r="F139" i="4"/>
  <c r="F140" i="4"/>
  <c r="F141" i="4"/>
  <c r="F142" i="4"/>
  <c r="F143" i="4"/>
  <c r="F145" i="4"/>
  <c r="F146" i="4"/>
  <c r="F147" i="4"/>
  <c r="F148" i="4"/>
  <c r="F149" i="4"/>
  <c r="F150" i="4"/>
  <c r="F151" i="4"/>
  <c r="F153" i="4"/>
  <c r="F154" i="4"/>
  <c r="F155" i="4"/>
  <c r="F156" i="4"/>
  <c r="F157" i="4"/>
  <c r="F158" i="4"/>
  <c r="F159" i="4"/>
  <c r="F161" i="4"/>
  <c r="F162" i="4"/>
  <c r="F163" i="4"/>
  <c r="F164" i="4"/>
  <c r="F165" i="4"/>
  <c r="F166" i="4"/>
  <c r="F167" i="4"/>
  <c r="F169" i="4"/>
  <c r="F170" i="4"/>
  <c r="F171" i="4"/>
  <c r="F172" i="4"/>
  <c r="F173" i="4"/>
  <c r="F174" i="4"/>
  <c r="F175" i="4"/>
  <c r="E11" i="4"/>
  <c r="E12" i="4"/>
  <c r="E13" i="4"/>
  <c r="E14" i="4"/>
  <c r="E15" i="4"/>
  <c r="E17" i="4"/>
  <c r="E18" i="4"/>
  <c r="E19" i="4"/>
  <c r="E20" i="4"/>
  <c r="E21" i="4"/>
  <c r="E22" i="4"/>
  <c r="E23" i="4"/>
  <c r="E25" i="4"/>
  <c r="E26" i="4"/>
  <c r="E27" i="4"/>
  <c r="E28" i="4"/>
  <c r="E29" i="4"/>
  <c r="E30" i="4"/>
  <c r="E31" i="4"/>
  <c r="E33" i="4"/>
  <c r="E34" i="4"/>
  <c r="E35" i="4"/>
  <c r="E36" i="4"/>
  <c r="E37" i="4"/>
  <c r="E38" i="4"/>
  <c r="E39" i="4"/>
  <c r="E41" i="4"/>
  <c r="E42" i="4"/>
  <c r="E43" i="4"/>
  <c r="E44" i="4"/>
  <c r="E45" i="4"/>
  <c r="E46" i="4"/>
  <c r="E47" i="4"/>
  <c r="E49" i="4"/>
  <c r="E50" i="4"/>
  <c r="E51" i="4"/>
  <c r="E52" i="4"/>
  <c r="E53" i="4"/>
  <c r="E54" i="4"/>
  <c r="E55" i="4"/>
  <c r="E57" i="4"/>
  <c r="E58" i="4"/>
  <c r="E59" i="4"/>
  <c r="E60" i="4"/>
  <c r="E61" i="4"/>
  <c r="E62" i="4"/>
  <c r="E63" i="4"/>
  <c r="E65" i="4"/>
  <c r="E66" i="4"/>
  <c r="E67" i="4"/>
  <c r="E68" i="4"/>
  <c r="E69" i="4"/>
  <c r="E70" i="4"/>
  <c r="E71" i="4"/>
  <c r="E73" i="4"/>
  <c r="E74" i="4"/>
  <c r="E75" i="4"/>
  <c r="E76" i="4"/>
  <c r="E77" i="4"/>
  <c r="E78" i="4"/>
  <c r="E79" i="4"/>
  <c r="E81" i="4"/>
  <c r="E82" i="4"/>
  <c r="E83" i="4"/>
  <c r="E84" i="4"/>
  <c r="E85" i="4"/>
  <c r="E86" i="4"/>
  <c r="E87" i="4"/>
  <c r="E89" i="4"/>
  <c r="E90" i="4"/>
  <c r="E91" i="4"/>
  <c r="E92" i="4"/>
  <c r="E93" i="4"/>
  <c r="E94" i="4"/>
  <c r="E95" i="4"/>
  <c r="E97" i="4"/>
  <c r="E98" i="4"/>
  <c r="E99" i="4"/>
  <c r="E100" i="4"/>
  <c r="E101" i="4"/>
  <c r="E102" i="4"/>
  <c r="E103" i="4"/>
  <c r="E105" i="4"/>
  <c r="E106" i="4"/>
  <c r="E107" i="4"/>
  <c r="E108" i="4"/>
  <c r="E109" i="4"/>
  <c r="E110" i="4"/>
  <c r="E111" i="4"/>
  <c r="E113" i="4"/>
  <c r="E114" i="4"/>
  <c r="E115" i="4"/>
  <c r="E116" i="4"/>
  <c r="E117" i="4"/>
  <c r="E118" i="4"/>
  <c r="E119" i="4"/>
  <c r="E121" i="4"/>
  <c r="E122" i="4"/>
  <c r="E123" i="4"/>
  <c r="E124" i="4"/>
  <c r="E125" i="4"/>
  <c r="E126" i="4"/>
  <c r="E127" i="4"/>
  <c r="E129" i="4"/>
  <c r="E130" i="4"/>
  <c r="E131" i="4"/>
  <c r="E132" i="4"/>
  <c r="E133" i="4"/>
  <c r="E134" i="4"/>
  <c r="E135" i="4"/>
  <c r="E137" i="4"/>
  <c r="E138" i="4"/>
  <c r="E139" i="4"/>
  <c r="E140" i="4"/>
  <c r="E141" i="4"/>
  <c r="E142" i="4"/>
  <c r="E143" i="4"/>
  <c r="E145" i="4"/>
  <c r="E146" i="4"/>
  <c r="E147" i="4"/>
  <c r="E148" i="4"/>
  <c r="E149" i="4"/>
  <c r="E150" i="4"/>
  <c r="E151" i="4"/>
  <c r="E153" i="4"/>
  <c r="E154" i="4"/>
  <c r="E155" i="4"/>
  <c r="E156" i="4"/>
  <c r="E157" i="4"/>
  <c r="E158" i="4"/>
  <c r="E159" i="4"/>
  <c r="E161" i="4"/>
  <c r="E162" i="4"/>
  <c r="E163" i="4"/>
  <c r="E164" i="4"/>
  <c r="E165" i="4"/>
  <c r="E166" i="4"/>
  <c r="E167" i="4"/>
  <c r="E169" i="4"/>
  <c r="E170" i="4"/>
  <c r="E171" i="4"/>
  <c r="E172" i="4"/>
  <c r="E173" i="4"/>
  <c r="E174" i="4"/>
  <c r="E175" i="4"/>
  <c r="E9" i="4"/>
  <c r="E10" i="4"/>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3" i="2"/>
  <c r="D4" i="2"/>
  <c r="D2" i="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8" i="2"/>
  <c r="C9" i="2"/>
  <c r="C10" i="2"/>
  <c r="C11" i="2"/>
  <c r="C12" i="2"/>
  <c r="C13" i="2"/>
  <c r="C14" i="2"/>
  <c r="C15" i="2"/>
  <c r="C16" i="2"/>
  <c r="C17" i="2"/>
  <c r="C18" i="2"/>
  <c r="C19" i="2"/>
  <c r="C20" i="2"/>
  <c r="C21" i="2"/>
  <c r="C22" i="2"/>
  <c r="C23" i="2"/>
  <c r="C24" i="2"/>
  <c r="C25" i="2"/>
  <c r="C3" i="2"/>
  <c r="C4" i="2"/>
  <c r="C5" i="2"/>
  <c r="C6" i="2"/>
  <c r="C7" i="2"/>
  <c r="C2" i="2"/>
  <c r="C11" i="3"/>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6" i="1"/>
  <c r="H7" i="1"/>
  <c r="H8" i="1"/>
  <c r="H9" i="1"/>
  <c r="H10" i="1"/>
  <c r="H3" i="1"/>
  <c r="H4" i="1"/>
  <c r="H5" i="1"/>
  <c r="H2" i="1"/>
  <c r="B32" i="1"/>
  <c r="D32" i="1" s="1"/>
  <c r="B33" i="1"/>
  <c r="D33" i="1" s="1"/>
  <c r="B34" i="1"/>
  <c r="D34" i="1" s="1"/>
  <c r="B35" i="1"/>
  <c r="D35" i="1" s="1"/>
  <c r="B36" i="1"/>
  <c r="D36" i="1" s="1"/>
  <c r="B37" i="1"/>
  <c r="D37" i="1" s="1"/>
  <c r="B38" i="1"/>
  <c r="D38" i="1" s="1"/>
  <c r="B39" i="1"/>
  <c r="D39" i="1" s="1"/>
  <c r="B40" i="1"/>
  <c r="D40" i="1" s="1"/>
  <c r="B41" i="1"/>
  <c r="D41" i="1" s="1"/>
  <c r="B42" i="1"/>
  <c r="D42" i="1" s="1"/>
  <c r="B43" i="1"/>
  <c r="D43" i="1" s="1"/>
  <c r="B44" i="1"/>
  <c r="D44" i="1" s="1"/>
  <c r="B45" i="1"/>
  <c r="D45" i="1" s="1"/>
  <c r="B46" i="1"/>
  <c r="D46" i="1" s="1"/>
  <c r="B47" i="1"/>
  <c r="D47" i="1" s="1"/>
  <c r="B48" i="1"/>
  <c r="D48" i="1" s="1"/>
  <c r="B49" i="1"/>
  <c r="D49" i="1" s="1"/>
  <c r="B50" i="1"/>
  <c r="D50" i="1" s="1"/>
  <c r="B51" i="1"/>
  <c r="D51" i="1" s="1"/>
  <c r="B52" i="1"/>
  <c r="D52" i="1" s="1"/>
  <c r="B53" i="1"/>
  <c r="D53" i="1" s="1"/>
  <c r="B54" i="1"/>
  <c r="D54" i="1" s="1"/>
  <c r="B55" i="1"/>
  <c r="D55" i="1" s="1"/>
  <c r="B56" i="1"/>
  <c r="D56" i="1" s="1"/>
  <c r="B57" i="1"/>
  <c r="D57" i="1" s="1"/>
  <c r="B58" i="1"/>
  <c r="D58" i="1" s="1"/>
  <c r="B59" i="1"/>
  <c r="D59" i="1" s="1"/>
  <c r="B60" i="1"/>
  <c r="D60" i="1" s="1"/>
  <c r="B61" i="1"/>
  <c r="D61" i="1" s="1"/>
  <c r="B62" i="1"/>
  <c r="D62" i="1" s="1"/>
  <c r="B63" i="1"/>
  <c r="D63" i="1" s="1"/>
  <c r="B64" i="1"/>
  <c r="D64" i="1" s="1"/>
  <c r="B65" i="1"/>
  <c r="D65" i="1" s="1"/>
  <c r="B66" i="1"/>
  <c r="D66" i="1" s="1"/>
  <c r="B67" i="1"/>
  <c r="D67" i="1" s="1"/>
  <c r="B68" i="1"/>
  <c r="D68" i="1" s="1"/>
  <c r="B69" i="1"/>
  <c r="D69" i="1" s="1"/>
  <c r="B70" i="1"/>
  <c r="D70" i="1" s="1"/>
  <c r="B71" i="1"/>
  <c r="D71" i="1" s="1"/>
  <c r="B72" i="1"/>
  <c r="D72" i="1" s="1"/>
  <c r="B73" i="1"/>
  <c r="D73" i="1" s="1"/>
  <c r="B74" i="1"/>
  <c r="D74" i="1" s="1"/>
  <c r="B75" i="1"/>
  <c r="D75" i="1" s="1"/>
  <c r="B76" i="1"/>
  <c r="D76" i="1" s="1"/>
  <c r="B77" i="1"/>
  <c r="D77" i="1" s="1"/>
  <c r="B78" i="1"/>
  <c r="D78" i="1" s="1"/>
  <c r="B79" i="1"/>
  <c r="D79" i="1" s="1"/>
  <c r="B80" i="1"/>
  <c r="D80" i="1" s="1"/>
  <c r="B81" i="1"/>
  <c r="D81" i="1" s="1"/>
  <c r="B82" i="1"/>
  <c r="D82" i="1" s="1"/>
  <c r="B83" i="1"/>
  <c r="D83" i="1" s="1"/>
  <c r="B84" i="1"/>
  <c r="D84" i="1" s="1"/>
  <c r="B85" i="1"/>
  <c r="D85" i="1" s="1"/>
  <c r="B86" i="1"/>
  <c r="D86" i="1" s="1"/>
  <c r="B87" i="1"/>
  <c r="D87" i="1" s="1"/>
  <c r="B88" i="1"/>
  <c r="D88" i="1" s="1"/>
  <c r="B89" i="1"/>
  <c r="D89" i="1" s="1"/>
  <c r="B90" i="1"/>
  <c r="D90" i="1" s="1"/>
  <c r="B91" i="1"/>
  <c r="D91" i="1" s="1"/>
  <c r="B92" i="1"/>
  <c r="D92" i="1" s="1"/>
  <c r="B93" i="1"/>
  <c r="D93" i="1" s="1"/>
  <c r="B94" i="1"/>
  <c r="D94" i="1" s="1"/>
  <c r="B95" i="1"/>
  <c r="D95" i="1" s="1"/>
  <c r="B96" i="1"/>
  <c r="D96" i="1" s="1"/>
  <c r="B97" i="1"/>
  <c r="D97" i="1" s="1"/>
  <c r="B98" i="1"/>
  <c r="D98" i="1" s="1"/>
  <c r="B99" i="1"/>
  <c r="D99" i="1" s="1"/>
  <c r="B100" i="1"/>
  <c r="D100" i="1" s="1"/>
  <c r="B101" i="1"/>
  <c r="D101" i="1" s="1"/>
  <c r="B102" i="1"/>
  <c r="D102" i="1" s="1"/>
  <c r="B103" i="1"/>
  <c r="D103" i="1" s="1"/>
  <c r="B104" i="1"/>
  <c r="D104" i="1" s="1"/>
  <c r="B105" i="1"/>
  <c r="D105" i="1" s="1"/>
  <c r="B106" i="1"/>
  <c r="D106" i="1" s="1"/>
  <c r="B107" i="1"/>
  <c r="D107" i="1" s="1"/>
  <c r="B108" i="1"/>
  <c r="D108" i="1" s="1"/>
  <c r="B109" i="1"/>
  <c r="D109" i="1" s="1"/>
  <c r="B110" i="1"/>
  <c r="D110" i="1" s="1"/>
  <c r="B111" i="1"/>
  <c r="D111" i="1" s="1"/>
  <c r="B112" i="1"/>
  <c r="D112" i="1" s="1"/>
  <c r="B113" i="1"/>
  <c r="D113" i="1" s="1"/>
  <c r="B114" i="1"/>
  <c r="D114" i="1" s="1"/>
  <c r="B115" i="1"/>
  <c r="D115" i="1" s="1"/>
  <c r="B116" i="1"/>
  <c r="D116" i="1" s="1"/>
  <c r="B117" i="1"/>
  <c r="D117" i="1" s="1"/>
  <c r="B118" i="1"/>
  <c r="D118" i="1" s="1"/>
  <c r="B119" i="1"/>
  <c r="D119" i="1" s="1"/>
  <c r="B120" i="1"/>
  <c r="D120" i="1" s="1"/>
  <c r="B121" i="1"/>
  <c r="D121" i="1" s="1"/>
  <c r="B122" i="1"/>
  <c r="D122" i="1" s="1"/>
  <c r="B123" i="1"/>
  <c r="D123" i="1" s="1"/>
  <c r="B124" i="1"/>
  <c r="D124" i="1" s="1"/>
  <c r="B125" i="1"/>
  <c r="D125" i="1" s="1"/>
  <c r="B126" i="1"/>
  <c r="D126" i="1" s="1"/>
  <c r="B127" i="1"/>
  <c r="D127" i="1" s="1"/>
  <c r="B128" i="1"/>
  <c r="D128" i="1" s="1"/>
  <c r="B129" i="1"/>
  <c r="D129" i="1" s="1"/>
  <c r="B130" i="1"/>
  <c r="D130" i="1" s="1"/>
  <c r="B131" i="1"/>
  <c r="D131" i="1" s="1"/>
  <c r="B132" i="1"/>
  <c r="D132" i="1" s="1"/>
  <c r="B133" i="1"/>
  <c r="D133" i="1" s="1"/>
  <c r="B134" i="1"/>
  <c r="D134" i="1" s="1"/>
  <c r="B135" i="1"/>
  <c r="D135" i="1" s="1"/>
  <c r="B136" i="1"/>
  <c r="D136" i="1" s="1"/>
  <c r="B137" i="1"/>
  <c r="D137" i="1" s="1"/>
  <c r="B138" i="1"/>
  <c r="D138" i="1" s="1"/>
  <c r="B139" i="1"/>
  <c r="D139" i="1" s="1"/>
  <c r="B140" i="1"/>
  <c r="D140" i="1" s="1"/>
  <c r="B141" i="1"/>
  <c r="D141" i="1" s="1"/>
  <c r="B142" i="1"/>
  <c r="D142" i="1" s="1"/>
  <c r="B143" i="1"/>
  <c r="D143" i="1" s="1"/>
  <c r="B144" i="1"/>
  <c r="D144" i="1" s="1"/>
  <c r="B145" i="1"/>
  <c r="D145" i="1" s="1"/>
  <c r="B146" i="1"/>
  <c r="D146" i="1" s="1"/>
  <c r="B147" i="1"/>
  <c r="D147" i="1" s="1"/>
  <c r="B148" i="1"/>
  <c r="D148" i="1" s="1"/>
  <c r="B149" i="1"/>
  <c r="D149" i="1" s="1"/>
  <c r="B150" i="1"/>
  <c r="D150" i="1" s="1"/>
  <c r="B151" i="1"/>
  <c r="D151" i="1" s="1"/>
  <c r="B152" i="1"/>
  <c r="D152" i="1" s="1"/>
  <c r="B153" i="1"/>
  <c r="D153" i="1" s="1"/>
  <c r="B154" i="1"/>
  <c r="D154" i="1" s="1"/>
  <c r="B155" i="1"/>
  <c r="D155" i="1" s="1"/>
  <c r="B156" i="1"/>
  <c r="D156" i="1" s="1"/>
  <c r="B157" i="1"/>
  <c r="D157" i="1" s="1"/>
  <c r="B158" i="1"/>
  <c r="D158" i="1" s="1"/>
  <c r="B159" i="1"/>
  <c r="D159" i="1" s="1"/>
  <c r="B160" i="1"/>
  <c r="D160" i="1" s="1"/>
  <c r="B161" i="1"/>
  <c r="D161" i="1" s="1"/>
  <c r="B162" i="1"/>
  <c r="D162" i="1" s="1"/>
  <c r="B163" i="1"/>
  <c r="D163" i="1" s="1"/>
  <c r="B164" i="1"/>
  <c r="D164" i="1" s="1"/>
  <c r="B165" i="1"/>
  <c r="D165" i="1" s="1"/>
  <c r="B166" i="1"/>
  <c r="D166" i="1" s="1"/>
  <c r="B167" i="1"/>
  <c r="D167" i="1" s="1"/>
  <c r="B168" i="1"/>
  <c r="D168" i="1" s="1"/>
  <c r="B169" i="1"/>
  <c r="D169" i="1" s="1"/>
  <c r="B170" i="1"/>
  <c r="B10" i="1"/>
  <c r="D10" i="1" s="1"/>
  <c r="B11" i="1"/>
  <c r="D11" i="1" s="1"/>
  <c r="B12" i="1"/>
  <c r="D12" i="1" s="1"/>
  <c r="B13" i="1"/>
  <c r="D13" i="1" s="1"/>
  <c r="B14" i="1"/>
  <c r="D14" i="1" s="1"/>
  <c r="B15" i="1"/>
  <c r="D15" i="1" s="1"/>
  <c r="B16" i="1"/>
  <c r="D16" i="1" s="1"/>
  <c r="B17" i="1"/>
  <c r="D17" i="1" s="1"/>
  <c r="B18" i="1"/>
  <c r="D18" i="1" s="1"/>
  <c r="B19" i="1"/>
  <c r="D19" i="1" s="1"/>
  <c r="B20" i="1"/>
  <c r="D20" i="1" s="1"/>
  <c r="B21" i="1"/>
  <c r="D21" i="1" s="1"/>
  <c r="B22" i="1"/>
  <c r="D22" i="1" s="1"/>
  <c r="B23" i="1"/>
  <c r="D23" i="1" s="1"/>
  <c r="B24" i="1"/>
  <c r="D24" i="1" s="1"/>
  <c r="B25" i="1"/>
  <c r="D25" i="1" s="1"/>
  <c r="B26" i="1"/>
  <c r="D26" i="1" s="1"/>
  <c r="B27" i="1"/>
  <c r="D27" i="1" s="1"/>
  <c r="B28" i="1"/>
  <c r="D28" i="1" s="1"/>
  <c r="B29" i="1"/>
  <c r="D29" i="1" s="1"/>
  <c r="B30" i="1"/>
  <c r="D30" i="1" s="1"/>
  <c r="B31" i="1"/>
  <c r="D31" i="1" s="1"/>
  <c r="B3" i="1"/>
  <c r="D3" i="1" s="1"/>
  <c r="B4" i="1"/>
  <c r="D4" i="1" s="1"/>
  <c r="B5" i="1"/>
  <c r="D5" i="1" s="1"/>
  <c r="B6" i="1"/>
  <c r="D6" i="1" s="1"/>
  <c r="B7" i="1"/>
  <c r="D7" i="1" s="1"/>
  <c r="B8" i="1"/>
  <c r="D8" i="1" s="1"/>
  <c r="B9" i="1"/>
  <c r="D9" i="1" s="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7" i="1"/>
  <c r="C8" i="1"/>
  <c r="C9" i="1"/>
  <c r="C10" i="1"/>
  <c r="C11" i="1"/>
  <c r="C12" i="1"/>
  <c r="C13" i="1"/>
  <c r="C14" i="1"/>
  <c r="C3" i="1"/>
  <c r="C4" i="1"/>
  <c r="C5" i="1"/>
  <c r="C6" i="1"/>
  <c r="B2" i="1"/>
  <c r="C13" i="7" l="1"/>
  <c r="C14" i="7" a="1"/>
  <c r="C14" i="7" s="1"/>
  <c r="F7" i="7"/>
  <c r="F179" i="8"/>
  <c r="E152" i="4"/>
  <c r="E128" i="4"/>
  <c r="E96" i="4"/>
  <c r="E80" i="4"/>
  <c r="E64" i="4"/>
  <c r="E56" i="4"/>
  <c r="E16" i="4"/>
  <c r="E112" i="4"/>
  <c r="E24" i="4"/>
  <c r="E168" i="4"/>
  <c r="E136" i="4"/>
  <c r="E88" i="4"/>
  <c r="E32" i="4"/>
  <c r="E144" i="4"/>
  <c r="E104" i="4"/>
  <c r="E48" i="4"/>
  <c r="E160" i="4"/>
  <c r="E120" i="4"/>
  <c r="E72" i="4"/>
  <c r="E4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<sst xmlns="http://schemas.openxmlformats.org/spreadsheetml/2006/main" count="1033" uniqueCount="284">
  <si>
    <t>Date</t>
  </si>
  <si>
    <t>People saw 0 cars (unique)</t>
  </si>
  <si>
    <t>People saw +1 cars (unique)</t>
  </si>
  <si>
    <t>Coverage Ratio (unique)</t>
  </si>
  <si>
    <t>2016-11-13 23</t>
  </si>
  <si>
    <t>2016-11-13 22</t>
  </si>
  <si>
    <t>2016-11-13 21</t>
  </si>
  <si>
    <t>2016-11-13 20</t>
  </si>
  <si>
    <t>2016-11-13 19</t>
  </si>
  <si>
    <t>2016-11-13 18</t>
  </si>
  <si>
    <t>2016-11-13 17</t>
  </si>
  <si>
    <t>2016-11-13 16</t>
  </si>
  <si>
    <t>2016-11-13 15</t>
  </si>
  <si>
    <t>2016-11-13 14</t>
  </si>
  <si>
    <t>2016-11-13 13</t>
  </si>
  <si>
    <t>2016-11-13 12</t>
  </si>
  <si>
    <t>2016-11-13 11</t>
  </si>
  <si>
    <t>2016-11-13 10</t>
  </si>
  <si>
    <t>2016-11-13 09</t>
  </si>
  <si>
    <t>2016-11-13 08</t>
  </si>
  <si>
    <t>2016-11-13 07</t>
  </si>
  <si>
    <t>2016-11-13 06</t>
  </si>
  <si>
    <t>2016-11-13 05</t>
  </si>
  <si>
    <t>2016-11-13 04</t>
  </si>
  <si>
    <t>2016-11-13 03</t>
  </si>
  <si>
    <t>2016-11-13 02</t>
  </si>
  <si>
    <t>2016-11-13 01</t>
  </si>
  <si>
    <t>2016-11-13 00</t>
  </si>
  <si>
    <t>2016-11-12 23</t>
  </si>
  <si>
    <t>2016-11-12 22</t>
  </si>
  <si>
    <t>2016-11-12 21</t>
  </si>
  <si>
    <t>2016-11-12 20</t>
  </si>
  <si>
    <t>2016-11-12 19</t>
  </si>
  <si>
    <t>2016-11-12 18</t>
  </si>
  <si>
    <t>2016-11-12 17</t>
  </si>
  <si>
    <t>2016-11-12 16</t>
  </si>
  <si>
    <t>2016-11-12 15</t>
  </si>
  <si>
    <t>2016-11-12 14</t>
  </si>
  <si>
    <t>2016-11-12 13</t>
  </si>
  <si>
    <t>2016-11-12 12</t>
  </si>
  <si>
    <t>2016-11-12 11</t>
  </si>
  <si>
    <t>2016-11-12 10</t>
  </si>
  <si>
    <t>2016-11-12 09</t>
  </si>
  <si>
    <t>2016-11-12 08</t>
  </si>
  <si>
    <t>2016-11-12 07</t>
  </si>
  <si>
    <t>2016-11-12 06</t>
  </si>
  <si>
    <t>2016-11-12 05</t>
  </si>
  <si>
    <t>2016-11-12 04</t>
  </si>
  <si>
    <t>2016-11-12 03</t>
  </si>
  <si>
    <t>2016-11-12 02</t>
  </si>
  <si>
    <t>2016-11-12 01</t>
  </si>
  <si>
    <t>2016-11-12 00</t>
  </si>
  <si>
    <t>2016-11-11 23</t>
  </si>
  <si>
    <t>2016-11-11 22</t>
  </si>
  <si>
    <t>2016-11-11 21</t>
  </si>
  <si>
    <t>2016-11-11 20</t>
  </si>
  <si>
    <t>2016-11-11 19</t>
  </si>
  <si>
    <t>2016-11-11 18</t>
  </si>
  <si>
    <t>2016-11-11 17</t>
  </si>
  <si>
    <t>2016-11-11 16</t>
  </si>
  <si>
    <t>2016-11-11 15</t>
  </si>
  <si>
    <t>2016-11-11 14</t>
  </si>
  <si>
    <t>2016-11-11 13</t>
  </si>
  <si>
    <t>2016-11-11 12</t>
  </si>
  <si>
    <t>2016-11-11 11</t>
  </si>
  <si>
    <t>2016-11-11 10</t>
  </si>
  <si>
    <t>2016-11-11 09</t>
  </si>
  <si>
    <t>2016-11-11 08</t>
  </si>
  <si>
    <t>2016-11-11 07</t>
  </si>
  <si>
    <t>2016-11-11 06</t>
  </si>
  <si>
    <t>2016-11-11 05</t>
  </si>
  <si>
    <t>2016-11-11 04</t>
  </si>
  <si>
    <t>2016-11-11 03</t>
  </si>
  <si>
    <t>2016-11-11 02</t>
  </si>
  <si>
    <t>2016-11-11 01</t>
  </si>
  <si>
    <t>2016-11-11 00</t>
  </si>
  <si>
    <t>2016-11-10 23</t>
  </si>
  <si>
    <t>2016-11-10 22</t>
  </si>
  <si>
    <t>2016-11-10 21</t>
  </si>
  <si>
    <t>2016-11-10 20</t>
  </si>
  <si>
    <t>2016-11-10 19</t>
  </si>
  <si>
    <t>2016-11-10 18</t>
  </si>
  <si>
    <t>2016-11-10 17</t>
  </si>
  <si>
    <t>2016-11-10 16</t>
  </si>
  <si>
    <t>2016-11-10 15</t>
  </si>
  <si>
    <t>2016-11-10 14</t>
  </si>
  <si>
    <t>2016-11-10 13</t>
  </si>
  <si>
    <t>2016-11-10 12</t>
  </si>
  <si>
    <t>2016-11-10 11</t>
  </si>
  <si>
    <t>2016-11-10 10</t>
  </si>
  <si>
    <t>2016-11-10 09</t>
  </si>
  <si>
    <t>2016-11-10 08</t>
  </si>
  <si>
    <t>2016-11-10 07</t>
  </si>
  <si>
    <t>2016-11-10 06</t>
  </si>
  <si>
    <t>2016-11-10 05</t>
  </si>
  <si>
    <t>2016-11-10 04</t>
  </si>
  <si>
    <t>2016-11-10 03</t>
  </si>
  <si>
    <t>2016-11-10 02</t>
  </si>
  <si>
    <t>2016-11-10 01</t>
  </si>
  <si>
    <t>2016-11-10 00</t>
  </si>
  <si>
    <t>2016-11-09 23</t>
  </si>
  <si>
    <t>2016-11-09 22</t>
  </si>
  <si>
    <t>2016-11-09 21</t>
  </si>
  <si>
    <t>2016-11-09 20</t>
  </si>
  <si>
    <t>2016-11-09 19</t>
  </si>
  <si>
    <t>2016-11-09 18</t>
  </si>
  <si>
    <t>2016-11-09 17</t>
  </si>
  <si>
    <t>2016-11-09 16</t>
  </si>
  <si>
    <t>2016-11-09 15</t>
  </si>
  <si>
    <t>2016-11-09 14</t>
  </si>
  <si>
    <t>2016-11-09 13</t>
  </si>
  <si>
    <t>2016-11-09 12</t>
  </si>
  <si>
    <t>2016-11-09 11</t>
  </si>
  <si>
    <t>2016-11-09 10</t>
  </si>
  <si>
    <t>2016-11-09 09</t>
  </si>
  <si>
    <t>2016-11-09 08</t>
  </si>
  <si>
    <t>2016-11-09 07</t>
  </si>
  <si>
    <t>2016-11-09 06</t>
  </si>
  <si>
    <t>2016-11-09 05</t>
  </si>
  <si>
    <t>2016-11-09 04</t>
  </si>
  <si>
    <t>2016-11-09 03</t>
  </si>
  <si>
    <t>2016-11-09 02</t>
  </si>
  <si>
    <t>2016-11-09 01</t>
  </si>
  <si>
    <t>2016-11-09 00</t>
  </si>
  <si>
    <t>2016-11-08 23</t>
  </si>
  <si>
    <t>2016-11-08 22</t>
  </si>
  <si>
    <t>2016-11-08 21</t>
  </si>
  <si>
    <t>2016-11-08 20</t>
  </si>
  <si>
    <t>2016-11-08 19</t>
  </si>
  <si>
    <t>2016-11-08 18</t>
  </si>
  <si>
    <t>2016-11-08 17</t>
  </si>
  <si>
    <t>2016-11-08 16</t>
  </si>
  <si>
    <t>2016-11-08 15</t>
  </si>
  <si>
    <t>2016-11-08 14</t>
  </si>
  <si>
    <t>2016-11-08 13</t>
  </si>
  <si>
    <t>2016-11-08 12</t>
  </si>
  <si>
    <t>2016-11-08 11</t>
  </si>
  <si>
    <t>2016-11-08 10</t>
  </si>
  <si>
    <t>2016-11-08 09</t>
  </si>
  <si>
    <t>2016-11-08 08</t>
  </si>
  <si>
    <t>2016-11-08 07</t>
  </si>
  <si>
    <t>2016-11-08 06</t>
  </si>
  <si>
    <t>2016-11-08 05</t>
  </si>
  <si>
    <t>2016-11-08 04</t>
  </si>
  <si>
    <t>2016-11-08 03</t>
  </si>
  <si>
    <t>2016-11-08 02</t>
  </si>
  <si>
    <t>2016-11-08 01</t>
  </si>
  <si>
    <t>2016-11-08 00</t>
  </si>
  <si>
    <t>2016-11-07 23</t>
  </si>
  <si>
    <t>2016-11-07 22</t>
  </si>
  <si>
    <t>2016-11-07 21</t>
  </si>
  <si>
    <t>2016-11-07 20</t>
  </si>
  <si>
    <t>2016-11-07 19</t>
  </si>
  <si>
    <t>2016-11-07 18</t>
  </si>
  <si>
    <t>2016-11-07 17</t>
  </si>
  <si>
    <t>2016-11-07 16</t>
  </si>
  <si>
    <t>2016-11-07 15</t>
  </si>
  <si>
    <t>2016-11-07 14</t>
  </si>
  <si>
    <t>2016-11-07 13</t>
  </si>
  <si>
    <t>2016-11-07 12</t>
  </si>
  <si>
    <t>2016-11-07 11</t>
  </si>
  <si>
    <t>2016-11-07 10</t>
  </si>
  <si>
    <t>2016-11-07 09</t>
  </si>
  <si>
    <t>2016-11-07 08</t>
  </si>
  <si>
    <t>2016-11-07 07</t>
  </si>
  <si>
    <t>2016-11-07 06</t>
  </si>
  <si>
    <t>2016-11-07 05</t>
  </si>
  <si>
    <t>2016-11-07 04</t>
  </si>
  <si>
    <t>2016-11-07 03</t>
  </si>
  <si>
    <t>2016-11-07 02</t>
  </si>
  <si>
    <t>2016-11-07 01</t>
  </si>
  <si>
    <t>2016-11-07 00</t>
  </si>
  <si>
    <t>Active drivers</t>
  </si>
  <si>
    <t>Online (h)</t>
  </si>
  <si>
    <t>Has booking (h)</t>
  </si>
  <si>
    <t>Waiting for booking (h)</t>
  </si>
  <si>
    <t>Busy (h)</t>
  </si>
  <si>
    <t>Hours per active driver</t>
  </si>
  <si>
    <t>Rides per online hour</t>
  </si>
  <si>
    <t>Finished Rides</t>
  </si>
  <si>
    <t>1a) For each hour of the week, calculate the total number of unique searches with 100% coverage.</t>
  </si>
  <si>
    <t>1b) Create a pivot table to illustrate the distribution of total number of unique searches against Hours and Weekdays (24x7 grid).</t>
  </si>
  <si>
    <t>2) Illustate in a chart the demand and supply throughout the week.</t>
  </si>
  <si>
    <t>6) Estimate the number of weekly trips we could have done (finished) with maximum Coverage Ratio.</t>
  </si>
  <si>
    <t>Grand Total</t>
  </si>
  <si>
    <t>Total unique searches with 100% coverage =</t>
  </si>
  <si>
    <t>Weekday</t>
  </si>
  <si>
    <t>Hour</t>
  </si>
  <si>
    <t xml:space="preserve">Date </t>
  </si>
  <si>
    <t>Date - Hours</t>
  </si>
  <si>
    <t>Unique Searches</t>
  </si>
  <si>
    <t>00</t>
  </si>
  <si>
    <t>01</t>
  </si>
  <si>
    <t>02</t>
  </si>
  <si>
    <t>03</t>
  </si>
  <si>
    <t>04</t>
  </si>
  <si>
    <t>05</t>
  </si>
  <si>
    <t>06</t>
  </si>
  <si>
    <t>07</t>
  </si>
  <si>
    <t>08</t>
  </si>
  <si>
    <t>09</t>
  </si>
  <si>
    <t>10</t>
  </si>
  <si>
    <t>11</t>
  </si>
  <si>
    <t>12</t>
  </si>
  <si>
    <t>13</t>
  </si>
  <si>
    <t>14</t>
  </si>
  <si>
    <t>15</t>
  </si>
  <si>
    <t>16</t>
  </si>
  <si>
    <t>17</t>
  </si>
  <si>
    <t>18</t>
  </si>
  <si>
    <t>19</t>
  </si>
  <si>
    <t>20</t>
  </si>
  <si>
    <t>21</t>
  </si>
  <si>
    <t>22</t>
  </si>
  <si>
    <t>23</t>
  </si>
  <si>
    <t>Sunday</t>
  </si>
  <si>
    <t>Monday</t>
  </si>
  <si>
    <t>Tuesday</t>
  </si>
  <si>
    <t>Wednesday</t>
  </si>
  <si>
    <t>Thursday</t>
  </si>
  <si>
    <t>Friday</t>
  </si>
  <si>
    <t>Saturday</t>
  </si>
  <si>
    <t>Column Labels</t>
  </si>
  <si>
    <t>Sum of Unique Searches</t>
  </si>
  <si>
    <t>Hours</t>
  </si>
  <si>
    <t>Date-Hours</t>
  </si>
  <si>
    <t>Sum of Unique Searches(Demand)</t>
  </si>
  <si>
    <t>Sum of Active drivers(Supply)</t>
  </si>
  <si>
    <t>4) If it was possible to introduce higher pricing during specific hours to increase supply and decrease demand, 
what weekly schedule of price multipliers would you choose? Visualise in a heatmap and provide specific multipliers.</t>
  </si>
  <si>
    <t>2. Moderate Coverage (Moderate Demand): Slightly increase prices to balance supply and demand.</t>
  </si>
  <si>
    <t>&gt; Here’s a suggested approach for price multipliers based on the coverage data:</t>
  </si>
  <si>
    <t xml:space="preserve">     Multiplier: 1.5x to 2.0x</t>
  </si>
  <si>
    <t xml:space="preserve">    Multiplier: 0.8x to 1.0x</t>
  </si>
  <si>
    <t xml:space="preserve">     Multiplier: 1.2x to 1.5x</t>
  </si>
  <si>
    <t>Price Multiplier Heatmap</t>
  </si>
  <si>
    <t>1. Low Coverage (High Demand): Increase prices to reduce demand.</t>
  </si>
  <si>
    <t>3. High Coverage (Low Demand): Maintain or slightly decrease prices to encourage, e.g more drivers to go online.</t>
  </si>
  <si>
    <t>&gt; To create a weekly schedule of price multipliers based on the coverage data
(in question 3), we will analyse the coverage levels and determine appropriate multipliers for each hour of the week. The goal is to increase prices during peak demand hours (low coverage) and lower prices during off-peak hours (high coverage) to encourage more drivers to go online.</t>
  </si>
  <si>
    <t>Revenue from 
Finished Rides</t>
  </si>
  <si>
    <t>5 - Hour
Revenue</t>
  </si>
  <si>
    <r>
      <t xml:space="preserve">&gt;  </t>
    </r>
    <r>
      <rPr>
        <b/>
        <sz val="11"/>
        <color theme="4" tint="-0.249977111117893"/>
        <rFont val="Calibri"/>
        <family val="2"/>
        <scheme val="minor"/>
      </rPr>
      <t>Finding the Maximum Revenue:</t>
    </r>
    <r>
      <rPr>
        <sz val="11"/>
        <color theme="1"/>
        <rFont val="Calibri"/>
        <family val="2"/>
        <scheme val="minor"/>
      </rPr>
      <t xml:space="preserve">
Using the MAX function to find the maximum revenue from the 5-hour periods:</t>
    </r>
  </si>
  <si>
    <t>Description</t>
  </si>
  <si>
    <t>Formula/Value</t>
  </si>
  <si>
    <t>Maximum Revenue</t>
  </si>
  <si>
    <t>Starting Hour of Maximum Revenue</t>
  </si>
  <si>
    <t>Total Incentives</t>
  </si>
  <si>
    <t>SUMMARY TABLE</t>
  </si>
  <si>
    <t>Ending Hour of Maximum Revenue</t>
  </si>
  <si>
    <t>row number =</t>
  </si>
  <si>
    <t>Steps:</t>
  </si>
  <si>
    <t>Total</t>
  </si>
  <si>
    <t>~ Identify the maximum Coverage Ratio in the dataset.</t>
  </si>
  <si>
    <t>~ Find the corresponding Finished Rides for those hours where the maximum Coverage Ratio occurs.</t>
  </si>
  <si>
    <t>~ Sum the Finished Rides for a weekly period.</t>
  </si>
  <si>
    <t>~ Combining the required columns from the two datasets</t>
  </si>
  <si>
    <t>1. Efficiency Measure: An Increased utilisation rate means greater efficiency and productivity of drivers.</t>
  </si>
  <si>
    <t>2. Resource Management: Allows companies to maximize driver schedules and reduce idle time.</t>
  </si>
  <si>
    <t>1. Demand Fluctuations: Variability of ride requests can influence the time spent by drivers driving</t>
  </si>
  <si>
    <t>3. Geographic Location: Areas with a high demand can lead to higher utilisation rates compared to less populated regions.</t>
  </si>
  <si>
    <t>3. Enhanced Customer Experience - High utilisation rates often mean faster response times and reduced 
waiting time for customers. Hence, this translates into better customer satisfaction and loyalty.</t>
  </si>
  <si>
    <r>
      <rPr>
        <b/>
        <sz val="12"/>
        <color theme="4" tint="-0.499984740745262"/>
        <rFont val="Calibri"/>
        <family val="2"/>
        <scheme val="minor"/>
      </rPr>
      <t>Active Driving Time:</t>
    </r>
    <r>
      <rPr>
        <sz val="12"/>
        <color theme="1"/>
        <rFont val="Calibri"/>
        <family val="2"/>
        <scheme val="minor"/>
      </rPr>
      <t xml:space="preserve"> Refers to the total hours spent driving and completing a ride.</t>
    </r>
  </si>
  <si>
    <t>2. Driver Behavior: Drivers' driving behavior and strategies for accepting rides can influence utilisation.</t>
  </si>
  <si>
    <t>7b) Find the 5 most utilised hours of the week (not necessarily consecutive), and calculate the sum of trips finished in these 5 hours.</t>
  </si>
  <si>
    <t>Finished 
Rides</t>
  </si>
  <si>
    <t>Sum of Finished Rides</t>
  </si>
  <si>
    <t>Steps</t>
  </si>
  <si>
    <r>
      <t>2. Create a Pivot Table</t>
    </r>
    <r>
      <rPr>
        <sz val="11"/>
        <color theme="1"/>
        <rFont val="Calibri"/>
        <family val="2"/>
        <scheme val="minor"/>
      </rPr>
      <t>:</t>
    </r>
  </si>
  <si>
    <r>
      <t xml:space="preserve">Values: </t>
    </r>
    <r>
      <rPr>
        <sz val="11"/>
        <color theme="1"/>
        <rFont val="Calibri"/>
        <family val="2"/>
        <scheme val="minor"/>
      </rPr>
      <t>Sum of Finished Rides</t>
    </r>
  </si>
  <si>
    <r>
      <t>3.Sort the Pivot Table</t>
    </r>
    <r>
      <rPr>
        <sz val="11"/>
        <color theme="1"/>
        <rFont val="Calibri"/>
        <family val="2"/>
        <scheme val="minor"/>
      </rPr>
      <t xml:space="preserve"> in descending order based on Sum of Finished Rides.</t>
    </r>
  </si>
  <si>
    <r>
      <t>4. Identify the top 5 hours</t>
    </r>
    <r>
      <rPr>
        <sz val="11"/>
        <color theme="1"/>
        <rFont val="Calibri"/>
        <family val="2"/>
        <scheme val="minor"/>
      </rPr>
      <t xml:space="preserve"> with the highest Finished Rides.</t>
    </r>
  </si>
  <si>
    <r>
      <t>5. Sum the Finished Rides</t>
    </r>
    <r>
      <rPr>
        <sz val="11"/>
        <color theme="1"/>
        <rFont val="Calibri"/>
        <family val="2"/>
        <scheme val="minor"/>
      </rPr>
      <t xml:space="preserve"> for these top 5 hours.</t>
    </r>
  </si>
  <si>
    <r>
      <t xml:space="preserve">Rows: </t>
    </r>
    <r>
      <rPr>
        <sz val="11"/>
        <color theme="1"/>
        <rFont val="Calibri"/>
        <family val="2"/>
        <scheme val="minor"/>
      </rPr>
      <t>Hours of the week</t>
    </r>
  </si>
  <si>
    <t xml:space="preserve">Total Trips in the top  
5 Hours of the week = </t>
  </si>
  <si>
    <t>~ Demand is represented by the Unique Searches from (Searches data)</t>
  </si>
  <si>
    <t>~ Supply is represented by the Active drivers from (Activity Data)</t>
  </si>
  <si>
    <t>3) In a form of a 24x7 grid (hour-weekday grid), visualize a coverage heatmap. This one will be sent to drivers 
to show when is the best time to go online (low coverage usually suggests higher demand), make sure the format is appropiate for them!</t>
  </si>
  <si>
    <t>5) Find the 5-hour period (consecutive hours) with highest demand and calculate how much we can spend on driver incentives, given 
that we want to re-invest all the revenue received in this timeframe. Assume that Finished Rides have the average value of €10 and our commission is 20%.</t>
  </si>
  <si>
    <r>
      <t xml:space="preserve">&gt;  </t>
    </r>
    <r>
      <rPr>
        <b/>
        <sz val="11"/>
        <color theme="4" tint="-0.249977111117893"/>
        <rFont val="Calibri"/>
        <family val="2"/>
        <scheme val="minor"/>
      </rPr>
      <t xml:space="preserve">Revenue from Finished Rides
- </t>
    </r>
    <r>
      <rPr>
        <sz val="11"/>
        <color theme="1"/>
        <rFont val="Calibri"/>
        <family val="2"/>
        <scheme val="minor"/>
      </rPr>
      <t>Create the table column
- We will multiply the value in column (Finished rides) by 2. The multiplication by 2 is based on the assumption that each 
finished ride generates €2 in revenue (since the average value of a finished ride is €10 and the commission is 20%, which is €2 per ride)</t>
    </r>
  </si>
  <si>
    <r>
      <t xml:space="preserve">&gt;  </t>
    </r>
    <r>
      <rPr>
        <b/>
        <sz val="11"/>
        <color theme="4" tint="-0.249977111117893"/>
        <rFont val="Calibri"/>
        <family val="2"/>
        <scheme val="minor"/>
      </rPr>
      <t>Finding the Starting and Ending Hours</t>
    </r>
    <r>
      <rPr>
        <sz val="11"/>
        <color theme="1"/>
        <rFont val="Calibri"/>
        <family val="2"/>
        <scheme val="minor"/>
      </rPr>
      <t xml:space="preserve"> of the Maximum Revenue:
This will give us the row number where the maximum revenue occurs.
</t>
    </r>
  </si>
  <si>
    <t>7a) Explain how you understand the concept of driver utilisation rate.</t>
  </si>
  <si>
    <r>
      <rPr>
        <b/>
        <u/>
        <sz val="12"/>
        <color theme="4" tint="-0.499984740745262"/>
        <rFont val="Calibri"/>
        <family val="2"/>
        <scheme val="minor"/>
      </rPr>
      <t>Definition</t>
    </r>
    <r>
      <rPr>
        <u/>
        <sz val="12"/>
        <color theme="1"/>
        <rFont val="Calibri"/>
        <family val="2"/>
        <scheme val="minor"/>
      </rPr>
      <t>:</t>
    </r>
    <r>
      <rPr>
        <sz val="12"/>
        <color theme="1"/>
        <rFont val="Calibri"/>
        <family val="2"/>
        <scheme val="minor"/>
      </rPr>
      <t xml:space="preserve"> Driver utilisation rate is a key metric in ride-hailing and logistics businesses. 
It measures how effectively drivers' working hours are utilised for actual trips rather than waiting time.</t>
    </r>
  </si>
  <si>
    <t>Factors Affecting Utilisation Rate:</t>
  </si>
  <si>
    <r>
      <rPr>
        <b/>
        <u/>
        <sz val="12"/>
        <color theme="4" tint="-0.499984740745262"/>
        <rFont val="Calibri"/>
        <family val="2"/>
        <scheme val="minor"/>
      </rPr>
      <t>Significance</t>
    </r>
    <r>
      <rPr>
        <u/>
        <sz val="12"/>
        <color theme="4" tint="-0.499984740745262"/>
        <rFont val="Calibri"/>
        <family val="2"/>
        <scheme val="minor"/>
      </rPr>
      <t>:</t>
    </r>
  </si>
  <si>
    <t>1. Extract necessary data → Columns Dates, Hour, and Finished Rides.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</si>
</sst>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7" formatCode="[$-F800]dddd\,\ mmmm\ dd\,\ yyyy"/>
  </numFmts>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i/>
      <sz val="11"/>
      <color rgb="FF374151"/>
      <name val="Calibri"/>
      <family val="2"/>
      <scheme val="minor"/>
    </font>
    <font>
      <sz val="8"/>
      <name val="Calibri"/>
      <family val="2"/>
      <scheme val="minor"/>
    </font>
    <font>
      <b/>
      <i/>
      <sz val="11"/>
      <color rgb="FF002060"/>
      <name val="Calibri"/>
      <family val="2"/>
      <scheme val="minor"/>
    </font>
    <font>
      <sz val="12"/>
      <color rgb="FF09090B"/>
      <name val="Calibri"/>
      <family val="2"/>
      <scheme val="minor"/>
    </font>
    <font>
      <sz val="12"/>
      <color rgb="FF09090B"/>
      <name val="Calibri"/>
      <family val="2"/>
      <scheme val="minor"/>
    </font>
    <font>
      <b/>
      <sz val="12"/>
      <color rgb="FF09090B"/>
      <name val="Calibri"/>
      <family val="2"/>
      <scheme val="minor"/>
    </font>
    <font>
      <b/>
      <u/>
      <sz val="12"/>
      <color theme="4" tint="-0.249977111117893"/>
      <name val="Calibri"/>
      <family val="2"/>
      <scheme val="minor"/>
    </font>
    <font>
      <b/>
      <sz val="11"/>
      <color theme="4" tint="-0.249977111117893"/>
      <name val="Calibri"/>
      <family val="2"/>
      <scheme val="minor"/>
    </font>
    <font>
      <sz val="12"/>
      <color rgb="FF09090B"/>
      <name val="Calibri"/>
      <family val="2"/>
      <scheme val="minor"/>
    </font>
    <font>
      <b/>
      <u/>
      <sz val="12"/>
      <color theme="4" tint="-0.499984740745262"/>
      <name val="Calibri"/>
      <family val="2"/>
      <scheme val="minor"/>
    </font>
    <font>
      <u/>
      <sz val="12"/>
      <color theme="1"/>
      <name val="Calibri"/>
      <family val="2"/>
      <scheme val="minor"/>
    </font>
    <font>
      <b/>
      <sz val="12"/>
      <color theme="4" tint="-0.499984740745262"/>
      <name val="Calibri"/>
      <family val="2"/>
      <scheme val="minor"/>
    </font>
    <font>
      <b/>
      <u/>
      <sz val="14"/>
      <color theme="1"/>
      <name val="Calibri"/>
      <family val="2"/>
      <scheme val="minor"/>
    </font>
    <font>
      <u/>
      <sz val="12"/>
      <color theme="4" tint="-0.499984740745262"/>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9" tint="0.39997558519241921"/>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right style="medium">
        <color rgb="FFCCCCCC"/>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1">
    <xf numFmtId="0" fontId="0" fillId="0" borderId="0" xfId="0"/>
    <xf numFmtId="0" fontId="0" fillId="0" borderId="0" xfId="0" applyAlignment="1">
      <alignment wrapText="1"/>
    </xf>
    <xf numFmtId="0" fontId="1" fillId="0" borderId="0" xfId="0" applyFont="1" applyAlignment="1">
      <alignment wrapText="1"/>
    </xf>
    <xf numFmtId="0" fontId="0" fillId="0" borderId="0" xfId="0" pivotButton="1"/>
    <xf numFmtId="0" fontId="0" fillId="0" borderId="0" xfId="0" applyAlignment="1">
      <alignment horizontal="left"/>
    </xf>
    <xf numFmtId="0" fontId="0" fillId="2" borderId="0" xfId="0" applyFill="1"/>
    <xf numFmtId="0" fontId="1" fillId="2" borderId="0" xfId="0" applyFont="1" applyFill="1" applyAlignment="1">
      <alignment horizontal="left"/>
    </xf>
    <xf numFmtId="9" fontId="0" fillId="0" borderId="0" xfId="0" applyNumberFormat="1" applyAlignment="1">
      <alignment horizontal="center"/>
    </xf>
    <xf numFmtId="0" fontId="0" fillId="0" borderId="0" xfId="0" applyAlignment="1">
      <alignment horizontal="center"/>
    </xf>
    <xf numFmtId="14" fontId="3" fillId="0" borderId="1" xfId="0" applyNumberFormat="1" applyFont="1" applyBorder="1" applyAlignment="1">
      <alignment horizontal="center" wrapText="1"/>
    </xf>
    <xf numFmtId="14" fontId="0" fillId="0" borderId="0" xfId="0" applyNumberFormat="1" applyAlignment="1">
      <alignment horizontal="center"/>
    </xf>
    <xf numFmtId="0" fontId="0" fillId="0" borderId="0" xfId="0" pivotButton="1" applyAlignment="1">
      <alignment horizontal="center"/>
    </xf>
    <xf numFmtId="0" fontId="4" fillId="2" borderId="0" xfId="0" applyFont="1" applyFill="1"/>
    <xf numFmtId="0" fontId="0" fillId="3" borderId="0" xfId="0" applyFill="1"/>
    <xf numFmtId="0" fontId="0" fillId="3" borderId="0" xfId="0" applyFill="1" applyAlignment="1">
      <alignment horizontal="left"/>
    </xf>
    <xf numFmtId="164" fontId="0" fillId="0" borderId="0" xfId="0" applyNumberFormat="1" applyAlignment="1">
      <alignment horizontal="center"/>
    </xf>
    <xf numFmtId="14" fontId="3" fillId="0" borderId="0" xfId="0" applyNumberFormat="1" applyFont="1" applyAlignment="1">
      <alignment horizontal="center" wrapText="1"/>
    </xf>
    <xf numFmtId="0" fontId="0" fillId="0" borderId="0" xfId="0" applyAlignment="1">
      <alignment horizontal="center" wrapText="1"/>
    </xf>
    <xf numFmtId="164" fontId="0" fillId="0" borderId="2"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6" fillId="0" borderId="0" xfId="0" applyFont="1"/>
    <xf numFmtId="0" fontId="8" fillId="0" borderId="3" xfId="0" applyFont="1" applyBorder="1" applyAlignment="1">
      <alignment horizontal="center" vertical="center"/>
    </xf>
    <xf numFmtId="0" fontId="8" fillId="0" borderId="0" xfId="0" applyFont="1" applyAlignment="1">
      <alignment horizontal="center" vertical="center"/>
    </xf>
    <xf numFmtId="0" fontId="3" fillId="0" borderId="0" xfId="0" applyFont="1" applyAlignment="1">
      <alignment horizontal="center"/>
    </xf>
    <xf numFmtId="20" fontId="8" fillId="0" borderId="3" xfId="0" applyNumberFormat="1" applyFont="1" applyBorder="1" applyAlignment="1">
      <alignment horizontal="center" vertical="center"/>
    </xf>
    <xf numFmtId="20" fontId="8" fillId="0" borderId="0" xfId="0" applyNumberFormat="1" applyFont="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wrapText="1"/>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7" fillId="0" borderId="12" xfId="0" applyFont="1" applyBorder="1" applyAlignment="1">
      <alignment vertical="center"/>
    </xf>
    <xf numFmtId="0" fontId="7" fillId="0" borderId="13" xfId="0" applyFont="1" applyBorder="1" applyAlignment="1">
      <alignment horizontal="center" vertical="center"/>
    </xf>
    <xf numFmtId="0" fontId="7" fillId="0" borderId="14" xfId="0" applyFont="1" applyBorder="1" applyAlignment="1">
      <alignment vertical="center"/>
    </xf>
    <xf numFmtId="0" fontId="7" fillId="0" borderId="15" xfId="0" applyFont="1" applyBorder="1" applyAlignment="1">
      <alignment horizontal="center" vertical="center"/>
    </xf>
    <xf numFmtId="0" fontId="1" fillId="0" borderId="0" xfId="0" applyFont="1"/>
    <xf numFmtId="14" fontId="3" fillId="0" borderId="17" xfId="0" applyNumberFormat="1" applyFont="1" applyBorder="1" applyAlignment="1">
      <alignment horizontal="center" wrapText="1"/>
    </xf>
    <xf numFmtId="0" fontId="2" fillId="0" borderId="18" xfId="0" applyFont="1" applyBorder="1" applyAlignment="1">
      <alignment horizontal="center" wrapText="1"/>
    </xf>
    <xf numFmtId="14" fontId="2" fillId="0" borderId="16" xfId="0" applyNumberFormat="1" applyFont="1" applyBorder="1" applyAlignment="1">
      <alignment horizontal="center" wrapText="1"/>
    </xf>
    <xf numFmtId="0" fontId="2" fillId="0" borderId="16" xfId="0" applyFont="1" applyBorder="1" applyAlignment="1">
      <alignment horizontal="center" wrapText="1"/>
    </xf>
    <xf numFmtId="14" fontId="3" fillId="0" borderId="16" xfId="0" applyNumberFormat="1" applyFont="1" applyBorder="1" applyAlignment="1">
      <alignment horizontal="center" wrapText="1"/>
    </xf>
    <xf numFmtId="0" fontId="3" fillId="0" borderId="16" xfId="0" applyFont="1" applyBorder="1" applyAlignment="1">
      <alignment horizontal="center" wrapText="1"/>
    </xf>
    <xf numFmtId="0" fontId="0" fillId="0" borderId="16" xfId="0" applyBorder="1" applyAlignment="1">
      <alignment horizontal="center"/>
    </xf>
    <xf numFmtId="164" fontId="2" fillId="0" borderId="16" xfId="0" applyNumberFormat="1" applyFont="1" applyBorder="1" applyAlignment="1">
      <alignment horizontal="center" wrapText="1"/>
    </xf>
    <xf numFmtId="164" fontId="3" fillId="0" borderId="16" xfId="0" applyNumberFormat="1" applyFont="1" applyBorder="1" applyAlignment="1">
      <alignment horizontal="center" wrapText="1"/>
    </xf>
    <xf numFmtId="0" fontId="1" fillId="0" borderId="10" xfId="0" applyFont="1" applyBorder="1" applyAlignment="1">
      <alignment horizontal="center" wrapText="1"/>
    </xf>
    <xf numFmtId="0" fontId="1" fillId="0" borderId="19" xfId="0" applyFont="1" applyBorder="1" applyAlignment="1">
      <alignment horizontal="center" wrapText="1"/>
    </xf>
    <xf numFmtId="0" fontId="1" fillId="0" borderId="11" xfId="0" applyFont="1" applyBorder="1" applyAlignment="1">
      <alignment horizontal="center" wrapText="1"/>
    </xf>
    <xf numFmtId="14" fontId="3" fillId="0" borderId="12" xfId="0" applyNumberFormat="1" applyFont="1" applyBorder="1" applyAlignment="1">
      <alignment horizontal="center" wrapText="1"/>
    </xf>
    <xf numFmtId="0" fontId="0" fillId="0" borderId="13" xfId="0" applyBorder="1" applyAlignment="1">
      <alignment horizontal="center"/>
    </xf>
    <xf numFmtId="14" fontId="3" fillId="0" borderId="14" xfId="0" applyNumberFormat="1" applyFont="1" applyBorder="1" applyAlignment="1">
      <alignment horizontal="center" wrapText="1"/>
    </xf>
    <xf numFmtId="0" fontId="0" fillId="0" borderId="20" xfId="0" applyBorder="1" applyAlignment="1">
      <alignment horizontal="center"/>
    </xf>
    <xf numFmtId="0" fontId="0" fillId="0" borderId="15" xfId="0" applyBorder="1" applyAlignment="1">
      <alignment horizontal="center"/>
    </xf>
    <xf numFmtId="0" fontId="3" fillId="0" borderId="14" xfId="0" applyFont="1" applyBorder="1" applyAlignment="1">
      <alignment horizontal="center" wrapText="1"/>
    </xf>
    <xf numFmtId="0" fontId="0" fillId="0" borderId="0" xfId="0" applyAlignment="1">
      <alignment horizontal="left" wrapText="1"/>
    </xf>
    <xf numFmtId="0" fontId="3" fillId="0" borderId="0" xfId="0" applyFont="1"/>
    <xf numFmtId="0" fontId="13" fillId="0" borderId="0" xfId="0" applyFont="1"/>
    <xf numFmtId="14" fontId="2" fillId="0" borderId="20" xfId="0" applyNumberFormat="1" applyFont="1" applyBorder="1" applyAlignment="1">
      <alignment horizontal="center" wrapText="1"/>
    </xf>
    <xf numFmtId="0" fontId="16" fillId="0" borderId="0" xfId="0" applyFont="1"/>
    <xf numFmtId="0" fontId="0" fillId="0" borderId="0" xfId="0" applyAlignment="1">
      <alignment horizontal="left" vertical="center" indent="1"/>
    </xf>
    <xf numFmtId="0" fontId="1" fillId="0" borderId="0" xfId="0" applyFont="1" applyAlignment="1">
      <alignment vertical="center" wrapText="1"/>
    </xf>
    <xf numFmtId="0" fontId="1" fillId="0" borderId="0" xfId="0" applyFont="1" applyAlignment="1">
      <alignment vertical="center"/>
    </xf>
    <xf numFmtId="0" fontId="17" fillId="0" borderId="0" xfId="0" applyFont="1"/>
    <xf numFmtId="0" fontId="1" fillId="0" borderId="0" xfId="0" applyFont="1" applyAlignment="1">
      <alignment wrapText="1"/>
    </xf>
    <xf numFmtId="0" fontId="0" fillId="0" borderId="0" xfId="0" applyAlignment="1">
      <alignment wrapText="1"/>
    </xf>
    <xf numFmtId="0" fontId="10" fillId="0" borderId="0" xfId="0" applyFont="1" applyAlignment="1">
      <alignment horizontal="center"/>
    </xf>
    <xf numFmtId="0" fontId="6"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 fillId="0" borderId="0" xfId="0" applyFont="1" applyAlignment="1">
      <alignment horizontal="center" vertical="center" wrapText="1"/>
    </xf>
    <xf numFmtId="0" fontId="16" fillId="4" borderId="0" xfId="0" applyFont="1" applyFill="1" applyAlignment="1">
      <alignment horizontal="center" vertical="center"/>
    </xf>
    <xf numFmtId="0" fontId="3" fillId="0" borderId="0" xfId="0" applyFont="1"/>
    <xf numFmtId="0" fontId="3" fillId="0" borderId="0" xfId="0" applyFont="1" applyAlignment="1">
      <alignment horizontal="left" vertical="top" wrapText="1"/>
    </xf>
    <xf numFmtId="0" fontId="3" fillId="0" borderId="0" xfId="0" applyFont="1" applyAlignment="1">
      <alignment horizontal="left" vertical="center" wrapText="1"/>
    </xf>
    <xf numFmtId="164" fontId="9" fillId="0" borderId="0" xfId="0" applyNumberFormat="1" applyFont="1" applyAlignment="1">
      <alignment horizontal="center" vertical="center"/>
    </xf>
    <xf numFmtId="167" fontId="7" fillId="0" borderId="0" xfId="0" applyNumberFormat="1" applyFont="1" applyAlignment="1">
      <alignment horizontal="center" vertical="center"/>
    </xf>
  </cellXfs>
  <cellStyles count="1">
    <cellStyle name="Normal" xfId="0" builtinId="0"/>
  </cellStyles>
  <dxfs count="69">
    <dxf>
      <font>
        <b val="0"/>
        <i val="0"/>
        <strike val="0"/>
        <condense val="0"/>
        <extend val="0"/>
        <outline val="0"/>
        <shadow val="0"/>
        <u val="none"/>
        <vertAlign val="baseline"/>
        <sz val="12"/>
        <color theme="1"/>
        <name val="Calibri"/>
        <family val="2"/>
        <scheme val="minor"/>
      </font>
      <numFmt numFmtId="19" formatCode="dd/mm/yy"/>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indent="0" justifyLastLine="0" shrinkToFit="0" readingOrder="0"/>
    </dxf>
    <dxf>
      <alignment horizontal="center" vertical="bottom" textRotation="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center"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19" formatCode="dd/mm/yy"/>
      <alignment horizontal="center"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alignment horizontal="center" vertical="bottom" textRotation="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rgb="FF09090B"/>
        <name val="Calibri"/>
        <family val="2"/>
        <scheme val="minor"/>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9090B"/>
        <name val="Calibri"/>
        <family val="2"/>
        <scheme val="minor"/>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Calibri"/>
        <family val="2"/>
        <scheme val="minor"/>
      </font>
    </dxf>
    <dxf>
      <border>
        <bottom style="thin">
          <color indexed="64"/>
        </bottom>
      </border>
    </dxf>
    <dxf>
      <font>
        <b val="0"/>
        <i val="0"/>
        <strike val="0"/>
        <condense val="0"/>
        <extend val="0"/>
        <outline val="0"/>
        <shadow val="0"/>
        <u val="none"/>
        <vertAlign val="baseline"/>
        <sz val="12"/>
        <color rgb="FF09090B"/>
        <name val="Calibri"/>
        <family val="2"/>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rgb="FF09090B"/>
        <name val="Calibri"/>
        <family val="2"/>
        <scheme val="minor"/>
      </font>
      <numFmt numFmtId="25" formatCode="h:mm"/>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theme="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2"/>
        <color rgb="FF09090B"/>
        <name val="Calibri"/>
        <family val="2"/>
        <scheme val="minor"/>
      </font>
      <alignment horizontal="center" vertical="center" textRotation="0" wrapText="0" indent="0" justifyLastLine="0" shrinkToFit="0" readingOrder="0"/>
    </dxf>
    <dxf>
      <numFmt numFmtId="0" formatCode="General"/>
    </dxf>
    <dxf>
      <numFmt numFmtId="0" formatCode="General"/>
      <alignment horizontal="center" vertical="bottom" textRotation="0" indent="0" justifyLastLine="0" shrinkToFit="0" readingOrder="0"/>
    </dxf>
    <dxf>
      <alignment horizontal="center" vertical="bottom" textRotation="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
      <alignment horizontal="center"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
      <alignment horizontal="center"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alignment horizontal="center" vertical="bottom" textRotation="0" indent="0" justifyLastLine="0" shrinkToFit="0" readingOrder="0"/>
    </dxf>
    <dxf>
      <alignment horizontal="center" vertical="bottom" textRotation="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vertical="bottom"/>
    </dxf>
    <dxf>
      <alignment textRotation="0"/>
    </dxf>
    <dxf>
      <fill>
        <patternFill patternType="solid">
          <bgColor theme="4" tint="0.39997558519241921"/>
        </patternFill>
      </fill>
    </dxf>
    <dxf>
      <fill>
        <patternFill patternType="solid">
          <bgColor theme="4" tint="0.39997558519241921"/>
        </patternFill>
      </fill>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[Assignment.xlsx]Q2!PivotTable10</c:name>
    <c:fmtId val="39"/>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sz="1200" b="1" i="0" u="none" strike="noStrike" cap="none" normalizeH="0" baseline="0">
                <a:effectLst/>
              </a:rPr>
              <a:t>Demand Vs Supply</a:t>
            </a:r>
            <a:endParaRPr lang="en-GB" sz="1200" b="1"/>
          </a:p>
        </c:rich>
      </c:tx>
      <c:layout>
        <c:manualLayout>
          <c:xMode val="edge"/>
          <c:yMode val="edge"/>
          <c:x val="0.2508193350831146"/>
          <c:y val="0.11184176815208294"/>
        </c:manualLayout>
      </c:layout>
      <c:overlay val="0"/>
      <c:spPr>
        <a:noFill/>
        <a:ln cmpd="thickThin">
          <a:solidFill>
            <a:schemeClr val="accent1"/>
          </a:solid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GB"/>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'Q2'!$J$7</c:f>
              <c:strCache>
                <c:ptCount val="1"/>
                <c:pt idx="0">
                  <c:v>Sum of Unique Searches(Demand)</c:v>
                </c:pt>
              </c:strCache>
            </c:strRef>
          </c:tx>
          <c:spPr>
            <a:ln w="38100" cap="rnd">
              <a:solidFill>
                <a:schemeClr val="accent1"/>
              </a:solidFill>
              <a:round/>
            </a:ln>
            <a:effectLst/>
          </c:spPr>
          <c:marker>
            <c:symbol val="circle"/>
            <c:size val="8"/>
            <c:spPr>
              <a:solidFill>
                <a:schemeClr val="accent1"/>
              </a:solidFill>
              <a:ln>
                <a:noFill/>
              </a:ln>
              <a:effectLst/>
            </c:spPr>
          </c:marker>
          <c:cat>
            <c:strRef>
              <c:f>'Q2'!$I$8:$I$15</c:f>
              <c:strCache>
                <c:ptCount val="7"/>
                <c:pt idx="0">
                  <c:v>Monday</c:v>
                </c:pt>
                <c:pt idx="1">
                  <c:v>Tuesday</c:v>
                </c:pt>
                <c:pt idx="2">
                  <c:v>Wednesday</c:v>
                </c:pt>
                <c:pt idx="3">
                  <c:v>Thursday</c:v>
                </c:pt>
                <c:pt idx="4">
                  <c:v>Friday</c:v>
                </c:pt>
                <c:pt idx="5">
                  <c:v>Saturday</c:v>
                </c:pt>
                <c:pt idx="6">
                  <c:v>Sunday</c:v>
                </c:pt>
              </c:strCache>
            </c:strRef>
          </c:cat>
          <c:val>
            <c:numRef>
              <c:f>'Q2'!$J$8:$J$15</c:f>
              <c:numCache>
                <c:formatCode>General</c:formatCode>
                <c:ptCount val="7"/>
                <c:pt idx="0">
                  <c:v>744</c:v>
                </c:pt>
                <c:pt idx="1">
                  <c:v>914</c:v>
                </c:pt>
                <c:pt idx="2">
                  <c:v>989</c:v>
                </c:pt>
                <c:pt idx="3">
                  <c:v>859</c:v>
                </c:pt>
                <c:pt idx="4">
                  <c:v>1383</c:v>
                </c:pt>
                <c:pt idx="5">
                  <c:v>1142</c:v>
                </c:pt>
                <c:pt idx="6">
                  <c:v>1016</c:v>
                </c:pt>
              </c:numCache>
            </c:numRef>
          </c:val>
          <c:smooth val="0"/>
          <c:extLst>
            <c:ext xmlns:c16="http://schemas.microsoft.com/office/drawing/2014/chart" uri="{C3380CC4-5D6E-409C-BE32-E72D297353CC}">
              <c16:uniqueId val="{00000000-5859-4C45-A630-6361F6D6F232}"/>
            </c:ext>
          </c:extLst>
        </c:ser>
        <c:ser>
          <c:idx val="1"/>
          <c:order val="1"/>
          <c:tx>
            <c:strRef>
              <c:f>'Q2'!$K$7</c:f>
              <c:strCache>
                <c:ptCount val="1"/>
                <c:pt idx="0">
                  <c:v>Sum of Active drivers(Supply)</c:v>
                </c:pt>
              </c:strCache>
            </c:strRef>
          </c:tx>
          <c:spPr>
            <a:ln w="38100" cap="rnd">
              <a:solidFill>
                <a:schemeClr val="accent2"/>
              </a:solidFill>
              <a:round/>
            </a:ln>
            <a:effectLst/>
          </c:spPr>
          <c:marker>
            <c:symbol val="circle"/>
            <c:size val="8"/>
            <c:spPr>
              <a:solidFill>
                <a:schemeClr val="accent2"/>
              </a:solidFill>
              <a:ln>
                <a:noFill/>
              </a:ln>
              <a:effectLst/>
            </c:spPr>
          </c:marker>
          <c:cat>
            <c:strRef>
              <c:f>'Q2'!$I$8:$I$15</c:f>
              <c:strCache>
                <c:ptCount val="7"/>
                <c:pt idx="0">
                  <c:v>Monday</c:v>
                </c:pt>
                <c:pt idx="1">
                  <c:v>Tuesday</c:v>
                </c:pt>
                <c:pt idx="2">
                  <c:v>Wednesday</c:v>
                </c:pt>
                <c:pt idx="3">
                  <c:v>Thursday</c:v>
                </c:pt>
                <c:pt idx="4">
                  <c:v>Friday</c:v>
                </c:pt>
                <c:pt idx="5">
                  <c:v>Saturday</c:v>
                </c:pt>
                <c:pt idx="6">
                  <c:v>Sunday</c:v>
                </c:pt>
              </c:strCache>
            </c:strRef>
          </c:cat>
          <c:val>
            <c:numRef>
              <c:f>'Q2'!$K$8:$K$15</c:f>
              <c:numCache>
                <c:formatCode>General</c:formatCode>
                <c:ptCount val="7"/>
                <c:pt idx="0">
                  <c:v>1221</c:v>
                </c:pt>
                <c:pt idx="1">
                  <c:v>1477</c:v>
                </c:pt>
                <c:pt idx="2">
                  <c:v>1454</c:v>
                </c:pt>
                <c:pt idx="3">
                  <c:v>1562</c:v>
                </c:pt>
                <c:pt idx="4">
                  <c:v>1300</c:v>
                </c:pt>
                <c:pt idx="5">
                  <c:v>1265</c:v>
                </c:pt>
                <c:pt idx="6">
                  <c:v>1167</c:v>
                </c:pt>
              </c:numCache>
            </c:numRef>
          </c:val>
          <c:smooth val="0"/>
          <c:extLst>
            <c:ext xmlns:c16="http://schemas.microsoft.com/office/drawing/2014/chart" uri="{C3380CC4-5D6E-409C-BE32-E72D297353CC}">
              <c16:uniqueId val="{00000001-5859-4C45-A630-6361F6D6F232}"/>
            </c:ext>
          </c:extLst>
        </c:ser>
        <c:dLbls>
          <c:showLegendKey val="0"/>
          <c:showVal val="0"/>
          <c:showCatName val="0"/>
          <c:showSerName val="0"/>
          <c:showPercent val="0"/>
          <c:showBubbleSize val="0"/>
        </c:dLbls>
        <c:marker val="1"/>
        <c:smooth val="0"/>
        <c:axId val="1866325343"/>
        <c:axId val="1856801695"/>
      </c:lineChart>
      <c:catAx>
        <c:axId val="1866325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856801695"/>
        <c:crosses val="autoZero"/>
        <c:auto val="1"/>
        <c:lblAlgn val="ctr"/>
        <c:lblOffset val="100"/>
        <c:noMultiLvlLbl val="0"/>
      </c:catAx>
      <c:valAx>
        <c:axId val="1856801695"/>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325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539750</xdr:colOff>
      <xdr:row>16</xdr:row>
      <xdr:rowOff>101600</xdr:rowOff>
    </xdr:from>
    <xdr:to>
      <xdr:col>14</xdr:col>
      <xdr:colOff>450850</xdr:colOff>
      <xdr:row>37</xdr:row>
      <xdr:rowOff>146050</xdr:rowOff>
    </xdr:to>
    <xdr:graphicFrame macro="">
      <xdr:nvGraphicFramePr>
        <xdr:cNvPr id="5" name="Chart 4">
          <a:extLst>
            <a:ext uri="{FF2B5EF4-FFF2-40B4-BE49-F238E27FC236}">
              <a16:creationId xmlns:a16="http://schemas.microsoft.com/office/drawing/2014/main" id="{3CBDD166-CBC2-BDE3-5DC9-75AB8B778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30.548490162037" createdVersion="8" refreshedVersion="8" minRefreshableVersion="3" recordCount="168" xr:uid="{82C018E2-3414-4110-AD61-8B4B3EB30A95}">
  <cacheSource type="worksheet">
    <worksheetSource ref="A1:H169" sheet="Searches data"/>
  </cacheSource>
  <cacheFields count="8">
    <cacheField name="Date - Hours" numFmtId="14">
      <sharedItems/>
    </cacheField>
    <cacheField name="Date " numFmtId="14">
      <sharedItems/>
    </cacheField>
    <cacheField name="Hour" numFmtId="0">
      <sharedItems count="24">
        <s v="23"/>
        <s v="22"/>
        <s v="21"/>
        <s v="20"/>
        <s v="19"/>
        <s v="18"/>
        <s v="17"/>
        <s v="16"/>
        <s v="15"/>
        <s v="14"/>
        <s v="13"/>
        <s v="12"/>
        <s v="11"/>
        <s v="10"/>
        <s v="09"/>
        <s v="08"/>
        <s v="07"/>
        <s v="06"/>
        <s v="05"/>
        <s v="04"/>
        <s v="03"/>
        <s v="02"/>
        <s v="01"/>
        <s v="00"/>
      </sharedItems>
    </cacheField>
    <cacheField name="Weekday" numFmtId="0">
      <sharedItems count="7">
        <s v="Sunday"/>
        <s v="Saturday"/>
        <s v="Friday"/>
        <s v="Thursday"/>
        <s v="Wednesday"/>
        <s v="Tuesday"/>
        <s v="Monday"/>
      </sharedItems>
    </cacheField>
    <cacheField name="People saw 0 cars (unique)" numFmtId="0">
      <sharedItems containsSemiMixedTypes="0" containsString="0" containsNumber="1" containsInteger="1" minValue="0" maxValue="71"/>
    </cacheField>
    <cacheField name="People saw +1 cars (unique)" numFmtId="0">
      <sharedItems containsSemiMixedTypes="0" containsString="0" containsNumber="1" containsInteger="1" minValue="0" maxValue="94"/>
    </cacheField>
    <cacheField name="Coverage Ratio (unique)" numFmtId="0">
      <sharedItems containsSemiMixedTypes="0" containsString="0" containsNumber="1" containsInteger="1" minValue="0" maxValue="100" count="56">
        <n v="94"/>
        <n v="87"/>
        <n v="76"/>
        <n v="89"/>
        <n v="84"/>
        <n v="85"/>
        <n v="68"/>
        <n v="81"/>
        <n v="82"/>
        <n v="69"/>
        <n v="70"/>
        <n v="71"/>
        <n v="54"/>
        <n v="59"/>
        <n v="79"/>
        <n v="80"/>
        <n v="45"/>
        <n v="67"/>
        <n v="74"/>
        <n v="91"/>
        <n v="77"/>
        <n v="66"/>
        <n v="52"/>
        <n v="51"/>
        <n v="78"/>
        <n v="83"/>
        <n v="55"/>
        <n v="90"/>
        <n v="57"/>
        <n v="72"/>
        <n v="75"/>
        <n v="58"/>
        <n v="64"/>
        <n v="62"/>
        <n v="63"/>
        <n v="73"/>
        <n v="65"/>
        <n v="60"/>
        <n v="20"/>
        <n v="92"/>
        <n v="88"/>
        <n v="56"/>
        <n v="50"/>
        <n v="100"/>
        <n v="95"/>
        <n v="93"/>
        <n v="39"/>
        <n v="53"/>
        <n v="18"/>
        <n v="43"/>
        <n v="86"/>
        <n v="44"/>
        <n v="96"/>
        <n v="97"/>
        <n v="36"/>
        <n v="0"/>
      </sharedItems>
    </cacheField>
    <cacheField name="Unique Searches" numFmtId="0">
      <sharedItems containsSemiMixedTypes="0" containsString="0" containsNumber="1" containsInteger="1" minValue="1" maxValue="16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30.627196990739" createdVersion="8" refreshedVersion="8" minRefreshableVersion="3" recordCount="168" xr:uid="{599849FA-AC88-422A-8EFD-29453E5E9153}">
  <cacheSource type="worksheet">
    <worksheetSource name="Table3"/>
  </cacheSource>
  <cacheFields count="6">
    <cacheField name="Date-Hours" numFmtId="9">
      <sharedItems/>
    </cacheField>
    <cacheField name="Date" numFmtId="14">
      <sharedItems/>
    </cacheField>
    <cacheField name="Hours" numFmtId="14">
      <sharedItems/>
    </cacheField>
    <cacheField name="Weekday" numFmtId="14">
      <sharedItems count="7">
        <s v="Sunday"/>
        <s v="Saturday"/>
        <s v="Friday"/>
        <s v="Thursday"/>
        <s v="Wednesday"/>
        <s v="Tuesday"/>
        <s v="Monday"/>
      </sharedItems>
    </cacheField>
    <cacheField name="Unique Searches" numFmtId="0">
      <sharedItems containsSemiMixedTypes="0" containsString="0" containsNumber="1" containsInteger="1" minValue="1" maxValue="164"/>
    </cacheField>
    <cacheField name="Active drivers" numFmtId="0">
      <sharedItems containsSemiMixedTypes="0" containsString="0" containsNumber="1" containsInteger="1" minValue="14" maxValue="1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32.498816550928" createdVersion="8" refreshedVersion="8" minRefreshableVersion="3" recordCount="168" xr:uid="{09EA3EF6-FD6B-4DDF-8D35-3473954F5DE5}">
  <cacheSource type="worksheet">
    <worksheetSource name="Table7"/>
  </cacheSource>
  <cacheFields count="5">
    <cacheField name="Date - Hours" numFmtId="14">
      <sharedItems/>
    </cacheField>
    <cacheField name="Date" numFmtId="0">
      <sharedItems/>
    </cacheField>
    <cacheField name="Hour" numFmtId="0">
      <sharedItems count="24">
        <s v="23"/>
        <s v="22"/>
        <s v="21"/>
        <s v="20"/>
        <s v="19"/>
        <s v="18"/>
        <s v="17"/>
        <s v="16"/>
        <s v="15"/>
        <s v="14"/>
        <s v="13"/>
        <s v="12"/>
        <s v="11"/>
        <s v="10"/>
        <s v="09"/>
        <s v="08"/>
        <s v="07"/>
        <s v="06"/>
        <s v="05"/>
        <s v="04"/>
        <s v="03"/>
        <s v="02"/>
        <s v="01"/>
        <s v="00"/>
      </sharedItems>
    </cacheField>
    <cacheField name="Weekday" numFmtId="0">
      <sharedItems count="7">
        <s v="Sunday"/>
        <s v="Saturday"/>
        <s v="Friday"/>
        <s v="Thursday"/>
        <s v="Wednesday"/>
        <s v="Tuesday"/>
        <s v="Monday"/>
      </sharedItems>
    </cacheField>
    <cacheField name="Finished _x000a_Rides" numFmtId="0">
      <sharedItems containsSemiMixedTypes="0" containsString="0" containsNumber="1" containsInteger="1" minValue="0" maxValue="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23"/>
    <s v="2016-11-13"/>
    <x v="0"/>
    <x v="0"/>
    <n v="2"/>
    <n v="34"/>
    <x v="0"/>
    <n v="36"/>
  </r>
  <r>
    <s v="2016-11-13 22"/>
    <s v="2016-11-13"/>
    <x v="1"/>
    <x v="0"/>
    <n v="7"/>
    <n v="47"/>
    <x v="1"/>
    <n v="54"/>
  </r>
  <r>
    <s v="2016-11-13 21"/>
    <s v="2016-11-13"/>
    <x v="2"/>
    <x v="0"/>
    <n v="14"/>
    <n v="44"/>
    <x v="2"/>
    <n v="58"/>
  </r>
  <r>
    <s v="2016-11-13 20"/>
    <s v="2016-11-13"/>
    <x v="3"/>
    <x v="0"/>
    <n v="5"/>
    <n v="40"/>
    <x v="3"/>
    <n v="45"/>
  </r>
  <r>
    <s v="2016-11-13 19"/>
    <s v="2016-11-13"/>
    <x v="4"/>
    <x v="0"/>
    <n v="7"/>
    <n v="37"/>
    <x v="4"/>
    <n v="44"/>
  </r>
  <r>
    <s v="2016-11-13 18"/>
    <s v="2016-11-13"/>
    <x v="5"/>
    <x v="0"/>
    <n v="8"/>
    <n v="44"/>
    <x v="5"/>
    <n v="52"/>
  </r>
  <r>
    <s v="2016-11-13 17"/>
    <s v="2016-11-13"/>
    <x v="6"/>
    <x v="0"/>
    <n v="13"/>
    <n v="27"/>
    <x v="6"/>
    <n v="40"/>
  </r>
  <r>
    <s v="2016-11-13 16"/>
    <s v="2016-11-13"/>
    <x v="7"/>
    <x v="0"/>
    <n v="9"/>
    <n v="39"/>
    <x v="7"/>
    <n v="48"/>
  </r>
  <r>
    <s v="2016-11-13 15"/>
    <s v="2016-11-13"/>
    <x v="8"/>
    <x v="0"/>
    <n v="7"/>
    <n v="31"/>
    <x v="8"/>
    <n v="38"/>
  </r>
  <r>
    <s v="2016-11-13 14"/>
    <s v="2016-11-13"/>
    <x v="9"/>
    <x v="0"/>
    <n v="14"/>
    <n v="31"/>
    <x v="9"/>
    <n v="45"/>
  </r>
  <r>
    <s v="2016-11-13 13"/>
    <s v="2016-11-13"/>
    <x v="10"/>
    <x v="0"/>
    <n v="14"/>
    <n v="33"/>
    <x v="10"/>
    <n v="47"/>
  </r>
  <r>
    <s v="2016-11-13 12"/>
    <s v="2016-11-13"/>
    <x v="11"/>
    <x v="0"/>
    <n v="10"/>
    <n v="25"/>
    <x v="11"/>
    <n v="35"/>
  </r>
  <r>
    <s v="2016-11-13 11"/>
    <s v="2016-11-13"/>
    <x v="12"/>
    <x v="0"/>
    <n v="5"/>
    <n v="28"/>
    <x v="5"/>
    <n v="33"/>
  </r>
  <r>
    <s v="2016-11-13 10"/>
    <s v="2016-11-13"/>
    <x v="13"/>
    <x v="0"/>
    <n v="16"/>
    <n v="19"/>
    <x v="12"/>
    <n v="35"/>
  </r>
  <r>
    <s v="2016-11-13 09"/>
    <s v="2016-11-13"/>
    <x v="14"/>
    <x v="0"/>
    <n v="13"/>
    <n v="19"/>
    <x v="13"/>
    <n v="32"/>
  </r>
  <r>
    <s v="2016-11-13 08"/>
    <s v="2016-11-13"/>
    <x v="15"/>
    <x v="0"/>
    <n v="4"/>
    <n v="15"/>
    <x v="14"/>
    <n v="19"/>
  </r>
  <r>
    <s v="2016-11-13 07"/>
    <s v="2016-11-13"/>
    <x v="16"/>
    <x v="0"/>
    <n v="5"/>
    <n v="12"/>
    <x v="11"/>
    <n v="17"/>
  </r>
  <r>
    <s v="2016-11-13 06"/>
    <s v="2016-11-13"/>
    <x v="17"/>
    <x v="0"/>
    <n v="3"/>
    <n v="12"/>
    <x v="15"/>
    <n v="15"/>
  </r>
  <r>
    <s v="2016-11-13 05"/>
    <s v="2016-11-13"/>
    <x v="18"/>
    <x v="0"/>
    <n v="4"/>
    <n v="22"/>
    <x v="5"/>
    <n v="26"/>
  </r>
  <r>
    <s v="2016-11-13 04"/>
    <s v="2016-11-13"/>
    <x v="19"/>
    <x v="0"/>
    <n v="28"/>
    <n v="23"/>
    <x v="16"/>
    <n v="51"/>
  </r>
  <r>
    <s v="2016-11-13 03"/>
    <s v="2016-11-13"/>
    <x v="20"/>
    <x v="0"/>
    <n v="19"/>
    <n v="38"/>
    <x v="17"/>
    <n v="57"/>
  </r>
  <r>
    <s v="2016-11-13 02"/>
    <s v="2016-11-13"/>
    <x v="21"/>
    <x v="0"/>
    <n v="13"/>
    <n v="48"/>
    <x v="14"/>
    <n v="61"/>
  </r>
  <r>
    <s v="2016-11-13 01"/>
    <s v="2016-11-13"/>
    <x v="22"/>
    <x v="0"/>
    <n v="7"/>
    <n v="37"/>
    <x v="4"/>
    <n v="44"/>
  </r>
  <r>
    <s v="2016-11-13 00"/>
    <s v="2016-11-13"/>
    <x v="23"/>
    <x v="0"/>
    <n v="18"/>
    <n v="66"/>
    <x v="14"/>
    <n v="84"/>
  </r>
  <r>
    <s v="2016-11-12 23"/>
    <s v="2016-11-12"/>
    <x v="0"/>
    <x v="1"/>
    <n v="29"/>
    <n v="81"/>
    <x v="18"/>
    <n v="110"/>
  </r>
  <r>
    <s v="2016-11-12 22"/>
    <s v="2016-11-12"/>
    <x v="1"/>
    <x v="1"/>
    <n v="14"/>
    <n v="58"/>
    <x v="7"/>
    <n v="72"/>
  </r>
  <r>
    <s v="2016-11-12 21"/>
    <s v="2016-11-12"/>
    <x v="2"/>
    <x v="1"/>
    <n v="5"/>
    <n v="48"/>
    <x v="19"/>
    <n v="53"/>
  </r>
  <r>
    <s v="2016-11-12 20"/>
    <s v="2016-11-12"/>
    <x v="3"/>
    <x v="1"/>
    <n v="9"/>
    <n v="34"/>
    <x v="14"/>
    <n v="43"/>
  </r>
  <r>
    <s v="2016-11-12 19"/>
    <s v="2016-11-12"/>
    <x v="4"/>
    <x v="1"/>
    <n v="11"/>
    <n v="36"/>
    <x v="20"/>
    <n v="47"/>
  </r>
  <r>
    <s v="2016-11-12 18"/>
    <s v="2016-11-12"/>
    <x v="5"/>
    <x v="1"/>
    <n v="11"/>
    <n v="44"/>
    <x v="15"/>
    <n v="55"/>
  </r>
  <r>
    <s v="2016-11-12 17"/>
    <s v="2016-11-12"/>
    <x v="6"/>
    <x v="1"/>
    <n v="9"/>
    <n v="42"/>
    <x v="8"/>
    <n v="51"/>
  </r>
  <r>
    <s v="2016-11-12 16"/>
    <s v="2016-11-12"/>
    <x v="7"/>
    <x v="1"/>
    <n v="10"/>
    <n v="31"/>
    <x v="2"/>
    <n v="41"/>
  </r>
  <r>
    <s v="2016-11-12 15"/>
    <s v="2016-11-12"/>
    <x v="8"/>
    <x v="1"/>
    <n v="2"/>
    <n v="29"/>
    <x v="0"/>
    <n v="31"/>
  </r>
  <r>
    <s v="2016-11-12 14"/>
    <s v="2016-11-12"/>
    <x v="9"/>
    <x v="1"/>
    <n v="7"/>
    <n v="31"/>
    <x v="8"/>
    <n v="38"/>
  </r>
  <r>
    <s v="2016-11-12 13"/>
    <s v="2016-11-12"/>
    <x v="10"/>
    <x v="1"/>
    <n v="16"/>
    <n v="31"/>
    <x v="21"/>
    <n v="47"/>
  </r>
  <r>
    <s v="2016-11-12 12"/>
    <s v="2016-11-12"/>
    <x v="11"/>
    <x v="1"/>
    <n v="21"/>
    <n v="23"/>
    <x v="22"/>
    <n v="44"/>
  </r>
  <r>
    <s v="2016-11-12 11"/>
    <s v="2016-11-12"/>
    <x v="12"/>
    <x v="1"/>
    <n v="18"/>
    <n v="19"/>
    <x v="23"/>
    <n v="37"/>
  </r>
  <r>
    <s v="2016-11-12 10"/>
    <s v="2016-11-12"/>
    <x v="13"/>
    <x v="1"/>
    <n v="12"/>
    <n v="23"/>
    <x v="21"/>
    <n v="35"/>
  </r>
  <r>
    <s v="2016-11-12 09"/>
    <s v="2016-11-12"/>
    <x v="14"/>
    <x v="1"/>
    <n v="5"/>
    <n v="19"/>
    <x v="14"/>
    <n v="24"/>
  </r>
  <r>
    <s v="2016-11-12 08"/>
    <s v="2016-11-12"/>
    <x v="15"/>
    <x v="1"/>
    <n v="12"/>
    <n v="17"/>
    <x v="13"/>
    <n v="29"/>
  </r>
  <r>
    <s v="2016-11-12 07"/>
    <s v="2016-11-12"/>
    <x v="16"/>
    <x v="1"/>
    <n v="4"/>
    <n v="14"/>
    <x v="24"/>
    <n v="18"/>
  </r>
  <r>
    <s v="2016-11-12 06"/>
    <s v="2016-11-12"/>
    <x v="17"/>
    <x v="1"/>
    <n v="2"/>
    <n v="10"/>
    <x v="25"/>
    <n v="12"/>
  </r>
  <r>
    <s v="2016-11-12 05"/>
    <s v="2016-11-12"/>
    <x v="18"/>
    <x v="1"/>
    <n v="6"/>
    <n v="20"/>
    <x v="20"/>
    <n v="26"/>
  </r>
  <r>
    <s v="2016-11-12 04"/>
    <s v="2016-11-12"/>
    <x v="19"/>
    <x v="1"/>
    <n v="14"/>
    <n v="17"/>
    <x v="26"/>
    <n v="31"/>
  </r>
  <r>
    <s v="2016-11-12 03"/>
    <s v="2016-11-12"/>
    <x v="20"/>
    <x v="1"/>
    <n v="12"/>
    <n v="28"/>
    <x v="10"/>
    <n v="40"/>
  </r>
  <r>
    <s v="2016-11-12 02"/>
    <s v="2016-11-12"/>
    <x v="21"/>
    <x v="1"/>
    <n v="2"/>
    <n v="31"/>
    <x v="0"/>
    <n v="33"/>
  </r>
  <r>
    <s v="2016-11-12 01"/>
    <s v="2016-11-12"/>
    <x v="22"/>
    <x v="1"/>
    <n v="6"/>
    <n v="55"/>
    <x v="27"/>
    <n v="61"/>
  </r>
  <r>
    <s v="2016-11-12 00"/>
    <s v="2016-11-12"/>
    <x v="23"/>
    <x v="1"/>
    <n v="70"/>
    <n v="94"/>
    <x v="28"/>
    <n v="164"/>
  </r>
  <r>
    <s v="2016-11-11 23"/>
    <s v="2016-11-11"/>
    <x v="0"/>
    <x v="2"/>
    <n v="33"/>
    <n v="85"/>
    <x v="29"/>
    <n v="118"/>
  </r>
  <r>
    <s v="2016-11-11 22"/>
    <s v="2016-11-11"/>
    <x v="1"/>
    <x v="2"/>
    <n v="6"/>
    <n v="47"/>
    <x v="3"/>
    <n v="53"/>
  </r>
  <r>
    <s v="2016-11-11 21"/>
    <s v="2016-11-11"/>
    <x v="2"/>
    <x v="2"/>
    <n v="17"/>
    <n v="52"/>
    <x v="30"/>
    <n v="69"/>
  </r>
  <r>
    <s v="2016-11-11 20"/>
    <s v="2016-11-11"/>
    <x v="3"/>
    <x v="2"/>
    <n v="48"/>
    <n v="66"/>
    <x v="31"/>
    <n v="114"/>
  </r>
  <r>
    <s v="2016-11-11 19"/>
    <s v="2016-11-11"/>
    <x v="4"/>
    <x v="2"/>
    <n v="47"/>
    <n v="85"/>
    <x v="32"/>
    <n v="132"/>
  </r>
  <r>
    <s v="2016-11-11 18"/>
    <s v="2016-11-11"/>
    <x v="5"/>
    <x v="2"/>
    <n v="71"/>
    <n v="57"/>
    <x v="16"/>
    <n v="128"/>
  </r>
  <r>
    <s v="2016-11-11 17"/>
    <s v="2016-11-11"/>
    <x v="6"/>
    <x v="2"/>
    <n v="32"/>
    <n v="52"/>
    <x v="33"/>
    <n v="84"/>
  </r>
  <r>
    <s v="2016-11-11 16"/>
    <s v="2016-11-11"/>
    <x v="7"/>
    <x v="2"/>
    <n v="27"/>
    <n v="46"/>
    <x v="34"/>
    <n v="73"/>
  </r>
  <r>
    <s v="2016-11-11 15"/>
    <s v="2016-11-11"/>
    <x v="8"/>
    <x v="2"/>
    <n v="7"/>
    <n v="32"/>
    <x v="8"/>
    <n v="39"/>
  </r>
  <r>
    <s v="2016-11-11 14"/>
    <s v="2016-11-11"/>
    <x v="9"/>
    <x v="2"/>
    <n v="11"/>
    <n v="39"/>
    <x v="24"/>
    <n v="50"/>
  </r>
  <r>
    <s v="2016-11-11 13"/>
    <s v="2016-11-11"/>
    <x v="10"/>
    <x v="2"/>
    <n v="9"/>
    <n v="34"/>
    <x v="14"/>
    <n v="43"/>
  </r>
  <r>
    <s v="2016-11-11 12"/>
    <s v="2016-11-11"/>
    <x v="11"/>
    <x v="2"/>
    <n v="12"/>
    <n v="32"/>
    <x v="35"/>
    <n v="44"/>
  </r>
  <r>
    <s v="2016-11-11 11"/>
    <s v="2016-11-11"/>
    <x v="12"/>
    <x v="2"/>
    <n v="13"/>
    <n v="50"/>
    <x v="14"/>
    <n v="63"/>
  </r>
  <r>
    <s v="2016-11-11 10"/>
    <s v="2016-11-11"/>
    <x v="13"/>
    <x v="2"/>
    <n v="27"/>
    <n v="55"/>
    <x v="17"/>
    <n v="82"/>
  </r>
  <r>
    <s v="2016-11-11 09"/>
    <s v="2016-11-11"/>
    <x v="14"/>
    <x v="2"/>
    <n v="29"/>
    <n v="59"/>
    <x v="17"/>
    <n v="88"/>
  </r>
  <r>
    <s v="2016-11-11 08"/>
    <s v="2016-11-11"/>
    <x v="15"/>
    <x v="2"/>
    <n v="27"/>
    <n v="50"/>
    <x v="36"/>
    <n v="77"/>
  </r>
  <r>
    <s v="2016-11-11 07"/>
    <s v="2016-11-11"/>
    <x v="16"/>
    <x v="2"/>
    <n v="15"/>
    <n v="18"/>
    <x v="26"/>
    <n v="33"/>
  </r>
  <r>
    <s v="2016-11-11 06"/>
    <s v="2016-11-11"/>
    <x v="17"/>
    <x v="2"/>
    <n v="4"/>
    <n v="6"/>
    <x v="37"/>
    <n v="10"/>
  </r>
  <r>
    <s v="2016-11-11 05"/>
    <s v="2016-11-11"/>
    <x v="18"/>
    <x v="2"/>
    <n v="1"/>
    <n v="5"/>
    <x v="25"/>
    <n v="6"/>
  </r>
  <r>
    <s v="2016-11-11 04"/>
    <s v="2016-11-11"/>
    <x v="19"/>
    <x v="2"/>
    <n v="4"/>
    <n v="1"/>
    <x v="38"/>
    <n v="5"/>
  </r>
  <r>
    <s v="2016-11-11 03"/>
    <s v="2016-11-11"/>
    <x v="20"/>
    <x v="2"/>
    <n v="2"/>
    <n v="4"/>
    <x v="17"/>
    <n v="6"/>
  </r>
  <r>
    <s v="2016-11-11 02"/>
    <s v="2016-11-11"/>
    <x v="21"/>
    <x v="2"/>
    <n v="1"/>
    <n v="11"/>
    <x v="39"/>
    <n v="12"/>
  </r>
  <r>
    <s v="2016-11-11 01"/>
    <s v="2016-11-11"/>
    <x v="22"/>
    <x v="2"/>
    <n v="5"/>
    <n v="15"/>
    <x v="30"/>
    <n v="20"/>
  </r>
  <r>
    <s v="2016-11-11 00"/>
    <s v="2016-11-11"/>
    <x v="23"/>
    <x v="2"/>
    <n v="8"/>
    <n v="26"/>
    <x v="2"/>
    <n v="34"/>
  </r>
  <r>
    <s v="2016-11-10 23"/>
    <s v="2016-11-10"/>
    <x v="0"/>
    <x v="3"/>
    <n v="10"/>
    <n v="36"/>
    <x v="24"/>
    <n v="46"/>
  </r>
  <r>
    <s v="2016-11-10 22"/>
    <s v="2016-11-10"/>
    <x v="1"/>
    <x v="3"/>
    <n v="7"/>
    <n v="40"/>
    <x v="5"/>
    <n v="47"/>
  </r>
  <r>
    <s v="2016-11-10 21"/>
    <s v="2016-11-10"/>
    <x v="2"/>
    <x v="3"/>
    <n v="2"/>
    <n v="34"/>
    <x v="0"/>
    <n v="36"/>
  </r>
  <r>
    <s v="2016-11-10 20"/>
    <s v="2016-11-10"/>
    <x v="3"/>
    <x v="3"/>
    <n v="6"/>
    <n v="47"/>
    <x v="3"/>
    <n v="53"/>
  </r>
  <r>
    <s v="2016-11-10 19"/>
    <s v="2016-11-10"/>
    <x v="4"/>
    <x v="3"/>
    <n v="9"/>
    <n v="47"/>
    <x v="4"/>
    <n v="56"/>
  </r>
  <r>
    <s v="2016-11-10 18"/>
    <s v="2016-11-10"/>
    <x v="5"/>
    <x v="3"/>
    <n v="7"/>
    <n v="67"/>
    <x v="19"/>
    <n v="74"/>
  </r>
  <r>
    <s v="2016-11-10 17"/>
    <s v="2016-11-10"/>
    <x v="6"/>
    <x v="3"/>
    <n v="11"/>
    <n v="57"/>
    <x v="4"/>
    <n v="68"/>
  </r>
  <r>
    <s v="2016-11-10 16"/>
    <s v="2016-11-10"/>
    <x v="7"/>
    <x v="3"/>
    <n v="5"/>
    <n v="27"/>
    <x v="4"/>
    <n v="32"/>
  </r>
  <r>
    <s v="2016-11-10 15"/>
    <s v="2016-11-10"/>
    <x v="8"/>
    <x v="3"/>
    <n v="6"/>
    <n v="20"/>
    <x v="20"/>
    <n v="26"/>
  </r>
  <r>
    <s v="2016-11-10 14"/>
    <s v="2016-11-10"/>
    <x v="9"/>
    <x v="3"/>
    <n v="2"/>
    <n v="14"/>
    <x v="40"/>
    <n v="16"/>
  </r>
  <r>
    <s v="2016-11-10 13"/>
    <s v="2016-11-10"/>
    <x v="10"/>
    <x v="3"/>
    <n v="4"/>
    <n v="33"/>
    <x v="3"/>
    <n v="37"/>
  </r>
  <r>
    <s v="2016-11-10 12"/>
    <s v="2016-11-10"/>
    <x v="11"/>
    <x v="3"/>
    <n v="4"/>
    <n v="23"/>
    <x v="5"/>
    <n v="27"/>
  </r>
  <r>
    <s v="2016-11-10 11"/>
    <s v="2016-11-10"/>
    <x v="12"/>
    <x v="3"/>
    <n v="3"/>
    <n v="24"/>
    <x v="3"/>
    <n v="27"/>
  </r>
  <r>
    <s v="2016-11-10 10"/>
    <s v="2016-11-10"/>
    <x v="13"/>
    <x v="3"/>
    <n v="8"/>
    <n v="30"/>
    <x v="14"/>
    <n v="38"/>
  </r>
  <r>
    <s v="2016-11-10 09"/>
    <s v="2016-11-10"/>
    <x v="14"/>
    <x v="3"/>
    <n v="40"/>
    <n v="53"/>
    <x v="28"/>
    <n v="93"/>
  </r>
  <r>
    <s v="2016-11-10 08"/>
    <s v="2016-11-10"/>
    <x v="15"/>
    <x v="3"/>
    <n v="33"/>
    <n v="42"/>
    <x v="41"/>
    <n v="75"/>
  </r>
  <r>
    <s v="2016-11-10 07"/>
    <s v="2016-11-10"/>
    <x v="16"/>
    <x v="3"/>
    <n v="16"/>
    <n v="17"/>
    <x v="22"/>
    <n v="33"/>
  </r>
  <r>
    <s v="2016-11-10 06"/>
    <s v="2016-11-10"/>
    <x v="17"/>
    <x v="3"/>
    <n v="3"/>
    <n v="4"/>
    <x v="28"/>
    <n v="7"/>
  </r>
  <r>
    <s v="2016-11-10 05"/>
    <s v="2016-11-10"/>
    <x v="18"/>
    <x v="3"/>
    <n v="2"/>
    <n v="3"/>
    <x v="37"/>
    <n v="5"/>
  </r>
  <r>
    <s v="2016-11-10 04"/>
    <s v="2016-11-10"/>
    <x v="19"/>
    <x v="3"/>
    <n v="2"/>
    <n v="2"/>
    <x v="42"/>
    <n v="4"/>
  </r>
  <r>
    <s v="2016-11-10 03"/>
    <s v="2016-11-10"/>
    <x v="20"/>
    <x v="3"/>
    <n v="0"/>
    <n v="1"/>
    <x v="43"/>
    <n v="1"/>
  </r>
  <r>
    <s v="2016-11-10 02"/>
    <s v="2016-11-10"/>
    <x v="21"/>
    <x v="3"/>
    <n v="2"/>
    <n v="3"/>
    <x v="37"/>
    <n v="5"/>
  </r>
  <r>
    <s v="2016-11-10 01"/>
    <s v="2016-11-10"/>
    <x v="22"/>
    <x v="3"/>
    <n v="6"/>
    <n v="16"/>
    <x v="35"/>
    <n v="22"/>
  </r>
  <r>
    <s v="2016-11-10 00"/>
    <s v="2016-11-10"/>
    <x v="23"/>
    <x v="3"/>
    <n v="6"/>
    <n v="25"/>
    <x v="7"/>
    <n v="31"/>
  </r>
  <r>
    <s v="2016-11-09 23"/>
    <s v="2016-11-09"/>
    <x v="0"/>
    <x v="4"/>
    <n v="14"/>
    <n v="47"/>
    <x v="20"/>
    <n v="61"/>
  </r>
  <r>
    <s v="2016-11-09 22"/>
    <s v="2016-11-09"/>
    <x v="1"/>
    <x v="4"/>
    <n v="2"/>
    <n v="36"/>
    <x v="44"/>
    <n v="38"/>
  </r>
  <r>
    <s v="2016-11-09 21"/>
    <s v="2016-11-09"/>
    <x v="2"/>
    <x v="4"/>
    <n v="3"/>
    <n v="40"/>
    <x v="45"/>
    <n v="43"/>
  </r>
  <r>
    <s v="2016-11-09 20"/>
    <s v="2016-11-09"/>
    <x v="3"/>
    <x v="4"/>
    <n v="3"/>
    <n v="51"/>
    <x v="0"/>
    <n v="54"/>
  </r>
  <r>
    <s v="2016-11-09 19"/>
    <s v="2016-11-09"/>
    <x v="4"/>
    <x v="4"/>
    <n v="12"/>
    <n v="63"/>
    <x v="4"/>
    <n v="75"/>
  </r>
  <r>
    <s v="2016-11-09 18"/>
    <s v="2016-11-09"/>
    <x v="5"/>
    <x v="4"/>
    <n v="15"/>
    <n v="66"/>
    <x v="7"/>
    <n v="81"/>
  </r>
  <r>
    <s v="2016-11-09 17"/>
    <s v="2016-11-09"/>
    <x v="6"/>
    <x v="4"/>
    <n v="4"/>
    <n v="45"/>
    <x v="39"/>
    <n v="49"/>
  </r>
  <r>
    <s v="2016-11-09 16"/>
    <s v="2016-11-09"/>
    <x v="7"/>
    <x v="4"/>
    <n v="9"/>
    <n v="44"/>
    <x v="25"/>
    <n v="53"/>
  </r>
  <r>
    <s v="2016-11-09 15"/>
    <s v="2016-11-09"/>
    <x v="8"/>
    <x v="4"/>
    <n v="5"/>
    <n v="26"/>
    <x v="4"/>
    <n v="31"/>
  </r>
  <r>
    <s v="2016-11-09 14"/>
    <s v="2016-11-09"/>
    <x v="9"/>
    <x v="4"/>
    <n v="2"/>
    <n v="23"/>
    <x v="39"/>
    <n v="25"/>
  </r>
  <r>
    <s v="2016-11-09 13"/>
    <s v="2016-11-09"/>
    <x v="10"/>
    <x v="4"/>
    <n v="4"/>
    <n v="27"/>
    <x v="1"/>
    <n v="31"/>
  </r>
  <r>
    <s v="2016-11-09 12"/>
    <s v="2016-11-09"/>
    <x v="11"/>
    <x v="4"/>
    <n v="11"/>
    <n v="27"/>
    <x v="11"/>
    <n v="38"/>
  </r>
  <r>
    <s v="2016-11-09 11"/>
    <s v="2016-11-09"/>
    <x v="12"/>
    <x v="4"/>
    <n v="8"/>
    <n v="33"/>
    <x v="15"/>
    <n v="41"/>
  </r>
  <r>
    <s v="2016-11-09 10"/>
    <s v="2016-11-09"/>
    <x v="13"/>
    <x v="4"/>
    <n v="18"/>
    <n v="37"/>
    <x v="17"/>
    <n v="55"/>
  </r>
  <r>
    <s v="2016-11-09 09"/>
    <s v="2016-11-09"/>
    <x v="14"/>
    <x v="4"/>
    <n v="45"/>
    <n v="47"/>
    <x v="23"/>
    <n v="92"/>
  </r>
  <r>
    <s v="2016-11-09 08"/>
    <s v="2016-11-09"/>
    <x v="15"/>
    <x v="4"/>
    <n v="59"/>
    <n v="38"/>
    <x v="46"/>
    <n v="97"/>
  </r>
  <r>
    <s v="2016-11-09 07"/>
    <s v="2016-11-09"/>
    <x v="16"/>
    <x v="4"/>
    <n v="16"/>
    <n v="18"/>
    <x v="47"/>
    <n v="34"/>
  </r>
  <r>
    <s v="2016-11-09 06"/>
    <s v="2016-11-09"/>
    <x v="17"/>
    <x v="4"/>
    <n v="9"/>
    <n v="2"/>
    <x v="48"/>
    <n v="11"/>
  </r>
  <r>
    <s v="2016-11-09 05"/>
    <s v="2016-11-09"/>
    <x v="18"/>
    <x v="4"/>
    <n v="2"/>
    <n v="2"/>
    <x v="42"/>
    <n v="4"/>
  </r>
  <r>
    <s v="2016-11-09 04"/>
    <s v="2016-11-09"/>
    <x v="19"/>
    <x v="4"/>
    <n v="4"/>
    <n v="3"/>
    <x v="49"/>
    <n v="7"/>
  </r>
  <r>
    <s v="2016-11-09 03"/>
    <s v="2016-11-09"/>
    <x v="20"/>
    <x v="4"/>
    <n v="4"/>
    <n v="5"/>
    <x v="41"/>
    <n v="9"/>
  </r>
  <r>
    <s v="2016-11-09 02"/>
    <s v="2016-11-09"/>
    <x v="21"/>
    <x v="4"/>
    <n v="1"/>
    <n v="4"/>
    <x v="15"/>
    <n v="5"/>
  </r>
  <r>
    <s v="2016-11-09 01"/>
    <s v="2016-11-09"/>
    <x v="22"/>
    <x v="4"/>
    <n v="5"/>
    <n v="18"/>
    <x v="24"/>
    <n v="23"/>
  </r>
  <r>
    <s v="2016-11-09 00"/>
    <s v="2016-11-09"/>
    <x v="23"/>
    <x v="4"/>
    <n v="3"/>
    <n v="29"/>
    <x v="19"/>
    <n v="32"/>
  </r>
  <r>
    <s v="2016-11-08 23"/>
    <s v="2016-11-08"/>
    <x v="0"/>
    <x v="5"/>
    <n v="16"/>
    <n v="39"/>
    <x v="11"/>
    <n v="55"/>
  </r>
  <r>
    <s v="2016-11-08 22"/>
    <s v="2016-11-08"/>
    <x v="1"/>
    <x v="5"/>
    <n v="12"/>
    <n v="36"/>
    <x v="30"/>
    <n v="48"/>
  </r>
  <r>
    <s v="2016-11-08 21"/>
    <s v="2016-11-08"/>
    <x v="2"/>
    <x v="5"/>
    <n v="8"/>
    <n v="36"/>
    <x v="8"/>
    <n v="44"/>
  </r>
  <r>
    <s v="2016-11-08 20"/>
    <s v="2016-11-08"/>
    <x v="3"/>
    <x v="5"/>
    <n v="16"/>
    <n v="62"/>
    <x v="14"/>
    <n v="78"/>
  </r>
  <r>
    <s v="2016-11-08 19"/>
    <s v="2016-11-08"/>
    <x v="4"/>
    <x v="5"/>
    <n v="12"/>
    <n v="66"/>
    <x v="5"/>
    <n v="78"/>
  </r>
  <r>
    <s v="2016-11-08 18"/>
    <s v="2016-11-08"/>
    <x v="5"/>
    <x v="5"/>
    <n v="42"/>
    <n v="52"/>
    <x v="26"/>
    <n v="94"/>
  </r>
  <r>
    <s v="2016-11-08 17"/>
    <s v="2016-11-08"/>
    <x v="6"/>
    <x v="5"/>
    <n v="13"/>
    <n v="52"/>
    <x v="15"/>
    <n v="65"/>
  </r>
  <r>
    <s v="2016-11-08 16"/>
    <s v="2016-11-08"/>
    <x v="7"/>
    <x v="5"/>
    <n v="2"/>
    <n v="23"/>
    <x v="39"/>
    <n v="25"/>
  </r>
  <r>
    <s v="2016-11-08 15"/>
    <s v="2016-11-08"/>
    <x v="8"/>
    <x v="5"/>
    <n v="1"/>
    <n v="21"/>
    <x v="44"/>
    <n v="22"/>
  </r>
  <r>
    <s v="2016-11-08 14"/>
    <s v="2016-11-08"/>
    <x v="9"/>
    <x v="5"/>
    <n v="5"/>
    <n v="26"/>
    <x v="4"/>
    <n v="31"/>
  </r>
  <r>
    <s v="2016-11-08 13"/>
    <s v="2016-11-08"/>
    <x v="10"/>
    <x v="5"/>
    <n v="3"/>
    <n v="30"/>
    <x v="19"/>
    <n v="33"/>
  </r>
  <r>
    <s v="2016-11-08 12"/>
    <s v="2016-11-08"/>
    <x v="11"/>
    <x v="5"/>
    <n v="3"/>
    <n v="21"/>
    <x v="40"/>
    <n v="24"/>
  </r>
  <r>
    <s v="2016-11-08 11"/>
    <s v="2016-11-08"/>
    <x v="12"/>
    <x v="5"/>
    <n v="5"/>
    <n v="31"/>
    <x v="50"/>
    <n v="36"/>
  </r>
  <r>
    <s v="2016-11-08 10"/>
    <s v="2016-11-08"/>
    <x v="13"/>
    <x v="5"/>
    <n v="10"/>
    <n v="31"/>
    <x v="2"/>
    <n v="41"/>
  </r>
  <r>
    <s v="2016-11-08 09"/>
    <s v="2016-11-08"/>
    <x v="14"/>
    <x v="5"/>
    <n v="16"/>
    <n v="50"/>
    <x v="2"/>
    <n v="66"/>
  </r>
  <r>
    <s v="2016-11-08 08"/>
    <s v="2016-11-08"/>
    <x v="15"/>
    <x v="5"/>
    <n v="23"/>
    <n v="48"/>
    <x v="6"/>
    <n v="71"/>
  </r>
  <r>
    <s v="2016-11-08 07"/>
    <s v="2016-11-08"/>
    <x v="16"/>
    <x v="5"/>
    <n v="12"/>
    <n v="27"/>
    <x v="9"/>
    <n v="39"/>
  </r>
  <r>
    <s v="2016-11-08 06"/>
    <s v="2016-11-08"/>
    <x v="17"/>
    <x v="5"/>
    <n v="4"/>
    <n v="11"/>
    <x v="35"/>
    <n v="15"/>
  </r>
  <r>
    <s v="2016-11-08 05"/>
    <s v="2016-11-08"/>
    <x v="18"/>
    <x v="5"/>
    <n v="0"/>
    <n v="2"/>
    <x v="43"/>
    <n v="2"/>
  </r>
  <r>
    <s v="2016-11-08 04"/>
    <s v="2016-11-08"/>
    <x v="19"/>
    <x v="5"/>
    <n v="3"/>
    <n v="4"/>
    <x v="28"/>
    <n v="7"/>
  </r>
  <r>
    <s v="2016-11-08 03"/>
    <s v="2016-11-08"/>
    <x v="20"/>
    <x v="5"/>
    <n v="5"/>
    <n v="4"/>
    <x v="51"/>
    <n v="9"/>
  </r>
  <r>
    <s v="2016-11-08 02"/>
    <s v="2016-11-08"/>
    <x v="21"/>
    <x v="5"/>
    <n v="4"/>
    <n v="5"/>
    <x v="41"/>
    <n v="9"/>
  </r>
  <r>
    <s v="2016-11-08 01"/>
    <s v="2016-11-08"/>
    <x v="22"/>
    <x v="5"/>
    <n v="1"/>
    <n v="5"/>
    <x v="25"/>
    <n v="6"/>
  </r>
  <r>
    <s v="2016-11-08 00"/>
    <s v="2016-11-08"/>
    <x v="23"/>
    <x v="5"/>
    <n v="1"/>
    <n v="15"/>
    <x v="0"/>
    <n v="16"/>
  </r>
  <r>
    <s v="2016-11-07 23"/>
    <s v="2016-11-07"/>
    <x v="0"/>
    <x v="6"/>
    <n v="9"/>
    <n v="27"/>
    <x v="30"/>
    <n v="36"/>
  </r>
  <r>
    <s v="2016-11-07 22"/>
    <s v="2016-11-07"/>
    <x v="1"/>
    <x v="6"/>
    <n v="4"/>
    <n v="27"/>
    <x v="1"/>
    <n v="31"/>
  </r>
  <r>
    <s v="2016-11-07 21"/>
    <s v="2016-11-07"/>
    <x v="2"/>
    <x v="6"/>
    <n v="7"/>
    <n v="40"/>
    <x v="5"/>
    <n v="47"/>
  </r>
  <r>
    <s v="2016-11-07 20"/>
    <s v="2016-11-07"/>
    <x v="3"/>
    <x v="6"/>
    <n v="4"/>
    <n v="27"/>
    <x v="1"/>
    <n v="31"/>
  </r>
  <r>
    <s v="2016-11-07 19"/>
    <s v="2016-11-07"/>
    <x v="4"/>
    <x v="6"/>
    <n v="9"/>
    <n v="46"/>
    <x v="4"/>
    <n v="55"/>
  </r>
  <r>
    <s v="2016-11-07 18"/>
    <s v="2016-11-07"/>
    <x v="5"/>
    <x v="6"/>
    <n v="2"/>
    <n v="47"/>
    <x v="52"/>
    <n v="49"/>
  </r>
  <r>
    <s v="2016-11-07 17"/>
    <s v="2016-11-07"/>
    <x v="6"/>
    <x v="6"/>
    <n v="1"/>
    <n v="32"/>
    <x v="53"/>
    <n v="33"/>
  </r>
  <r>
    <s v="2016-11-07 16"/>
    <s v="2016-11-07"/>
    <x v="7"/>
    <x v="6"/>
    <n v="0"/>
    <n v="35"/>
    <x v="43"/>
    <n v="35"/>
  </r>
  <r>
    <s v="2016-11-07 15"/>
    <s v="2016-11-07"/>
    <x v="8"/>
    <x v="6"/>
    <n v="3"/>
    <n v="31"/>
    <x v="19"/>
    <n v="34"/>
  </r>
  <r>
    <s v="2016-11-07 14"/>
    <s v="2016-11-07"/>
    <x v="9"/>
    <x v="6"/>
    <n v="2"/>
    <n v="15"/>
    <x v="40"/>
    <n v="17"/>
  </r>
  <r>
    <s v="2016-11-07 13"/>
    <s v="2016-11-07"/>
    <x v="10"/>
    <x v="6"/>
    <n v="5"/>
    <n v="23"/>
    <x v="8"/>
    <n v="28"/>
  </r>
  <r>
    <s v="2016-11-07 12"/>
    <s v="2016-11-07"/>
    <x v="11"/>
    <x v="6"/>
    <n v="4"/>
    <n v="18"/>
    <x v="8"/>
    <n v="22"/>
  </r>
  <r>
    <s v="2016-11-07 11"/>
    <s v="2016-11-07"/>
    <x v="12"/>
    <x v="6"/>
    <n v="7"/>
    <n v="23"/>
    <x v="20"/>
    <n v="30"/>
  </r>
  <r>
    <s v="2016-11-07 10"/>
    <s v="2016-11-07"/>
    <x v="13"/>
    <x v="6"/>
    <n v="22"/>
    <n v="28"/>
    <x v="41"/>
    <n v="50"/>
  </r>
  <r>
    <s v="2016-11-07 09"/>
    <s v="2016-11-07"/>
    <x v="14"/>
    <x v="6"/>
    <n v="35"/>
    <n v="49"/>
    <x v="31"/>
    <n v="84"/>
  </r>
  <r>
    <s v="2016-11-07 08"/>
    <s v="2016-11-07"/>
    <x v="15"/>
    <x v="6"/>
    <n v="28"/>
    <n v="32"/>
    <x v="47"/>
    <n v="60"/>
  </r>
  <r>
    <s v="2016-11-07 07"/>
    <s v="2016-11-07"/>
    <x v="16"/>
    <x v="6"/>
    <n v="14"/>
    <n v="18"/>
    <x v="41"/>
    <n v="32"/>
  </r>
  <r>
    <s v="2016-11-07 06"/>
    <s v="2016-11-07"/>
    <x v="17"/>
    <x v="6"/>
    <n v="7"/>
    <n v="4"/>
    <x v="54"/>
    <n v="11"/>
  </r>
  <r>
    <s v="2016-11-07 05"/>
    <s v="2016-11-07"/>
    <x v="18"/>
    <x v="6"/>
    <n v="3"/>
    <n v="3"/>
    <x v="42"/>
    <n v="6"/>
  </r>
  <r>
    <s v="2016-11-07 04"/>
    <s v="2016-11-07"/>
    <x v="19"/>
    <x v="6"/>
    <n v="2"/>
    <n v="2"/>
    <x v="42"/>
    <n v="4"/>
  </r>
  <r>
    <s v="2016-11-07 03"/>
    <s v="2016-11-07"/>
    <x v="20"/>
    <x v="6"/>
    <n v="2"/>
    <n v="0"/>
    <x v="55"/>
    <n v="2"/>
  </r>
  <r>
    <s v="2016-11-07 02"/>
    <s v="2016-11-07"/>
    <x v="21"/>
    <x v="6"/>
    <n v="2"/>
    <n v="2"/>
    <x v="42"/>
    <n v="4"/>
  </r>
  <r>
    <s v="2016-11-07 01"/>
    <s v="2016-11-07"/>
    <x v="22"/>
    <x v="6"/>
    <n v="4"/>
    <n v="13"/>
    <x v="2"/>
    <n v="17"/>
  </r>
  <r>
    <s v="2016-11-07 00"/>
    <s v="2016-11-07"/>
    <x v="23"/>
    <x v="6"/>
    <n v="5"/>
    <n v="21"/>
    <x v="7"/>
    <n v="2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23"/>
    <s v="2016-11-13"/>
    <s v="23"/>
    <x v="0"/>
    <n v="36"/>
    <n v="45"/>
  </r>
  <r>
    <s v="2016-11-13 22"/>
    <s v="2016-11-13"/>
    <s v="22"/>
    <x v="0"/>
    <n v="54"/>
    <n v="58"/>
  </r>
  <r>
    <s v="2016-11-13 21"/>
    <s v="2016-11-13"/>
    <s v="21"/>
    <x v="0"/>
    <n v="58"/>
    <n v="72"/>
  </r>
  <r>
    <s v="2016-11-13 20"/>
    <s v="2016-11-13"/>
    <s v="20"/>
    <x v="0"/>
    <n v="45"/>
    <n v="74"/>
  </r>
  <r>
    <s v="2016-11-13 19"/>
    <s v="2016-11-13"/>
    <s v="19"/>
    <x v="0"/>
    <n v="44"/>
    <n v="58"/>
  </r>
  <r>
    <s v="2016-11-13 18"/>
    <s v="2016-11-13"/>
    <s v="18"/>
    <x v="0"/>
    <n v="52"/>
    <n v="64"/>
  </r>
  <r>
    <s v="2016-11-13 17"/>
    <s v="2016-11-13"/>
    <s v="17"/>
    <x v="0"/>
    <n v="40"/>
    <n v="60"/>
  </r>
  <r>
    <s v="2016-11-13 16"/>
    <s v="2016-11-13"/>
    <s v="16"/>
    <x v="0"/>
    <n v="48"/>
    <n v="61"/>
  </r>
  <r>
    <s v="2016-11-13 15"/>
    <s v="2016-11-13"/>
    <s v="15"/>
    <x v="0"/>
    <n v="38"/>
    <n v="54"/>
  </r>
  <r>
    <s v="2016-11-13 14"/>
    <s v="2016-11-13"/>
    <s v="14"/>
    <x v="0"/>
    <n v="45"/>
    <n v="48"/>
  </r>
  <r>
    <s v="2016-11-13 13"/>
    <s v="2016-11-13"/>
    <s v="13"/>
    <x v="0"/>
    <n v="47"/>
    <n v="45"/>
  </r>
  <r>
    <s v="2016-11-13 12"/>
    <s v="2016-11-13"/>
    <s v="12"/>
    <x v="0"/>
    <n v="35"/>
    <n v="45"/>
  </r>
  <r>
    <s v="2016-11-13 11"/>
    <s v="2016-11-13"/>
    <s v="11"/>
    <x v="0"/>
    <n v="33"/>
    <n v="39"/>
  </r>
  <r>
    <s v="2016-11-13 10"/>
    <s v="2016-11-13"/>
    <s v="10"/>
    <x v="0"/>
    <n v="35"/>
    <n v="36"/>
  </r>
  <r>
    <s v="2016-11-13 09"/>
    <s v="2016-11-13"/>
    <s v="09"/>
    <x v="0"/>
    <n v="32"/>
    <n v="33"/>
  </r>
  <r>
    <s v="2016-11-13 08"/>
    <s v="2016-11-13"/>
    <s v="08"/>
    <x v="0"/>
    <n v="19"/>
    <n v="38"/>
  </r>
  <r>
    <s v="2016-11-13 07"/>
    <s v="2016-11-13"/>
    <s v="07"/>
    <x v="0"/>
    <n v="17"/>
    <n v="28"/>
  </r>
  <r>
    <s v="2016-11-13 06"/>
    <s v="2016-11-13"/>
    <s v="06"/>
    <x v="0"/>
    <n v="15"/>
    <n v="37"/>
  </r>
  <r>
    <s v="2016-11-13 05"/>
    <s v="2016-11-13"/>
    <s v="05"/>
    <x v="0"/>
    <n v="26"/>
    <n v="32"/>
  </r>
  <r>
    <s v="2016-11-13 04"/>
    <s v="2016-11-13"/>
    <s v="04"/>
    <x v="0"/>
    <n v="51"/>
    <n v="33"/>
  </r>
  <r>
    <s v="2016-11-13 03"/>
    <s v="2016-11-13"/>
    <s v="03"/>
    <x v="0"/>
    <n v="57"/>
    <n v="42"/>
  </r>
  <r>
    <s v="2016-11-13 02"/>
    <s v="2016-11-13"/>
    <s v="02"/>
    <x v="0"/>
    <n v="61"/>
    <n v="47"/>
  </r>
  <r>
    <s v="2016-11-13 01"/>
    <s v="2016-11-13"/>
    <s v="01"/>
    <x v="0"/>
    <n v="44"/>
    <n v="60"/>
  </r>
  <r>
    <s v="2016-11-13 00"/>
    <s v="2016-11-13"/>
    <s v="00"/>
    <x v="0"/>
    <n v="84"/>
    <n v="58"/>
  </r>
  <r>
    <s v="2016-11-12 23"/>
    <s v="2016-11-12"/>
    <s v="23"/>
    <x v="1"/>
    <n v="110"/>
    <n v="67"/>
  </r>
  <r>
    <s v="2016-11-12 22"/>
    <s v="2016-11-12"/>
    <s v="22"/>
    <x v="1"/>
    <n v="72"/>
    <n v="68"/>
  </r>
  <r>
    <s v="2016-11-12 21"/>
    <s v="2016-11-12"/>
    <s v="21"/>
    <x v="1"/>
    <n v="53"/>
    <n v="73"/>
  </r>
  <r>
    <s v="2016-11-12 20"/>
    <s v="2016-11-12"/>
    <s v="20"/>
    <x v="1"/>
    <n v="43"/>
    <n v="76"/>
  </r>
  <r>
    <s v="2016-11-12 19"/>
    <s v="2016-11-12"/>
    <s v="19"/>
    <x v="1"/>
    <n v="47"/>
    <n v="72"/>
  </r>
  <r>
    <s v="2016-11-12 18"/>
    <s v="2016-11-12"/>
    <s v="18"/>
    <x v="1"/>
    <n v="55"/>
    <n v="74"/>
  </r>
  <r>
    <s v="2016-11-12 17"/>
    <s v="2016-11-12"/>
    <s v="17"/>
    <x v="1"/>
    <n v="51"/>
    <n v="58"/>
  </r>
  <r>
    <s v="2016-11-12 16"/>
    <s v="2016-11-12"/>
    <s v="16"/>
    <x v="1"/>
    <n v="41"/>
    <n v="63"/>
  </r>
  <r>
    <s v="2016-11-12 15"/>
    <s v="2016-11-12"/>
    <s v="15"/>
    <x v="1"/>
    <n v="31"/>
    <n v="71"/>
  </r>
  <r>
    <s v="2016-11-12 14"/>
    <s v="2016-11-12"/>
    <s v="14"/>
    <x v="1"/>
    <n v="38"/>
    <n v="58"/>
  </r>
  <r>
    <s v="2016-11-12 13"/>
    <s v="2016-11-12"/>
    <s v="13"/>
    <x v="1"/>
    <n v="47"/>
    <n v="57"/>
  </r>
  <r>
    <s v="2016-11-12 12"/>
    <s v="2016-11-12"/>
    <s v="12"/>
    <x v="1"/>
    <n v="44"/>
    <n v="47"/>
  </r>
  <r>
    <s v="2016-11-12 11"/>
    <s v="2016-11-12"/>
    <s v="11"/>
    <x v="1"/>
    <n v="37"/>
    <n v="46"/>
  </r>
  <r>
    <s v="2016-11-12 10"/>
    <s v="2016-11-12"/>
    <s v="10"/>
    <x v="1"/>
    <n v="35"/>
    <n v="40"/>
  </r>
  <r>
    <s v="2016-11-12 09"/>
    <s v="2016-11-12"/>
    <s v="09"/>
    <x v="1"/>
    <n v="24"/>
    <n v="29"/>
  </r>
  <r>
    <s v="2016-11-12 08"/>
    <s v="2016-11-12"/>
    <s v="08"/>
    <x v="1"/>
    <n v="29"/>
    <n v="25"/>
  </r>
  <r>
    <s v="2016-11-12 07"/>
    <s v="2016-11-12"/>
    <s v="07"/>
    <x v="1"/>
    <n v="18"/>
    <n v="22"/>
  </r>
  <r>
    <s v="2016-11-12 06"/>
    <s v="2016-11-12"/>
    <s v="06"/>
    <x v="1"/>
    <n v="12"/>
    <n v="26"/>
  </r>
  <r>
    <s v="2016-11-12 05"/>
    <s v="2016-11-12"/>
    <s v="05"/>
    <x v="1"/>
    <n v="26"/>
    <n v="31"/>
  </r>
  <r>
    <s v="2016-11-12 04"/>
    <s v="2016-11-12"/>
    <s v="04"/>
    <x v="1"/>
    <n v="31"/>
    <n v="38"/>
  </r>
  <r>
    <s v="2016-11-12 03"/>
    <s v="2016-11-12"/>
    <s v="03"/>
    <x v="1"/>
    <n v="40"/>
    <n v="46"/>
  </r>
  <r>
    <s v="2016-11-12 02"/>
    <s v="2016-11-12"/>
    <s v="02"/>
    <x v="1"/>
    <n v="33"/>
    <n v="54"/>
  </r>
  <r>
    <s v="2016-11-12 01"/>
    <s v="2016-11-12"/>
    <s v="01"/>
    <x v="1"/>
    <n v="61"/>
    <n v="62"/>
  </r>
  <r>
    <s v="2016-11-12 00"/>
    <s v="2016-11-12"/>
    <s v="00"/>
    <x v="1"/>
    <n v="164"/>
    <n v="62"/>
  </r>
  <r>
    <s v="2016-11-11 23"/>
    <s v="2016-11-11"/>
    <s v="23"/>
    <x v="2"/>
    <n v="118"/>
    <n v="66"/>
  </r>
  <r>
    <s v="2016-11-11 22"/>
    <s v="2016-11-11"/>
    <s v="22"/>
    <x v="2"/>
    <n v="53"/>
    <n v="76"/>
  </r>
  <r>
    <s v="2016-11-11 21"/>
    <s v="2016-11-11"/>
    <s v="21"/>
    <x v="2"/>
    <n v="69"/>
    <n v="73"/>
  </r>
  <r>
    <s v="2016-11-11 20"/>
    <s v="2016-11-11"/>
    <s v="20"/>
    <x v="2"/>
    <n v="114"/>
    <n v="68"/>
  </r>
  <r>
    <s v="2016-11-11 19"/>
    <s v="2016-11-11"/>
    <s v="19"/>
    <x v="2"/>
    <n v="132"/>
    <n v="68"/>
  </r>
  <r>
    <s v="2016-11-11 18"/>
    <s v="2016-11-11"/>
    <s v="18"/>
    <x v="2"/>
    <n v="128"/>
    <n v="66"/>
  </r>
  <r>
    <s v="2016-11-11 17"/>
    <s v="2016-11-11"/>
    <s v="17"/>
    <x v="2"/>
    <n v="84"/>
    <n v="64"/>
  </r>
  <r>
    <s v="2016-11-11 16"/>
    <s v="2016-11-11"/>
    <s v="16"/>
    <x v="2"/>
    <n v="73"/>
    <n v="67"/>
  </r>
  <r>
    <s v="2016-11-11 15"/>
    <s v="2016-11-11"/>
    <s v="15"/>
    <x v="2"/>
    <n v="39"/>
    <n v="70"/>
  </r>
  <r>
    <s v="2016-11-11 14"/>
    <s v="2016-11-11"/>
    <s v="14"/>
    <x v="2"/>
    <n v="50"/>
    <n v="53"/>
  </r>
  <r>
    <s v="2016-11-11 13"/>
    <s v="2016-11-11"/>
    <s v="13"/>
    <x v="2"/>
    <n v="43"/>
    <n v="67"/>
  </r>
  <r>
    <s v="2016-11-11 12"/>
    <s v="2016-11-11"/>
    <s v="12"/>
    <x v="2"/>
    <n v="44"/>
    <n v="69"/>
  </r>
  <r>
    <s v="2016-11-11 11"/>
    <s v="2016-11-11"/>
    <s v="11"/>
    <x v="2"/>
    <n v="63"/>
    <n v="61"/>
  </r>
  <r>
    <s v="2016-11-11 10"/>
    <s v="2016-11-11"/>
    <s v="10"/>
    <x v="2"/>
    <n v="82"/>
    <n v="65"/>
  </r>
  <r>
    <s v="2016-11-11 09"/>
    <s v="2016-11-11"/>
    <s v="09"/>
    <x v="2"/>
    <n v="88"/>
    <n v="66"/>
  </r>
  <r>
    <s v="2016-11-11 08"/>
    <s v="2016-11-11"/>
    <s v="08"/>
    <x v="2"/>
    <n v="77"/>
    <n v="49"/>
  </r>
  <r>
    <s v="2016-11-11 07"/>
    <s v="2016-11-11"/>
    <s v="07"/>
    <x v="2"/>
    <n v="33"/>
    <n v="36"/>
  </r>
  <r>
    <s v="2016-11-11 06"/>
    <s v="2016-11-11"/>
    <s v="06"/>
    <x v="2"/>
    <n v="10"/>
    <n v="18"/>
  </r>
  <r>
    <s v="2016-11-11 05"/>
    <s v="2016-11-11"/>
    <s v="05"/>
    <x v="2"/>
    <n v="6"/>
    <n v="21"/>
  </r>
  <r>
    <s v="2016-11-11 04"/>
    <s v="2016-11-11"/>
    <s v="04"/>
    <x v="2"/>
    <n v="5"/>
    <n v="25"/>
  </r>
  <r>
    <s v="2016-11-11 03"/>
    <s v="2016-11-11"/>
    <s v="03"/>
    <x v="2"/>
    <n v="6"/>
    <n v="25"/>
  </r>
  <r>
    <s v="2016-11-11 02"/>
    <s v="2016-11-11"/>
    <s v="02"/>
    <x v="2"/>
    <n v="12"/>
    <n v="30"/>
  </r>
  <r>
    <s v="2016-11-11 01"/>
    <s v="2016-11-11"/>
    <s v="01"/>
    <x v="2"/>
    <n v="20"/>
    <n v="44"/>
  </r>
  <r>
    <s v="2016-11-11 00"/>
    <s v="2016-11-11"/>
    <s v="00"/>
    <x v="2"/>
    <n v="34"/>
    <n v="53"/>
  </r>
  <r>
    <s v="2016-11-10 23"/>
    <s v="2016-11-10"/>
    <s v="23"/>
    <x v="3"/>
    <n v="46"/>
    <n v="64"/>
  </r>
  <r>
    <s v="2016-11-10 22"/>
    <s v="2016-11-10"/>
    <s v="22"/>
    <x v="3"/>
    <n v="47"/>
    <n v="71"/>
  </r>
  <r>
    <s v="2016-11-10 21"/>
    <s v="2016-11-10"/>
    <s v="21"/>
    <x v="3"/>
    <n v="36"/>
    <n v="93"/>
  </r>
  <r>
    <s v="2016-11-10 20"/>
    <s v="2016-11-10"/>
    <s v="20"/>
    <x v="3"/>
    <n v="53"/>
    <n v="99"/>
  </r>
  <r>
    <s v="2016-11-10 19"/>
    <s v="2016-11-10"/>
    <s v="19"/>
    <x v="3"/>
    <n v="56"/>
    <n v="103"/>
  </r>
  <r>
    <s v="2016-11-10 18"/>
    <s v="2016-11-10"/>
    <s v="18"/>
    <x v="3"/>
    <n v="74"/>
    <n v="99"/>
  </r>
  <r>
    <s v="2016-11-10 17"/>
    <s v="2016-11-10"/>
    <s v="17"/>
    <x v="3"/>
    <n v="68"/>
    <n v="90"/>
  </r>
  <r>
    <s v="2016-11-10 16"/>
    <s v="2016-11-10"/>
    <s v="16"/>
    <x v="3"/>
    <n v="32"/>
    <n v="79"/>
  </r>
  <r>
    <s v="2016-11-10 15"/>
    <s v="2016-11-10"/>
    <s v="15"/>
    <x v="3"/>
    <n v="26"/>
    <n v="81"/>
  </r>
  <r>
    <s v="2016-11-10 14"/>
    <s v="2016-11-10"/>
    <s v="14"/>
    <x v="3"/>
    <n v="16"/>
    <n v="79"/>
  </r>
  <r>
    <s v="2016-11-10 13"/>
    <s v="2016-11-10"/>
    <s v="13"/>
    <x v="3"/>
    <n v="37"/>
    <n v="87"/>
  </r>
  <r>
    <s v="2016-11-10 12"/>
    <s v="2016-11-10"/>
    <s v="12"/>
    <x v="3"/>
    <n v="27"/>
    <n v="78"/>
  </r>
  <r>
    <s v="2016-11-10 11"/>
    <s v="2016-11-10"/>
    <s v="11"/>
    <x v="3"/>
    <n v="27"/>
    <n v="78"/>
  </r>
  <r>
    <s v="2016-11-10 10"/>
    <s v="2016-11-10"/>
    <s v="10"/>
    <x v="3"/>
    <n v="38"/>
    <n v="75"/>
  </r>
  <r>
    <s v="2016-11-10 09"/>
    <s v="2016-11-10"/>
    <s v="09"/>
    <x v="3"/>
    <n v="93"/>
    <n v="63"/>
  </r>
  <r>
    <s v="2016-11-10 08"/>
    <s v="2016-11-10"/>
    <s v="08"/>
    <x v="3"/>
    <n v="75"/>
    <n v="54"/>
  </r>
  <r>
    <s v="2016-11-10 07"/>
    <s v="2016-11-10"/>
    <s v="07"/>
    <x v="3"/>
    <n v="33"/>
    <n v="41"/>
  </r>
  <r>
    <s v="2016-11-10 06"/>
    <s v="2016-11-10"/>
    <s v="06"/>
    <x v="3"/>
    <n v="7"/>
    <n v="32"/>
  </r>
  <r>
    <s v="2016-11-10 05"/>
    <s v="2016-11-10"/>
    <s v="05"/>
    <x v="3"/>
    <n v="5"/>
    <n v="26"/>
  </r>
  <r>
    <s v="2016-11-10 04"/>
    <s v="2016-11-10"/>
    <s v="04"/>
    <x v="3"/>
    <n v="4"/>
    <n v="26"/>
  </r>
  <r>
    <s v="2016-11-10 03"/>
    <s v="2016-11-10"/>
    <s v="03"/>
    <x v="3"/>
    <n v="1"/>
    <n v="26"/>
  </r>
  <r>
    <s v="2016-11-10 02"/>
    <s v="2016-11-10"/>
    <s v="02"/>
    <x v="3"/>
    <n v="5"/>
    <n v="31"/>
  </r>
  <r>
    <s v="2016-11-10 01"/>
    <s v="2016-11-10"/>
    <s v="01"/>
    <x v="3"/>
    <n v="22"/>
    <n v="38"/>
  </r>
  <r>
    <s v="2016-11-10 00"/>
    <s v="2016-11-10"/>
    <s v="00"/>
    <x v="3"/>
    <n v="31"/>
    <n v="49"/>
  </r>
  <r>
    <s v="2016-11-09 23"/>
    <s v="2016-11-09"/>
    <s v="23"/>
    <x v="4"/>
    <n v="61"/>
    <n v="66"/>
  </r>
  <r>
    <s v="2016-11-09 22"/>
    <s v="2016-11-09"/>
    <s v="22"/>
    <x v="4"/>
    <n v="38"/>
    <n v="86"/>
  </r>
  <r>
    <s v="2016-11-09 21"/>
    <s v="2016-11-09"/>
    <s v="21"/>
    <x v="4"/>
    <n v="43"/>
    <n v="90"/>
  </r>
  <r>
    <s v="2016-11-09 20"/>
    <s v="2016-11-09"/>
    <s v="20"/>
    <x v="4"/>
    <n v="54"/>
    <n v="94"/>
  </r>
  <r>
    <s v="2016-11-09 19"/>
    <s v="2016-11-09"/>
    <s v="19"/>
    <x v="4"/>
    <n v="75"/>
    <n v="93"/>
  </r>
  <r>
    <s v="2016-11-09 18"/>
    <s v="2016-11-09"/>
    <s v="18"/>
    <x v="4"/>
    <n v="81"/>
    <n v="86"/>
  </r>
  <r>
    <s v="2016-11-09 17"/>
    <s v="2016-11-09"/>
    <s v="17"/>
    <x v="4"/>
    <n v="49"/>
    <n v="85"/>
  </r>
  <r>
    <s v="2016-11-09 16"/>
    <s v="2016-11-09"/>
    <s v="16"/>
    <x v="4"/>
    <n v="53"/>
    <n v="95"/>
  </r>
  <r>
    <s v="2016-11-09 15"/>
    <s v="2016-11-09"/>
    <s v="15"/>
    <x v="4"/>
    <n v="31"/>
    <n v="75"/>
  </r>
  <r>
    <s v="2016-11-09 14"/>
    <s v="2016-11-09"/>
    <s v="14"/>
    <x v="4"/>
    <n v="25"/>
    <n v="72"/>
  </r>
  <r>
    <s v="2016-11-09 13"/>
    <s v="2016-11-09"/>
    <s v="13"/>
    <x v="4"/>
    <n v="31"/>
    <n v="81"/>
  </r>
  <r>
    <s v="2016-11-09 12"/>
    <s v="2016-11-09"/>
    <s v="12"/>
    <x v="4"/>
    <n v="38"/>
    <n v="75"/>
  </r>
  <r>
    <s v="2016-11-09 11"/>
    <s v="2016-11-09"/>
    <s v="11"/>
    <x v="4"/>
    <n v="41"/>
    <n v="76"/>
  </r>
  <r>
    <s v="2016-11-09 10"/>
    <s v="2016-11-09"/>
    <s v="10"/>
    <x v="4"/>
    <n v="55"/>
    <n v="70"/>
  </r>
  <r>
    <s v="2016-11-09 09"/>
    <s v="2016-11-09"/>
    <s v="09"/>
    <x v="4"/>
    <n v="92"/>
    <n v="55"/>
  </r>
  <r>
    <s v="2016-11-09 08"/>
    <s v="2016-11-09"/>
    <s v="08"/>
    <x v="4"/>
    <n v="97"/>
    <n v="49"/>
  </r>
  <r>
    <s v="2016-11-09 07"/>
    <s v="2016-11-09"/>
    <s v="07"/>
    <x v="4"/>
    <n v="34"/>
    <n v="37"/>
  </r>
  <r>
    <s v="2016-11-09 06"/>
    <s v="2016-11-09"/>
    <s v="06"/>
    <x v="4"/>
    <n v="11"/>
    <n v="24"/>
  </r>
  <r>
    <s v="2016-11-09 05"/>
    <s v="2016-11-09"/>
    <s v="05"/>
    <x v="4"/>
    <n v="4"/>
    <n v="14"/>
  </r>
  <r>
    <s v="2016-11-09 04"/>
    <s v="2016-11-09"/>
    <s v="04"/>
    <x v="4"/>
    <n v="7"/>
    <n v="14"/>
  </r>
  <r>
    <s v="2016-11-09 03"/>
    <s v="2016-11-09"/>
    <s v="03"/>
    <x v="4"/>
    <n v="9"/>
    <n v="17"/>
  </r>
  <r>
    <s v="2016-11-09 02"/>
    <s v="2016-11-09"/>
    <s v="02"/>
    <x v="4"/>
    <n v="5"/>
    <n v="25"/>
  </r>
  <r>
    <s v="2016-11-09 01"/>
    <s v="2016-11-09"/>
    <s v="01"/>
    <x v="4"/>
    <n v="23"/>
    <n v="31"/>
  </r>
  <r>
    <s v="2016-11-09 00"/>
    <s v="2016-11-09"/>
    <s v="00"/>
    <x v="4"/>
    <n v="32"/>
    <n v="44"/>
  </r>
  <r>
    <s v="2016-11-08 23"/>
    <s v="2016-11-08"/>
    <s v="23"/>
    <x v="5"/>
    <n v="55"/>
    <n v="49"/>
  </r>
  <r>
    <s v="2016-11-08 22"/>
    <s v="2016-11-08"/>
    <s v="22"/>
    <x v="5"/>
    <n v="48"/>
    <n v="61"/>
  </r>
  <r>
    <s v="2016-11-08 21"/>
    <s v="2016-11-08"/>
    <s v="21"/>
    <x v="5"/>
    <n v="44"/>
    <n v="75"/>
  </r>
  <r>
    <s v="2016-11-08 20"/>
    <s v="2016-11-08"/>
    <s v="20"/>
    <x v="5"/>
    <n v="78"/>
    <n v="85"/>
  </r>
  <r>
    <s v="2016-11-08 19"/>
    <s v="2016-11-08"/>
    <s v="19"/>
    <x v="5"/>
    <n v="78"/>
    <n v="83"/>
  </r>
  <r>
    <s v="2016-11-08 18"/>
    <s v="2016-11-08"/>
    <s v="18"/>
    <x v="5"/>
    <n v="94"/>
    <n v="73"/>
  </r>
  <r>
    <s v="2016-11-08 17"/>
    <s v="2016-11-08"/>
    <s v="17"/>
    <x v="5"/>
    <n v="65"/>
    <n v="78"/>
  </r>
  <r>
    <s v="2016-11-08 16"/>
    <s v="2016-11-08"/>
    <s v="16"/>
    <x v="5"/>
    <n v="25"/>
    <n v="83"/>
  </r>
  <r>
    <s v="2016-11-08 15"/>
    <s v="2016-11-08"/>
    <s v="15"/>
    <x v="5"/>
    <n v="22"/>
    <n v="78"/>
  </r>
  <r>
    <s v="2016-11-08 14"/>
    <s v="2016-11-08"/>
    <s v="14"/>
    <x v="5"/>
    <n v="31"/>
    <n v="72"/>
  </r>
  <r>
    <s v="2016-11-08 13"/>
    <s v="2016-11-08"/>
    <s v="13"/>
    <x v="5"/>
    <n v="33"/>
    <n v="70"/>
  </r>
  <r>
    <s v="2016-11-08 12"/>
    <s v="2016-11-08"/>
    <s v="12"/>
    <x v="5"/>
    <n v="24"/>
    <n v="77"/>
  </r>
  <r>
    <s v="2016-11-08 11"/>
    <s v="2016-11-08"/>
    <s v="11"/>
    <x v="5"/>
    <n v="36"/>
    <n v="82"/>
  </r>
  <r>
    <s v="2016-11-08 10"/>
    <s v="2016-11-08"/>
    <s v="10"/>
    <x v="5"/>
    <n v="41"/>
    <n v="84"/>
  </r>
  <r>
    <s v="2016-11-08 09"/>
    <s v="2016-11-08"/>
    <s v="09"/>
    <x v="5"/>
    <n v="66"/>
    <n v="78"/>
  </r>
  <r>
    <s v="2016-11-08 08"/>
    <s v="2016-11-08"/>
    <s v="08"/>
    <x v="5"/>
    <n v="71"/>
    <n v="61"/>
  </r>
  <r>
    <s v="2016-11-08 07"/>
    <s v="2016-11-08"/>
    <s v="07"/>
    <x v="5"/>
    <n v="39"/>
    <n v="55"/>
  </r>
  <r>
    <s v="2016-11-08 06"/>
    <s v="2016-11-08"/>
    <s v="06"/>
    <x v="5"/>
    <n v="15"/>
    <n v="39"/>
  </r>
  <r>
    <s v="2016-11-08 05"/>
    <s v="2016-11-08"/>
    <s v="05"/>
    <x v="5"/>
    <n v="2"/>
    <n v="34"/>
  </r>
  <r>
    <s v="2016-11-08 04"/>
    <s v="2016-11-08"/>
    <s v="04"/>
    <x v="5"/>
    <n v="7"/>
    <n v="27"/>
  </r>
  <r>
    <s v="2016-11-08 03"/>
    <s v="2016-11-08"/>
    <s v="03"/>
    <x v="5"/>
    <n v="9"/>
    <n v="26"/>
  </r>
  <r>
    <s v="2016-11-08 02"/>
    <s v="2016-11-08"/>
    <s v="02"/>
    <x v="5"/>
    <n v="9"/>
    <n v="29"/>
  </r>
  <r>
    <s v="2016-11-08 01"/>
    <s v="2016-11-08"/>
    <s v="01"/>
    <x v="5"/>
    <n v="6"/>
    <n v="33"/>
  </r>
  <r>
    <s v="2016-11-08 00"/>
    <s v="2016-11-08"/>
    <s v="00"/>
    <x v="5"/>
    <n v="16"/>
    <n v="45"/>
  </r>
  <r>
    <s v="2016-11-07 23"/>
    <s v="2016-11-07"/>
    <s v="23"/>
    <x v="6"/>
    <n v="36"/>
    <n v="57"/>
  </r>
  <r>
    <s v="2016-11-07 22"/>
    <s v="2016-11-07"/>
    <s v="22"/>
    <x v="6"/>
    <n v="31"/>
    <n v="66"/>
  </r>
  <r>
    <s v="2016-11-07 21"/>
    <s v="2016-11-07"/>
    <s v="21"/>
    <x v="6"/>
    <n v="47"/>
    <n v="82"/>
  </r>
  <r>
    <s v="2016-11-07 20"/>
    <s v="2016-11-07"/>
    <s v="20"/>
    <x v="6"/>
    <n v="31"/>
    <n v="87"/>
  </r>
  <r>
    <s v="2016-11-07 19"/>
    <s v="2016-11-07"/>
    <s v="19"/>
    <x v="6"/>
    <n v="55"/>
    <n v="83"/>
  </r>
  <r>
    <s v="2016-11-07 18"/>
    <s v="2016-11-07"/>
    <s v="18"/>
    <x v="6"/>
    <n v="49"/>
    <n v="74"/>
  </r>
  <r>
    <s v="2016-11-07 17"/>
    <s v="2016-11-07"/>
    <s v="17"/>
    <x v="6"/>
    <n v="33"/>
    <n v="77"/>
  </r>
  <r>
    <s v="2016-11-07 16"/>
    <s v="2016-11-07"/>
    <s v="16"/>
    <x v="6"/>
    <n v="35"/>
    <n v="63"/>
  </r>
  <r>
    <s v="2016-11-07 15"/>
    <s v="2016-11-07"/>
    <s v="15"/>
    <x v="6"/>
    <n v="34"/>
    <n v="62"/>
  </r>
  <r>
    <s v="2016-11-07 14"/>
    <s v="2016-11-07"/>
    <s v="14"/>
    <x v="6"/>
    <n v="17"/>
    <n v="56"/>
  </r>
  <r>
    <s v="2016-11-07 13"/>
    <s v="2016-11-07"/>
    <s v="13"/>
    <x v="6"/>
    <n v="28"/>
    <n v="56"/>
  </r>
  <r>
    <s v="2016-11-07 12"/>
    <s v="2016-11-07"/>
    <s v="12"/>
    <x v="6"/>
    <n v="22"/>
    <n v="62"/>
  </r>
  <r>
    <s v="2016-11-07 11"/>
    <s v="2016-11-07"/>
    <s v="11"/>
    <x v="6"/>
    <n v="30"/>
    <n v="53"/>
  </r>
  <r>
    <s v="2016-11-07 10"/>
    <s v="2016-11-07"/>
    <s v="10"/>
    <x v="6"/>
    <n v="50"/>
    <n v="59"/>
  </r>
  <r>
    <s v="2016-11-07 09"/>
    <s v="2016-11-07"/>
    <s v="09"/>
    <x v="6"/>
    <n v="84"/>
    <n v="50"/>
  </r>
  <r>
    <s v="2016-11-07 08"/>
    <s v="2016-11-07"/>
    <s v="08"/>
    <x v="6"/>
    <n v="60"/>
    <n v="38"/>
  </r>
  <r>
    <s v="2016-11-07 07"/>
    <s v="2016-11-07"/>
    <s v="07"/>
    <x v="6"/>
    <n v="32"/>
    <n v="33"/>
  </r>
  <r>
    <s v="2016-11-07 06"/>
    <s v="2016-11-07"/>
    <s v="06"/>
    <x v="6"/>
    <n v="11"/>
    <n v="23"/>
  </r>
  <r>
    <s v="2016-11-07 05"/>
    <s v="2016-11-07"/>
    <s v="05"/>
    <x v="6"/>
    <n v="6"/>
    <n v="16"/>
  </r>
  <r>
    <s v="2016-11-07 04"/>
    <s v="2016-11-07"/>
    <s v="04"/>
    <x v="6"/>
    <n v="4"/>
    <n v="19"/>
  </r>
  <r>
    <s v="2016-11-07 03"/>
    <s v="2016-11-07"/>
    <s v="03"/>
    <x v="6"/>
    <n v="2"/>
    <n v="16"/>
  </r>
  <r>
    <s v="2016-11-07 02"/>
    <s v="2016-11-07"/>
    <s v="02"/>
    <x v="6"/>
    <n v="4"/>
    <n v="18"/>
  </r>
  <r>
    <s v="2016-11-07 01"/>
    <s v="2016-11-07"/>
    <s v="01"/>
    <x v="6"/>
    <n v="17"/>
    <n v="29"/>
  </r>
  <r>
    <s v="2016-11-07 00"/>
    <s v="2016-11-07"/>
    <s v="00"/>
    <x v="6"/>
    <n v="26"/>
    <n v="4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s v="2016-11-13 23"/>
    <s v="2016-11-13"/>
    <x v="0"/>
    <x v="0"/>
    <n v="10"/>
  </r>
  <r>
    <s v="2016-11-13 22"/>
    <s v="2016-11-13"/>
    <x v="1"/>
    <x v="0"/>
    <n v="12"/>
  </r>
  <r>
    <s v="2016-11-13 21"/>
    <s v="2016-11-13"/>
    <x v="2"/>
    <x v="0"/>
    <n v="17"/>
  </r>
  <r>
    <s v="2016-11-13 20"/>
    <s v="2016-11-13"/>
    <x v="3"/>
    <x v="0"/>
    <n v="14"/>
  </r>
  <r>
    <s v="2016-11-13 19"/>
    <s v="2016-11-13"/>
    <x v="4"/>
    <x v="0"/>
    <n v="12"/>
  </r>
  <r>
    <s v="2016-11-13 18"/>
    <s v="2016-11-13"/>
    <x v="5"/>
    <x v="0"/>
    <n v="11"/>
  </r>
  <r>
    <s v="2016-11-13 17"/>
    <s v="2016-11-13"/>
    <x v="6"/>
    <x v="0"/>
    <n v="16"/>
  </r>
  <r>
    <s v="2016-11-13 16"/>
    <s v="2016-11-13"/>
    <x v="7"/>
    <x v="0"/>
    <n v="12"/>
  </r>
  <r>
    <s v="2016-11-13 15"/>
    <s v="2016-11-13"/>
    <x v="8"/>
    <x v="0"/>
    <n v="7"/>
  </r>
  <r>
    <s v="2016-11-13 14"/>
    <s v="2016-11-13"/>
    <x v="9"/>
    <x v="0"/>
    <n v="11"/>
  </r>
  <r>
    <s v="2016-11-13 13"/>
    <s v="2016-11-13"/>
    <x v="10"/>
    <x v="0"/>
    <n v="11"/>
  </r>
  <r>
    <s v="2016-11-13 12"/>
    <s v="2016-11-13"/>
    <x v="11"/>
    <x v="0"/>
    <n v="7"/>
  </r>
  <r>
    <s v="2016-11-13 11"/>
    <s v="2016-11-13"/>
    <x v="12"/>
    <x v="0"/>
    <n v="5"/>
  </r>
  <r>
    <s v="2016-11-13 10"/>
    <s v="2016-11-13"/>
    <x v="13"/>
    <x v="0"/>
    <n v="5"/>
  </r>
  <r>
    <s v="2016-11-13 09"/>
    <s v="2016-11-13"/>
    <x v="14"/>
    <x v="0"/>
    <n v="5"/>
  </r>
  <r>
    <s v="2016-11-13 08"/>
    <s v="2016-11-13"/>
    <x v="15"/>
    <x v="0"/>
    <n v="6"/>
  </r>
  <r>
    <s v="2016-11-13 07"/>
    <s v="2016-11-13"/>
    <x v="16"/>
    <x v="0"/>
    <n v="3"/>
  </r>
  <r>
    <s v="2016-11-13 06"/>
    <s v="2016-11-13"/>
    <x v="17"/>
    <x v="0"/>
    <n v="3"/>
  </r>
  <r>
    <s v="2016-11-13 05"/>
    <s v="2016-11-13"/>
    <x v="18"/>
    <x v="0"/>
    <n v="7"/>
  </r>
  <r>
    <s v="2016-11-13 04"/>
    <s v="2016-11-13"/>
    <x v="19"/>
    <x v="0"/>
    <n v="10"/>
  </r>
  <r>
    <s v="2016-11-13 03"/>
    <s v="2016-11-13"/>
    <x v="20"/>
    <x v="0"/>
    <n v="19"/>
  </r>
  <r>
    <s v="2016-11-13 02"/>
    <s v="2016-11-13"/>
    <x v="21"/>
    <x v="0"/>
    <n v="25"/>
  </r>
  <r>
    <s v="2016-11-13 01"/>
    <s v="2016-11-13"/>
    <x v="22"/>
    <x v="0"/>
    <n v="14"/>
  </r>
  <r>
    <s v="2016-11-13 00"/>
    <s v="2016-11-13"/>
    <x v="23"/>
    <x v="0"/>
    <n v="32"/>
  </r>
  <r>
    <s v="2016-11-12 23"/>
    <s v="2016-11-12"/>
    <x v="0"/>
    <x v="1"/>
    <n v="43"/>
  </r>
  <r>
    <s v="2016-11-12 22"/>
    <s v="2016-11-12"/>
    <x v="1"/>
    <x v="1"/>
    <n v="22"/>
  </r>
  <r>
    <s v="2016-11-12 21"/>
    <s v="2016-11-12"/>
    <x v="2"/>
    <x v="1"/>
    <n v="12"/>
  </r>
  <r>
    <s v="2016-11-12 20"/>
    <s v="2016-11-12"/>
    <x v="3"/>
    <x v="1"/>
    <n v="14"/>
  </r>
  <r>
    <s v="2016-11-12 19"/>
    <s v="2016-11-12"/>
    <x v="4"/>
    <x v="1"/>
    <n v="12"/>
  </r>
  <r>
    <s v="2016-11-12 18"/>
    <s v="2016-11-12"/>
    <x v="5"/>
    <x v="1"/>
    <n v="17"/>
  </r>
  <r>
    <s v="2016-11-12 17"/>
    <s v="2016-11-12"/>
    <x v="6"/>
    <x v="1"/>
    <n v="14"/>
  </r>
  <r>
    <s v="2016-11-12 16"/>
    <s v="2016-11-12"/>
    <x v="7"/>
    <x v="1"/>
    <n v="11"/>
  </r>
  <r>
    <s v="2016-11-12 15"/>
    <s v="2016-11-12"/>
    <x v="8"/>
    <x v="1"/>
    <n v="8"/>
  </r>
  <r>
    <s v="2016-11-12 14"/>
    <s v="2016-11-12"/>
    <x v="9"/>
    <x v="1"/>
    <n v="7"/>
  </r>
  <r>
    <s v="2016-11-12 13"/>
    <s v="2016-11-12"/>
    <x v="10"/>
    <x v="1"/>
    <n v="11"/>
  </r>
  <r>
    <s v="2016-11-12 12"/>
    <s v="2016-11-12"/>
    <x v="11"/>
    <x v="1"/>
    <n v="7"/>
  </r>
  <r>
    <s v="2016-11-12 11"/>
    <s v="2016-11-12"/>
    <x v="12"/>
    <x v="1"/>
    <n v="4"/>
  </r>
  <r>
    <s v="2016-11-12 10"/>
    <s v="2016-11-12"/>
    <x v="13"/>
    <x v="1"/>
    <n v="6"/>
  </r>
  <r>
    <s v="2016-11-12 09"/>
    <s v="2016-11-12"/>
    <x v="14"/>
    <x v="1"/>
    <n v="3"/>
  </r>
  <r>
    <s v="2016-11-12 08"/>
    <s v="2016-11-12"/>
    <x v="15"/>
    <x v="1"/>
    <n v="4"/>
  </r>
  <r>
    <s v="2016-11-12 07"/>
    <s v="2016-11-12"/>
    <x v="16"/>
    <x v="1"/>
    <n v="3"/>
  </r>
  <r>
    <s v="2016-11-12 06"/>
    <s v="2016-11-12"/>
    <x v="17"/>
    <x v="1"/>
    <n v="4"/>
  </r>
  <r>
    <s v="2016-11-12 05"/>
    <s v="2016-11-12"/>
    <x v="18"/>
    <x v="1"/>
    <n v="10"/>
  </r>
  <r>
    <s v="2016-11-12 04"/>
    <s v="2016-11-12"/>
    <x v="19"/>
    <x v="1"/>
    <n v="6"/>
  </r>
  <r>
    <s v="2016-11-12 03"/>
    <s v="2016-11-12"/>
    <x v="20"/>
    <x v="1"/>
    <n v="19"/>
  </r>
  <r>
    <s v="2016-11-12 02"/>
    <s v="2016-11-12"/>
    <x v="21"/>
    <x v="1"/>
    <n v="19"/>
  </r>
  <r>
    <s v="2016-11-12 01"/>
    <s v="2016-11-12"/>
    <x v="22"/>
    <x v="1"/>
    <n v="22"/>
  </r>
  <r>
    <s v="2016-11-12 00"/>
    <s v="2016-11-12"/>
    <x v="23"/>
    <x v="1"/>
    <n v="47"/>
  </r>
  <r>
    <s v="2016-11-11 23"/>
    <s v="2016-11-11"/>
    <x v="0"/>
    <x v="2"/>
    <n v="40"/>
  </r>
  <r>
    <s v="2016-11-11 22"/>
    <s v="2016-11-11"/>
    <x v="1"/>
    <x v="2"/>
    <n v="18"/>
  </r>
  <r>
    <s v="2016-11-11 21"/>
    <s v="2016-11-11"/>
    <x v="2"/>
    <x v="2"/>
    <n v="21"/>
  </r>
  <r>
    <s v="2016-11-11 20"/>
    <s v="2016-11-11"/>
    <x v="3"/>
    <x v="2"/>
    <n v="31"/>
  </r>
  <r>
    <s v="2016-11-11 19"/>
    <s v="2016-11-11"/>
    <x v="4"/>
    <x v="2"/>
    <n v="36"/>
  </r>
  <r>
    <s v="2016-11-11 18"/>
    <s v="2016-11-11"/>
    <x v="5"/>
    <x v="2"/>
    <n v="29"/>
  </r>
  <r>
    <s v="2016-11-11 17"/>
    <s v="2016-11-11"/>
    <x v="6"/>
    <x v="2"/>
    <n v="26"/>
  </r>
  <r>
    <s v="2016-11-11 16"/>
    <s v="2016-11-11"/>
    <x v="7"/>
    <x v="2"/>
    <n v="23"/>
  </r>
  <r>
    <s v="2016-11-11 15"/>
    <s v="2016-11-11"/>
    <x v="8"/>
    <x v="2"/>
    <n v="9"/>
  </r>
  <r>
    <s v="2016-11-11 14"/>
    <s v="2016-11-11"/>
    <x v="9"/>
    <x v="2"/>
    <n v="10"/>
  </r>
  <r>
    <s v="2016-11-11 13"/>
    <s v="2016-11-11"/>
    <x v="10"/>
    <x v="2"/>
    <n v="11"/>
  </r>
  <r>
    <s v="2016-11-11 12"/>
    <s v="2016-11-11"/>
    <x v="11"/>
    <x v="2"/>
    <n v="13"/>
  </r>
  <r>
    <s v="2016-11-11 11"/>
    <s v="2016-11-11"/>
    <x v="12"/>
    <x v="2"/>
    <n v="14"/>
  </r>
  <r>
    <s v="2016-11-11 10"/>
    <s v="2016-11-11"/>
    <x v="13"/>
    <x v="2"/>
    <n v="6"/>
  </r>
  <r>
    <s v="2016-11-11 09"/>
    <s v="2016-11-11"/>
    <x v="14"/>
    <x v="2"/>
    <n v="28"/>
  </r>
  <r>
    <s v="2016-11-11 08"/>
    <s v="2016-11-11"/>
    <x v="15"/>
    <x v="2"/>
    <n v="24"/>
  </r>
  <r>
    <s v="2016-11-11 07"/>
    <s v="2016-11-11"/>
    <x v="16"/>
    <x v="2"/>
    <n v="7"/>
  </r>
  <r>
    <s v="2016-11-11 06"/>
    <s v="2016-11-11"/>
    <x v="17"/>
    <x v="2"/>
    <n v="1"/>
  </r>
  <r>
    <s v="2016-11-11 05"/>
    <s v="2016-11-11"/>
    <x v="18"/>
    <x v="2"/>
    <n v="1"/>
  </r>
  <r>
    <s v="2016-11-11 04"/>
    <s v="2016-11-11"/>
    <x v="19"/>
    <x v="2"/>
    <n v="2"/>
  </r>
  <r>
    <s v="2016-11-11 03"/>
    <s v="2016-11-11"/>
    <x v="20"/>
    <x v="2"/>
    <n v="0"/>
  </r>
  <r>
    <s v="2016-11-11 02"/>
    <s v="2016-11-11"/>
    <x v="21"/>
    <x v="2"/>
    <n v="5"/>
  </r>
  <r>
    <s v="2016-11-11 01"/>
    <s v="2016-11-11"/>
    <x v="22"/>
    <x v="2"/>
    <n v="7"/>
  </r>
  <r>
    <s v="2016-11-11 00"/>
    <s v="2016-11-11"/>
    <x v="23"/>
    <x v="2"/>
    <n v="13"/>
  </r>
  <r>
    <s v="2016-11-10 23"/>
    <s v="2016-11-10"/>
    <x v="0"/>
    <x v="3"/>
    <n v="13"/>
  </r>
  <r>
    <s v="2016-11-10 22"/>
    <s v="2016-11-10"/>
    <x v="1"/>
    <x v="3"/>
    <n v="18"/>
  </r>
  <r>
    <s v="2016-11-10 21"/>
    <s v="2016-11-10"/>
    <x v="2"/>
    <x v="3"/>
    <n v="10"/>
  </r>
  <r>
    <s v="2016-11-10 20"/>
    <s v="2016-11-10"/>
    <x v="3"/>
    <x v="3"/>
    <n v="19"/>
  </r>
  <r>
    <s v="2016-11-10 19"/>
    <s v="2016-11-10"/>
    <x v="4"/>
    <x v="3"/>
    <n v="26"/>
  </r>
  <r>
    <s v="2016-11-10 18"/>
    <s v="2016-11-10"/>
    <x v="5"/>
    <x v="3"/>
    <n v="28"/>
  </r>
  <r>
    <s v="2016-11-10 17"/>
    <s v="2016-11-10"/>
    <x v="6"/>
    <x v="3"/>
    <n v="22"/>
  </r>
  <r>
    <s v="2016-11-10 16"/>
    <s v="2016-11-10"/>
    <x v="7"/>
    <x v="3"/>
    <n v="8"/>
  </r>
  <r>
    <s v="2016-11-10 15"/>
    <s v="2016-11-10"/>
    <x v="8"/>
    <x v="3"/>
    <n v="4"/>
  </r>
  <r>
    <s v="2016-11-10 14"/>
    <s v="2016-11-10"/>
    <x v="9"/>
    <x v="3"/>
    <n v="7"/>
  </r>
  <r>
    <s v="2016-11-10 13"/>
    <s v="2016-11-10"/>
    <x v="10"/>
    <x v="3"/>
    <n v="7"/>
  </r>
  <r>
    <s v="2016-11-10 12"/>
    <s v="2016-11-10"/>
    <x v="11"/>
    <x v="3"/>
    <n v="7"/>
  </r>
  <r>
    <s v="2016-11-10 11"/>
    <s v="2016-11-10"/>
    <x v="12"/>
    <x v="3"/>
    <n v="6"/>
  </r>
  <r>
    <s v="2016-11-10 10"/>
    <s v="2016-11-10"/>
    <x v="13"/>
    <x v="3"/>
    <n v="10"/>
  </r>
  <r>
    <s v="2016-11-10 09"/>
    <s v="2016-11-10"/>
    <x v="14"/>
    <x v="3"/>
    <n v="26"/>
  </r>
  <r>
    <s v="2016-11-10 08"/>
    <s v="2016-11-10"/>
    <x v="15"/>
    <x v="3"/>
    <n v="11"/>
  </r>
  <r>
    <s v="2016-11-10 07"/>
    <s v="2016-11-10"/>
    <x v="16"/>
    <x v="3"/>
    <n v="10"/>
  </r>
  <r>
    <s v="2016-11-10 06"/>
    <s v="2016-11-10"/>
    <x v="17"/>
    <x v="3"/>
    <n v="1"/>
  </r>
  <r>
    <s v="2016-11-10 05"/>
    <s v="2016-11-10"/>
    <x v="18"/>
    <x v="3"/>
    <n v="1"/>
  </r>
  <r>
    <s v="2016-11-10 04"/>
    <s v="2016-11-10"/>
    <x v="19"/>
    <x v="3"/>
    <n v="1"/>
  </r>
  <r>
    <s v="2016-11-10 03"/>
    <s v="2016-11-10"/>
    <x v="20"/>
    <x v="3"/>
    <n v="0"/>
  </r>
  <r>
    <s v="2016-11-10 02"/>
    <s v="2016-11-10"/>
    <x v="21"/>
    <x v="3"/>
    <n v="0"/>
  </r>
  <r>
    <s v="2016-11-10 01"/>
    <s v="2016-11-10"/>
    <x v="22"/>
    <x v="3"/>
    <n v="6"/>
  </r>
  <r>
    <s v="2016-11-10 00"/>
    <s v="2016-11-10"/>
    <x v="23"/>
    <x v="3"/>
    <n v="8"/>
  </r>
  <r>
    <s v="2016-11-09 23"/>
    <s v="2016-11-09"/>
    <x v="0"/>
    <x v="4"/>
    <n v="15"/>
  </r>
  <r>
    <s v="2016-11-09 22"/>
    <s v="2016-11-09"/>
    <x v="1"/>
    <x v="4"/>
    <n v="13"/>
  </r>
  <r>
    <s v="2016-11-09 21"/>
    <s v="2016-11-09"/>
    <x v="2"/>
    <x v="4"/>
    <n v="17"/>
  </r>
  <r>
    <s v="2016-11-09 20"/>
    <s v="2016-11-09"/>
    <x v="3"/>
    <x v="4"/>
    <n v="23"/>
  </r>
  <r>
    <s v="2016-11-09 19"/>
    <s v="2016-11-09"/>
    <x v="4"/>
    <x v="4"/>
    <n v="28"/>
  </r>
  <r>
    <s v="2016-11-09 18"/>
    <s v="2016-11-09"/>
    <x v="5"/>
    <x v="4"/>
    <n v="31"/>
  </r>
  <r>
    <s v="2016-11-09 17"/>
    <s v="2016-11-09"/>
    <x v="6"/>
    <x v="4"/>
    <n v="16"/>
  </r>
  <r>
    <s v="2016-11-09 16"/>
    <s v="2016-11-09"/>
    <x v="7"/>
    <x v="4"/>
    <n v="13"/>
  </r>
  <r>
    <s v="2016-11-09 15"/>
    <s v="2016-11-09"/>
    <x v="8"/>
    <x v="4"/>
    <n v="4"/>
  </r>
  <r>
    <s v="2016-11-09 14"/>
    <s v="2016-11-09"/>
    <x v="9"/>
    <x v="4"/>
    <n v="4"/>
  </r>
  <r>
    <s v="2016-11-09 13"/>
    <s v="2016-11-09"/>
    <x v="10"/>
    <x v="4"/>
    <n v="5"/>
  </r>
  <r>
    <s v="2016-11-09 12"/>
    <s v="2016-11-09"/>
    <x v="11"/>
    <x v="4"/>
    <n v="9"/>
  </r>
  <r>
    <s v="2016-11-09 11"/>
    <s v="2016-11-09"/>
    <x v="12"/>
    <x v="4"/>
    <n v="7"/>
  </r>
  <r>
    <s v="2016-11-09 10"/>
    <s v="2016-11-09"/>
    <x v="13"/>
    <x v="4"/>
    <n v="10"/>
  </r>
  <r>
    <s v="2016-11-09 09"/>
    <s v="2016-11-09"/>
    <x v="14"/>
    <x v="4"/>
    <n v="26"/>
  </r>
  <r>
    <s v="2016-11-09 08"/>
    <s v="2016-11-09"/>
    <x v="15"/>
    <x v="4"/>
    <n v="19"/>
  </r>
  <r>
    <s v="2016-11-09 07"/>
    <s v="2016-11-09"/>
    <x v="16"/>
    <x v="4"/>
    <n v="10"/>
  </r>
  <r>
    <s v="2016-11-09 06"/>
    <s v="2016-11-09"/>
    <x v="17"/>
    <x v="4"/>
    <n v="0"/>
  </r>
  <r>
    <s v="2016-11-09 05"/>
    <s v="2016-11-09"/>
    <x v="18"/>
    <x v="4"/>
    <n v="1"/>
  </r>
  <r>
    <s v="2016-11-09 04"/>
    <s v="2016-11-09"/>
    <x v="19"/>
    <x v="4"/>
    <n v="0"/>
  </r>
  <r>
    <s v="2016-11-09 03"/>
    <s v="2016-11-09"/>
    <x v="20"/>
    <x v="4"/>
    <n v="1"/>
  </r>
  <r>
    <s v="2016-11-09 02"/>
    <s v="2016-11-09"/>
    <x v="21"/>
    <x v="4"/>
    <n v="1"/>
  </r>
  <r>
    <s v="2016-11-09 01"/>
    <s v="2016-11-09"/>
    <x v="22"/>
    <x v="4"/>
    <n v="7"/>
  </r>
  <r>
    <s v="2016-11-09 00"/>
    <s v="2016-11-09"/>
    <x v="23"/>
    <x v="4"/>
    <n v="9"/>
  </r>
  <r>
    <s v="2016-11-08 23"/>
    <s v="2016-11-08"/>
    <x v="0"/>
    <x v="5"/>
    <n v="21"/>
  </r>
  <r>
    <s v="2016-11-08 22"/>
    <s v="2016-11-08"/>
    <x v="1"/>
    <x v="5"/>
    <n v="12"/>
  </r>
  <r>
    <s v="2016-11-08 21"/>
    <s v="2016-11-08"/>
    <x v="2"/>
    <x v="5"/>
    <n v="17"/>
  </r>
  <r>
    <s v="2016-11-08 20"/>
    <s v="2016-11-08"/>
    <x v="3"/>
    <x v="5"/>
    <n v="22"/>
  </r>
  <r>
    <s v="2016-11-08 19"/>
    <s v="2016-11-08"/>
    <x v="4"/>
    <x v="5"/>
    <n v="27"/>
  </r>
  <r>
    <s v="2016-11-08 18"/>
    <s v="2016-11-08"/>
    <x v="5"/>
    <x v="5"/>
    <n v="18"/>
  </r>
  <r>
    <s v="2016-11-08 17"/>
    <s v="2016-11-08"/>
    <x v="6"/>
    <x v="5"/>
    <n v="24"/>
  </r>
  <r>
    <s v="2016-11-08 16"/>
    <s v="2016-11-08"/>
    <x v="7"/>
    <x v="5"/>
    <n v="7"/>
  </r>
  <r>
    <s v="2016-11-08 15"/>
    <s v="2016-11-08"/>
    <x v="8"/>
    <x v="5"/>
    <n v="2"/>
  </r>
  <r>
    <s v="2016-11-08 14"/>
    <s v="2016-11-08"/>
    <x v="9"/>
    <x v="5"/>
    <n v="4"/>
  </r>
  <r>
    <s v="2016-11-08 13"/>
    <s v="2016-11-08"/>
    <x v="10"/>
    <x v="5"/>
    <n v="10"/>
  </r>
  <r>
    <s v="2016-11-08 12"/>
    <s v="2016-11-08"/>
    <x v="11"/>
    <x v="5"/>
    <n v="6"/>
  </r>
  <r>
    <s v="2016-11-08 11"/>
    <s v="2016-11-08"/>
    <x v="12"/>
    <x v="5"/>
    <n v="8"/>
  </r>
  <r>
    <s v="2016-11-08 10"/>
    <s v="2016-11-08"/>
    <x v="13"/>
    <x v="5"/>
    <n v="11"/>
  </r>
  <r>
    <s v="2016-11-08 09"/>
    <s v="2016-11-08"/>
    <x v="14"/>
    <x v="5"/>
    <n v="25"/>
  </r>
  <r>
    <s v="2016-11-08 08"/>
    <s v="2016-11-08"/>
    <x v="15"/>
    <x v="5"/>
    <n v="17"/>
  </r>
  <r>
    <s v="2016-11-08 07"/>
    <s v="2016-11-08"/>
    <x v="16"/>
    <x v="5"/>
    <n v="17"/>
  </r>
  <r>
    <s v="2016-11-08 06"/>
    <s v="2016-11-08"/>
    <x v="17"/>
    <x v="5"/>
    <n v="2"/>
  </r>
  <r>
    <s v="2016-11-08 05"/>
    <s v="2016-11-08"/>
    <x v="18"/>
    <x v="5"/>
    <n v="0"/>
  </r>
  <r>
    <s v="2016-11-08 04"/>
    <s v="2016-11-08"/>
    <x v="19"/>
    <x v="5"/>
    <n v="0"/>
  </r>
  <r>
    <s v="2016-11-08 03"/>
    <s v="2016-11-08"/>
    <x v="20"/>
    <x v="5"/>
    <n v="1"/>
  </r>
  <r>
    <s v="2016-11-08 02"/>
    <s v="2016-11-08"/>
    <x v="21"/>
    <x v="5"/>
    <n v="0"/>
  </r>
  <r>
    <s v="2016-11-08 01"/>
    <s v="2016-11-08"/>
    <x v="22"/>
    <x v="5"/>
    <n v="2"/>
  </r>
  <r>
    <s v="2016-11-08 00"/>
    <s v="2016-11-08"/>
    <x v="23"/>
    <x v="5"/>
    <n v="6"/>
  </r>
  <r>
    <s v="2016-11-07 23"/>
    <s v="2016-11-07"/>
    <x v="0"/>
    <x v="6"/>
    <n v="9"/>
  </r>
  <r>
    <s v="2016-11-07 22"/>
    <s v="2016-11-07"/>
    <x v="1"/>
    <x v="6"/>
    <n v="8"/>
  </r>
  <r>
    <s v="2016-11-07 21"/>
    <s v="2016-11-07"/>
    <x v="2"/>
    <x v="6"/>
    <n v="14"/>
  </r>
  <r>
    <s v="2016-11-07 20"/>
    <s v="2016-11-07"/>
    <x v="3"/>
    <x v="6"/>
    <n v="5"/>
  </r>
  <r>
    <s v="2016-11-07 19"/>
    <s v="2016-11-07"/>
    <x v="4"/>
    <x v="6"/>
    <n v="16"/>
  </r>
  <r>
    <s v="2016-11-07 18"/>
    <s v="2016-11-07"/>
    <x v="5"/>
    <x v="6"/>
    <n v="15"/>
  </r>
  <r>
    <s v="2016-11-07 17"/>
    <s v="2016-11-07"/>
    <x v="6"/>
    <x v="6"/>
    <n v="11"/>
  </r>
  <r>
    <s v="2016-11-07 16"/>
    <s v="2016-11-07"/>
    <x v="7"/>
    <x v="6"/>
    <n v="10"/>
  </r>
  <r>
    <s v="2016-11-07 15"/>
    <s v="2016-11-07"/>
    <x v="8"/>
    <x v="6"/>
    <n v="11"/>
  </r>
  <r>
    <s v="2016-11-07 14"/>
    <s v="2016-11-07"/>
    <x v="9"/>
    <x v="6"/>
    <n v="3"/>
  </r>
  <r>
    <s v="2016-11-07 13"/>
    <s v="2016-11-07"/>
    <x v="10"/>
    <x v="6"/>
    <n v="5"/>
  </r>
  <r>
    <s v="2016-11-07 12"/>
    <s v="2016-11-07"/>
    <x v="11"/>
    <x v="6"/>
    <n v="6"/>
  </r>
  <r>
    <s v="2016-11-07 11"/>
    <s v="2016-11-07"/>
    <x v="12"/>
    <x v="6"/>
    <n v="5"/>
  </r>
  <r>
    <s v="2016-11-07 10"/>
    <s v="2016-11-07"/>
    <x v="13"/>
    <x v="6"/>
    <n v="5"/>
  </r>
  <r>
    <s v="2016-11-07 09"/>
    <s v="2016-11-07"/>
    <x v="14"/>
    <x v="6"/>
    <n v="21"/>
  </r>
  <r>
    <s v="2016-11-07 08"/>
    <s v="2016-11-07"/>
    <x v="15"/>
    <x v="6"/>
    <n v="11"/>
  </r>
  <r>
    <s v="2016-11-07 07"/>
    <s v="2016-11-07"/>
    <x v="16"/>
    <x v="6"/>
    <n v="9"/>
  </r>
  <r>
    <s v="2016-11-07 06"/>
    <s v="2016-11-07"/>
    <x v="17"/>
    <x v="6"/>
    <n v="2"/>
  </r>
  <r>
    <s v="2016-11-07 05"/>
    <s v="2016-11-07"/>
    <x v="18"/>
    <x v="6"/>
    <n v="0"/>
  </r>
  <r>
    <s v="2016-11-07 04"/>
    <s v="2016-11-07"/>
    <x v="19"/>
    <x v="6"/>
    <n v="1"/>
  </r>
  <r>
    <s v="2016-11-07 03"/>
    <s v="2016-11-07"/>
    <x v="20"/>
    <x v="6"/>
    <n v="0"/>
  </r>
  <r>
    <s v="2016-11-07 02"/>
    <s v="2016-11-07"/>
    <x v="21"/>
    <x v="6"/>
    <n v="1"/>
  </r>
  <r>
    <s v="2016-11-07 01"/>
    <s v="2016-11-07"/>
    <x v="22"/>
    <x v="6"/>
    <n v="0"/>
  </r>
  <r>
    <s v="2016-11-07 00"/>
    <s v="2016-11-07"/>
    <x v="23"/>
    <x v="6"/>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A3B73C-D2E6-4E50-8E03-4526AAA2D062}" name="PivotTable8"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5:B9" firstHeaderRow="1" firstDataRow="1" firstDataCol="1" rowPageCount="1" colPageCount="1"/>
  <pivotFields count="8">
    <pivotField showAll="0"/>
    <pivotField showAll="0"/>
    <pivotField axis="axisRow" showAll="0">
      <items count="25">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axis="axisPage" showAll="0">
      <items count="57">
        <item x="55"/>
        <item x="48"/>
        <item x="38"/>
        <item x="54"/>
        <item x="46"/>
        <item x="49"/>
        <item x="51"/>
        <item x="16"/>
        <item x="42"/>
        <item x="23"/>
        <item x="22"/>
        <item x="47"/>
        <item x="12"/>
        <item x="26"/>
        <item x="41"/>
        <item x="28"/>
        <item x="31"/>
        <item x="13"/>
        <item x="37"/>
        <item x="33"/>
        <item x="34"/>
        <item x="32"/>
        <item x="36"/>
        <item x="21"/>
        <item x="17"/>
        <item x="6"/>
        <item x="9"/>
        <item x="10"/>
        <item x="11"/>
        <item x="29"/>
        <item x="35"/>
        <item x="18"/>
        <item x="30"/>
        <item x="2"/>
        <item x="20"/>
        <item x="24"/>
        <item x="14"/>
        <item x="15"/>
        <item x="7"/>
        <item x="8"/>
        <item x="25"/>
        <item x="4"/>
        <item x="5"/>
        <item x="50"/>
        <item x="1"/>
        <item x="40"/>
        <item x="3"/>
        <item x="27"/>
        <item x="19"/>
        <item x="39"/>
        <item x="45"/>
        <item x="0"/>
        <item x="44"/>
        <item x="52"/>
        <item x="53"/>
        <item x="43"/>
        <item t="default"/>
      </items>
    </pivotField>
    <pivotField dataField="1" showAll="0"/>
  </pivotFields>
  <rowFields count="1">
    <field x="2"/>
  </rowFields>
  <rowItems count="4">
    <i>
      <x v="3"/>
    </i>
    <i>
      <x v="5"/>
    </i>
    <i>
      <x v="16"/>
    </i>
    <i t="grand">
      <x/>
    </i>
  </rowItems>
  <colItems count="1">
    <i/>
  </colItems>
  <pageFields count="1">
    <pageField fld="6" item="55" hier="-1"/>
  </pageFields>
  <dataFields count="1">
    <dataField name="Sum of Unique Searches" fld="7" baseField="0" baseItem="0"/>
  </dataFields>
  <formats count="2">
    <format dxfId="67">
      <pivotArea field="6" type="button" dataOnly="0" labelOnly="1" outline="0" axis="axisPage" fieldPosition="0"/>
    </format>
    <format dxfId="66">
      <pivotArea dataOnly="0" labelOnly="1" outline="0" fieldPosition="0">
        <references count="1">
          <reference field="6" count="1">
            <x v="55"/>
          </reference>
        </references>
      </pivotArea>
    </format>
  </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DF2396-066B-4099-A667-9F235BCF5609}" name="PivotTable9"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s">
  <location ref="A16:I42" firstHeaderRow="1" firstDataRow="2" firstDataCol="1"/>
  <pivotFields count="8">
    <pivotField showAll="0"/>
    <pivotField showAll="0"/>
    <pivotField axis="axisRow" showAll="0">
      <items count="25">
        <item x="23"/>
        <item x="22"/>
        <item x="21"/>
        <item x="20"/>
        <item x="19"/>
        <item x="18"/>
        <item x="17"/>
        <item x="16"/>
        <item x="15"/>
        <item x="14"/>
        <item x="13"/>
        <item x="12"/>
        <item x="11"/>
        <item x="10"/>
        <item x="9"/>
        <item x="8"/>
        <item x="7"/>
        <item x="6"/>
        <item x="5"/>
        <item x="4"/>
        <item x="3"/>
        <item x="2"/>
        <item x="1"/>
        <item x="0"/>
        <item t="default"/>
      </items>
    </pivotField>
    <pivotField axis="axisCol" showAll="0">
      <items count="8">
        <item x="6"/>
        <item x="5"/>
        <item x="4"/>
        <item x="3"/>
        <item x="2"/>
        <item x="1"/>
        <item x="0"/>
        <item t="default"/>
      </items>
    </pivotField>
    <pivotField showAll="0"/>
    <pivotField showAll="0"/>
    <pivotField showAll="0"/>
    <pivotField dataField="1" showAll="0"/>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8">
    <i>
      <x/>
    </i>
    <i>
      <x v="1"/>
    </i>
    <i>
      <x v="2"/>
    </i>
    <i>
      <x v="3"/>
    </i>
    <i>
      <x v="4"/>
    </i>
    <i>
      <x v="5"/>
    </i>
    <i>
      <x v="6"/>
    </i>
    <i t="grand">
      <x/>
    </i>
  </colItems>
  <dataFields count="1">
    <dataField name="Sum of Unique Searches" fld="7" baseField="0" baseItem="0"/>
  </dataFields>
  <formats count="1">
    <format dxfId="68">
      <pivotArea type="all" dataOnly="0" outline="0" fieldPosition="0"/>
    </format>
  </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2551AD-5182-4A01-AF66-91A17126D9E4}" name="PivotTable10"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rowHeaderCaption="Weekday">
  <location ref="I7:K15" firstHeaderRow="0" firstDataRow="1" firstDataCol="1"/>
  <pivotFields count="6">
    <pivotField showAll="0"/>
    <pivotField showAll="0"/>
    <pivotField showAll="0"/>
    <pivotField axis="axisRow" showAll="0">
      <items count="8">
        <item x="6"/>
        <item x="5"/>
        <item x="4"/>
        <item x="3"/>
        <item x="2"/>
        <item x="1"/>
        <item x="0"/>
        <item t="default"/>
      </items>
    </pivotField>
    <pivotField dataField="1" showAll="0"/>
    <pivotField dataField="1" showAll="0"/>
  </pivotFields>
  <rowFields count="1">
    <field x="3"/>
  </rowFields>
  <rowItems count="8">
    <i>
      <x/>
    </i>
    <i>
      <x v="1"/>
    </i>
    <i>
      <x v="2"/>
    </i>
    <i>
      <x v="3"/>
    </i>
    <i>
      <x v="4"/>
    </i>
    <i>
      <x v="5"/>
    </i>
    <i>
      <x v="6"/>
    </i>
    <i t="grand">
      <x/>
    </i>
  </rowItems>
  <colFields count="1">
    <field x="-2"/>
  </colFields>
  <colItems count="2">
    <i>
      <x/>
    </i>
    <i i="1">
      <x v="1"/>
    </i>
  </colItems>
  <dataFields count="2">
    <dataField name="Sum of Unique Searches(Demand)" fld="4" baseField="0" baseItem="0"/>
    <dataField name="Sum of Active drivers(Supply)" fld="5" baseField="3" baseItem="0"/>
  </dataFields>
  <formats count="10">
    <format dxfId="65">
      <pivotArea dataOnly="0" labelOnly="1" outline="0" fieldPosition="0">
        <references count="1">
          <reference field="4294967294" count="1">
            <x v="0"/>
          </reference>
        </references>
      </pivotArea>
    </format>
    <format dxfId="64">
      <pivotArea dataOnly="0" labelOnly="1" outline="0" fieldPosition="0">
        <references count="1">
          <reference field="4294967294" count="1">
            <x v="0"/>
          </reference>
        </references>
      </pivotArea>
    </format>
    <format dxfId="63">
      <pivotArea dataOnly="0" labelOnly="1" outline="0" fieldPosition="0">
        <references count="1">
          <reference field="4294967294" count="1">
            <x v="0"/>
          </reference>
        </references>
      </pivotArea>
    </format>
    <format dxfId="62">
      <pivotArea dataOnly="0" labelOnly="1" outline="0" fieldPosition="0">
        <references count="1">
          <reference field="4294967294" count="1">
            <x v="1"/>
          </reference>
        </references>
      </pivotArea>
    </format>
    <format dxfId="61">
      <pivotArea type="all" dataOnly="0" outline="0" fieldPosition="0"/>
    </format>
    <format dxfId="60">
      <pivotArea outline="0" collapsedLevelsAreSubtotals="1" fieldPosition="0"/>
    </format>
    <format dxfId="59">
      <pivotArea field="3" type="button" dataOnly="0" labelOnly="1" outline="0" axis="axisRow" fieldPosition="0"/>
    </format>
    <format dxfId="58">
      <pivotArea dataOnly="0" labelOnly="1" fieldPosition="0">
        <references count="1">
          <reference field="3" count="0"/>
        </references>
      </pivotArea>
    </format>
    <format dxfId="57">
      <pivotArea dataOnly="0" labelOnly="1" grandRow="1" outline="0" fieldPosition="0"/>
    </format>
    <format dxfId="56">
      <pivotArea dataOnly="0" labelOnly="1" outline="0" fieldPosition="0">
        <references count="1">
          <reference field="4294967294" count="2">
            <x v="0"/>
            <x v="1"/>
          </reference>
        </references>
      </pivotArea>
    </format>
  </formats>
  <chartFormats count="2">
    <chartFormat chart="39"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1"/>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8A693-ED68-42B3-AAA2-E0346AD15718}"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our">
  <location ref="G29:H54" firstHeaderRow="1" firstDataRow="1" firstDataCol="1"/>
  <pivotFields count="5">
    <pivotField showAll="0"/>
    <pivotField showAll="0"/>
    <pivotField axis="axisRow" showAll="0" sortType="descending">
      <items count="25">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sortType="descending">
      <items count="8">
        <item x="6"/>
        <item x="5"/>
        <item x="4"/>
        <item x="3"/>
        <item x="2"/>
        <item x="1"/>
        <item x="0"/>
        <item t="default"/>
      </items>
      <autoSortScope>
        <pivotArea dataOnly="0" outline="0" fieldPosition="0">
          <references count="1">
            <reference field="4294967294" count="1" selected="0">
              <x v="0"/>
            </reference>
          </references>
        </pivotArea>
      </autoSortScope>
    </pivotField>
    <pivotField dataField="1" showAll="0"/>
  </pivotFields>
  <rowFields count="1">
    <field x="2"/>
  </rowFields>
  <rowItems count="25">
    <i>
      <x v="19"/>
    </i>
    <i>
      <x v="23"/>
    </i>
    <i>
      <x v="18"/>
    </i>
    <i>
      <x v="9"/>
    </i>
    <i>
      <x v="17"/>
    </i>
    <i>
      <x v="20"/>
    </i>
    <i>
      <x/>
    </i>
    <i>
      <x v="21"/>
    </i>
    <i>
      <x v="22"/>
    </i>
    <i>
      <x v="8"/>
    </i>
    <i>
      <x v="16"/>
    </i>
    <i>
      <x v="13"/>
    </i>
    <i>
      <x v="7"/>
    </i>
    <i>
      <x v="1"/>
    </i>
    <i>
      <x v="12"/>
    </i>
    <i>
      <x v="10"/>
    </i>
    <i>
      <x v="2"/>
    </i>
    <i>
      <x v="11"/>
    </i>
    <i>
      <x v="14"/>
    </i>
    <i>
      <x v="15"/>
    </i>
    <i>
      <x v="3"/>
    </i>
    <i>
      <x v="4"/>
    </i>
    <i>
      <x v="5"/>
    </i>
    <i>
      <x v="6"/>
    </i>
    <i t="grand">
      <x/>
    </i>
  </rowItems>
  <colItems count="1">
    <i/>
  </colItems>
  <dataFields count="1">
    <dataField name="Sum of Finished Rides" fld="4" baseField="0" baseItem="0"/>
  </dataFields>
  <formats count="6">
    <format dxfId="13">
      <pivotArea type="all" dataOnly="0" outline="0" fieldPosition="0"/>
    </format>
    <format dxfId="12">
      <pivotArea outline="0" collapsedLevelsAreSubtotals="1"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outline="0" axis="axisValues" fieldPosition="0"/>
    </format>
  </formats>
  <pivotTableStyleInfo name="PivotStyleMedium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14A458-36B6-49BF-924C-E6FD5F2F4B3F}" name="Table3" displayName="Table3" ref="A7:F175" totalsRowShown="0" headerRowDxfId="55" dataDxfId="54">
  <autoFilter ref="A7:F175" xr:uid="{0914A458-36B6-49BF-924C-E6FD5F2F4B3F}"/>
  <tableColumns count="6">
    <tableColumn id="1" xr3:uid="{663109E1-3A1D-4B98-B821-94D9F3CA70C1}" name="Date-Hours" dataDxfId="0" dataCellStyle="Per cent"/>
    <tableColumn id="4" xr3:uid="{E36912A2-5160-41E8-9443-B927FD3D90D6}" name="Date" dataDxfId="53" dataCellStyle="Per cent">
      <calculatedColumnFormula>LEFT(A8,10)</calculatedColumnFormula>
    </tableColumn>
    <tableColumn id="6" xr3:uid="{6D8054FA-BAEC-4C71-8D00-8D4C0BDED29D}" name="Hours" dataDxfId="52">
      <calculatedColumnFormula>RIGHT(A8,2)</calculatedColumnFormula>
    </tableColumn>
    <tableColumn id="5" xr3:uid="{22A6E110-30D7-4CD0-9E72-BF6066A99F82}" name="Weekday" dataDxfId="51">
      <calculatedColumnFormula>TEXT(B8, "dddd")</calculatedColumnFormula>
    </tableColumn>
    <tableColumn id="2" xr3:uid="{7BD089BD-BE91-437C-AD58-DBDB96FB795E}" name="Unique Searches" dataDxfId="50">
      <calculatedColumnFormula>VLOOKUP(A2, 'Searches data'!A:H, 8, FALSE)</calculatedColumnFormula>
    </tableColumn>
    <tableColumn id="3" xr3:uid="{80D117F1-E402-4954-AA1E-3BD7AD6D4C46}" name="Active drivers" dataDxfId="49">
      <calculatedColumnFormula>VLOOKUP(A8, 'Activity data'!A:L, 5, FALSE)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1EA7C1-A2A8-4420-BF59-90970BAE894A}" name="Table4" displayName="Table4" ref="A4:H29">
  <autoFilter ref="A4:H29" xr:uid="{631EA7C1-A2A8-4420-BF59-90970BAE894A}"/>
  <tableColumns count="8">
    <tableColumn id="1" xr3:uid="{97C809F2-BC27-4635-ACD5-CB395312DD45}" name="Hours" totalsRowLabel="Total"/>
    <tableColumn id="2" xr3:uid="{6128E048-2A76-46FD-B9E1-36C19880021A}" name="Monday" dataDxfId="48"/>
    <tableColumn id="3" xr3:uid="{9FA25085-B326-4714-A34B-C4D2B66D0EED}" name="Tuesday"/>
    <tableColumn id="4" xr3:uid="{BE01CFCD-8D39-41FB-AFCD-CF4EC233EA67}" name="Wednesday"/>
    <tableColumn id="5" xr3:uid="{00BCFD24-1D3C-4E96-A1E0-7D86372D716A}" name="Thursday"/>
    <tableColumn id="6" xr3:uid="{C1F14AFB-516F-4A8F-A5E3-13436DD3C19D}" name="Friday"/>
    <tableColumn id="7" xr3:uid="{597D6116-2B33-4B1E-AEFD-ED7E0423D20C}" name="Saturday"/>
    <tableColumn id="8" xr3:uid="{668CA76F-E05E-42DA-94E7-E3933936A0E5}" name="Sunday" totalsRowFunction="sum"/>
  </tableColumns>
  <tableStyleInfo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E1F17E8-BA77-415E-AEF0-87587263DB66}" name="Table5" displayName="Table5" ref="C14:J38" totalsRowShown="0" headerRowDxfId="47" dataDxfId="46" tableBorderDxfId="45" headerRowCellStyle="Per cent" dataCellStyle="Per cent">
  <autoFilter ref="C14:J38" xr:uid="{8E1F17E8-BA77-415E-AEF0-87587263DB66}"/>
  <tableColumns count="8">
    <tableColumn id="1" xr3:uid="{C3875385-951E-4E8B-9658-3AFE075CD6E5}" name="Hour" dataDxfId="44"/>
    <tableColumn id="2" xr3:uid="{18D64D07-5BC5-4AD8-8ACD-84294A4368A7}" name="Monday" dataDxfId="43"/>
    <tableColumn id="3" xr3:uid="{7A8D14D5-5F24-4ADA-9201-C803661732E5}" name="Tuesday" dataDxfId="42"/>
    <tableColumn id="4" xr3:uid="{7D6477C4-DAF3-4DC0-B527-BBECD3046298}" name="Wednesday" dataDxfId="41"/>
    <tableColumn id="5" xr3:uid="{479F8558-CF31-4FCD-B4F0-267F25E7D6A0}" name="Thursday" dataDxfId="40"/>
    <tableColumn id="6" xr3:uid="{1306EDCD-5305-4E43-A494-C570F4C63F46}" name="Friday" dataDxfId="39"/>
    <tableColumn id="7" xr3:uid="{A9D718B8-ADA7-44D9-90F2-048B21737870}" name="Saturday" dataDxfId="38"/>
    <tableColumn id="8" xr3:uid="{D591BAF2-DC2C-44A3-A118-681124EBEA23}" name="Sunday"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8AD1EE-3070-4B8C-B3F7-BC2D3595E5E2}" name="Table6" displayName="Table6" ref="B11:C15" totalsRowShown="0" headerRowDxfId="36" dataDxfId="34" headerRowBorderDxfId="35" tableBorderDxfId="33" totalsRowBorderDxfId="32">
  <autoFilter ref="B11:C15" xr:uid="{098AD1EE-3070-4B8C-B3F7-BC2D3595E5E2}"/>
  <tableColumns count="2">
    <tableColumn id="2" xr3:uid="{96BEFA93-AE5F-4332-8542-A65BD32BF783}" name="Description" dataDxfId="31"/>
    <tableColumn id="3" xr3:uid="{F82D6C92-B333-4E7F-A67F-104FA6885C8A}" name="Formula/Value" dataDxfId="3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B352D2-9968-4EB4-8FCA-E4151B247A57}" name="Table2" displayName="Table2" ref="A10:F179" totalsRowCount="1" headerRowDxfId="29" dataDxfId="27" headerRowBorderDxfId="28" totalsRowBorderDxfId="26">
  <autoFilter ref="A10:F178" xr:uid="{D8B352D2-9968-4EB4-8FCA-E4151B247A57}">
    <filterColumn colId="4">
      <filters>
        <filter val="100"/>
      </filters>
    </filterColumn>
  </autoFilter>
  <tableColumns count="6">
    <tableColumn id="1" xr3:uid="{20275369-D7E9-4D30-A41B-07D0CEB7AC19}" name="Date-Hours" totalsRowLabel="Total" dataDxfId="25" totalsRowDxfId="24"/>
    <tableColumn id="2" xr3:uid="{227E6B19-0BA1-4D20-959C-6496DEE6DD01}" name="Date" dataDxfId="23" totalsRowDxfId="22">
      <calculatedColumnFormula>LEFT(A11,10)</calculatedColumnFormula>
    </tableColumn>
    <tableColumn id="3" xr3:uid="{5A195460-EA1A-4DDA-860B-0037D67D98A1}" name="Hour" dataDxfId="21" totalsRowDxfId="20">
      <calculatedColumnFormula>RIGHT(A11, 2)</calculatedColumnFormula>
    </tableColumn>
    <tableColumn id="4" xr3:uid="{C7209677-2E2A-47FC-ADE1-E9E5C70A95BF}" name="Unique Searches" dataDxfId="19" totalsRowDxfId="18">
      <calculatedColumnFormula>VLOOKUP(A11, 'Searches data'!A:H, 8, FALSE)</calculatedColumnFormula>
    </tableColumn>
    <tableColumn id="7" xr3:uid="{BB336010-F445-40A8-9BE0-65F4EE75180E}" name="Coverage Ratio (unique)" dataDxfId="17" totalsRowDxfId="16">
      <calculatedColumnFormula>VLOOKUP(A11, 'Searches data'!A:H, 7, FALSE)</calculatedColumnFormula>
    </tableColumn>
    <tableColumn id="5" xr3:uid="{704809AF-1F25-4D69-984D-378ECB2311BD}" name="Finished Rides" totalsRowFunction="sum" dataDxfId="15" totalsRowDxfId="14">
      <calculatedColumnFormula>VLOOKUP(A11, 'Activity data'!A:N, 12, FALSE)</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0E0B9F-C804-4F28-9E41-9185DDC3AB66}" name="Table7" displayName="Table7" ref="A20:E188" totalsRowShown="0" headerRowDxfId="7" dataDxfId="6">
  <autoFilter ref="A20:E188" xr:uid="{6C0E0B9F-C804-4F28-9E41-9185DDC3AB66}"/>
  <tableColumns count="5">
    <tableColumn id="1" xr3:uid="{3DBE2455-4B3E-4060-843A-F1B4C54D5838}" name="Date - Hours" dataDxfId="5"/>
    <tableColumn id="2" xr3:uid="{5B538FDF-5388-4E3A-B48A-C82502FF4015}" name="Date" dataDxfId="4"/>
    <tableColumn id="3" xr3:uid="{CD586889-83AF-4D00-8518-4C6A191912FF}" name="Hour" dataDxfId="3">
      <calculatedColumnFormula>RIGHT(A21, 2)</calculatedColumnFormula>
    </tableColumn>
    <tableColumn id="7" xr3:uid="{EFD28C67-E4F9-417A-83A9-903DF0FFDA8A}" name="Weekday" dataDxfId="2">
      <calculatedColumnFormula>TEXT(B21, "dddd")</calculatedColumnFormula>
    </tableColumn>
    <tableColumn id="4" xr3:uid="{C1E13009-82BF-4ECF-86B3-726EB2230F7E}" name="Finished _x000a_Rides" dataDxfId="1">
      <calculatedColumnFormula>VLOOKUP(A21, 'Activity data'!A:N, 12, FALSE)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 dockstate="right" visibility="0" width="525"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B9ECD50-2B51-4FA8-AA0F-6D9E5B023AF2}">
  <we:reference id="wa200005502" version="1.0.0.11" store="en-GB" storeType="OMEX"/>
  <we:alternateReferences>
    <we:reference id="wa200005502" version="1.0.0.11" store="wa200005502" storeType="OMEX"/>
  </we:alternateReferences>
  <we:properties>
    <we:property name="docId" value="&quot;6I4tuHqGtgcmnQb1Ag8hu&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4F33EA7D-2C5C-474F-B1AD-A885EE30C323}">
  <we:reference id="wa200005271" version="2.5.5.0" store="en-GB"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ECB1-8E1C-42CA-8410-C307C41D07CA}">
  <sheetPr codeName="Sheet1"/>
  <dimension ref="A1:J170"/>
  <sheetViews>
    <sheetView workbookViewId="0">
      <selection activeCell="G1" sqref="G1"/>
    </sheetView>
  </sheetViews>
  <sheetFormatPr defaultRowHeight="14.5" x14ac:dyDescent="0.35"/>
  <cols>
    <col min="1" max="2" width="20.54296875" style="10" customWidth="1"/>
    <col min="3" max="4" width="20.54296875" style="8" customWidth="1"/>
    <col min="5" max="5" width="16.7265625" style="8" customWidth="1"/>
    <col min="6" max="6" width="20.81640625" style="8" customWidth="1"/>
    <col min="7" max="7" width="19.81640625" style="8" customWidth="1"/>
    <col min="8" max="8" width="10.81640625" style="8" customWidth="1"/>
    <col min="9" max="9" width="13.54296875" style="8" customWidth="1"/>
    <col min="10" max="10" width="20.453125" style="8" customWidth="1"/>
    <col min="11" max="16384" width="8.7265625" style="8"/>
  </cols>
  <sheetData>
    <row r="1" spans="1:10" ht="31" x14ac:dyDescent="0.35">
      <c r="A1" s="43" t="s">
        <v>189</v>
      </c>
      <c r="B1" s="43" t="s">
        <v>188</v>
      </c>
      <c r="C1" s="44" t="s">
        <v>187</v>
      </c>
      <c r="D1" s="44" t="s">
        <v>186</v>
      </c>
      <c r="E1" s="44" t="s">
        <v>1</v>
      </c>
      <c r="F1" s="44" t="s">
        <v>2</v>
      </c>
      <c r="G1" s="44" t="s">
        <v>3</v>
      </c>
      <c r="H1" s="44" t="s">
        <v>190</v>
      </c>
      <c r="I1" s="42"/>
      <c r="J1" s="7"/>
    </row>
    <row r="2" spans="1:10" ht="15.5" x14ac:dyDescent="0.35">
      <c r="A2" s="45" t="s">
        <v>4</v>
      </c>
      <c r="B2" s="45" t="str">
        <f>LEFT(A2, 10)</f>
        <v>2016-11-13</v>
      </c>
      <c r="C2" s="46" t="str">
        <f>RIGHT(A2, 2)</f>
        <v>23</v>
      </c>
      <c r="D2" s="46" t="str">
        <f>TEXT(B2, "dddd")</f>
        <v>Sunday</v>
      </c>
      <c r="E2" s="46">
        <v>2</v>
      </c>
      <c r="F2" s="46">
        <v>34</v>
      </c>
      <c r="G2" s="46">
        <v>94</v>
      </c>
      <c r="H2" s="47">
        <f>E2+F2</f>
        <v>36</v>
      </c>
    </row>
    <row r="3" spans="1:10" ht="15.5" x14ac:dyDescent="0.35">
      <c r="A3" s="45" t="s">
        <v>5</v>
      </c>
      <c r="B3" s="45" t="str">
        <f t="shared" ref="B3:B66" si="0">LEFT(A3, 10)</f>
        <v>2016-11-13</v>
      </c>
      <c r="C3" s="46" t="str">
        <f t="shared" ref="C3:C66" si="1">RIGHT(A3, 2)</f>
        <v>22</v>
      </c>
      <c r="D3" s="46" t="str">
        <f t="shared" ref="D3:D66" si="2">TEXT(B3, "dddd")</f>
        <v>Sunday</v>
      </c>
      <c r="E3" s="46">
        <v>7</v>
      </c>
      <c r="F3" s="46">
        <v>47</v>
      </c>
      <c r="G3" s="46">
        <v>87</v>
      </c>
      <c r="H3" s="47">
        <f t="shared" ref="H3:H66" si="3">E3+F3</f>
        <v>54</v>
      </c>
    </row>
    <row r="4" spans="1:10" ht="15.5" x14ac:dyDescent="0.35">
      <c r="A4" s="45" t="s">
        <v>6</v>
      </c>
      <c r="B4" s="45" t="str">
        <f t="shared" si="0"/>
        <v>2016-11-13</v>
      </c>
      <c r="C4" s="46" t="str">
        <f t="shared" si="1"/>
        <v>21</v>
      </c>
      <c r="D4" s="46" t="str">
        <f t="shared" si="2"/>
        <v>Sunday</v>
      </c>
      <c r="E4" s="46">
        <v>14</v>
      </c>
      <c r="F4" s="46">
        <v>44</v>
      </c>
      <c r="G4" s="46">
        <v>76</v>
      </c>
      <c r="H4" s="47">
        <f t="shared" si="3"/>
        <v>58</v>
      </c>
    </row>
    <row r="5" spans="1:10" ht="15.5" x14ac:dyDescent="0.35">
      <c r="A5" s="45" t="s">
        <v>7</v>
      </c>
      <c r="B5" s="45" t="str">
        <f t="shared" si="0"/>
        <v>2016-11-13</v>
      </c>
      <c r="C5" s="46" t="str">
        <f t="shared" si="1"/>
        <v>20</v>
      </c>
      <c r="D5" s="46" t="str">
        <f t="shared" si="2"/>
        <v>Sunday</v>
      </c>
      <c r="E5" s="46">
        <v>5</v>
      </c>
      <c r="F5" s="46">
        <v>40</v>
      </c>
      <c r="G5" s="46">
        <v>89</v>
      </c>
      <c r="H5" s="47">
        <f t="shared" si="3"/>
        <v>45</v>
      </c>
    </row>
    <row r="6" spans="1:10" ht="15.5" x14ac:dyDescent="0.35">
      <c r="A6" s="45" t="s">
        <v>8</v>
      </c>
      <c r="B6" s="45" t="str">
        <f t="shared" si="0"/>
        <v>2016-11-13</v>
      </c>
      <c r="C6" s="46" t="str">
        <f t="shared" si="1"/>
        <v>19</v>
      </c>
      <c r="D6" s="46" t="str">
        <f t="shared" si="2"/>
        <v>Sunday</v>
      </c>
      <c r="E6" s="46">
        <v>7</v>
      </c>
      <c r="F6" s="46">
        <v>37</v>
      </c>
      <c r="G6" s="46">
        <v>84</v>
      </c>
      <c r="H6" s="47">
        <f t="shared" si="3"/>
        <v>44</v>
      </c>
    </row>
    <row r="7" spans="1:10" ht="15.5" x14ac:dyDescent="0.35">
      <c r="A7" s="45" t="s">
        <v>9</v>
      </c>
      <c r="B7" s="45" t="str">
        <f t="shared" si="0"/>
        <v>2016-11-13</v>
      </c>
      <c r="C7" s="46" t="str">
        <f t="shared" si="1"/>
        <v>18</v>
      </c>
      <c r="D7" s="46" t="str">
        <f t="shared" si="2"/>
        <v>Sunday</v>
      </c>
      <c r="E7" s="46">
        <v>8</v>
      </c>
      <c r="F7" s="46">
        <v>44</v>
      </c>
      <c r="G7" s="46">
        <v>85</v>
      </c>
      <c r="H7" s="47">
        <f t="shared" si="3"/>
        <v>52</v>
      </c>
    </row>
    <row r="8" spans="1:10" ht="15.5" x14ac:dyDescent="0.35">
      <c r="A8" s="45" t="s">
        <v>10</v>
      </c>
      <c r="B8" s="45" t="str">
        <f t="shared" si="0"/>
        <v>2016-11-13</v>
      </c>
      <c r="C8" s="46" t="str">
        <f t="shared" si="1"/>
        <v>17</v>
      </c>
      <c r="D8" s="46" t="str">
        <f t="shared" si="2"/>
        <v>Sunday</v>
      </c>
      <c r="E8" s="46">
        <v>13</v>
      </c>
      <c r="F8" s="46">
        <v>27</v>
      </c>
      <c r="G8" s="46">
        <v>68</v>
      </c>
      <c r="H8" s="47">
        <f t="shared" si="3"/>
        <v>40</v>
      </c>
    </row>
    <row r="9" spans="1:10" ht="15.5" x14ac:dyDescent="0.35">
      <c r="A9" s="45" t="s">
        <v>11</v>
      </c>
      <c r="B9" s="45" t="str">
        <f t="shared" si="0"/>
        <v>2016-11-13</v>
      </c>
      <c r="C9" s="46" t="str">
        <f t="shared" si="1"/>
        <v>16</v>
      </c>
      <c r="D9" s="46" t="str">
        <f t="shared" si="2"/>
        <v>Sunday</v>
      </c>
      <c r="E9" s="46">
        <v>9</v>
      </c>
      <c r="F9" s="46">
        <v>39</v>
      </c>
      <c r="G9" s="46">
        <v>81</v>
      </c>
      <c r="H9" s="47">
        <f t="shared" si="3"/>
        <v>48</v>
      </c>
    </row>
    <row r="10" spans="1:10" ht="15.5" x14ac:dyDescent="0.35">
      <c r="A10" s="45" t="s">
        <v>12</v>
      </c>
      <c r="B10" s="45" t="str">
        <f t="shared" si="0"/>
        <v>2016-11-13</v>
      </c>
      <c r="C10" s="46" t="str">
        <f t="shared" si="1"/>
        <v>15</v>
      </c>
      <c r="D10" s="46" t="str">
        <f t="shared" si="2"/>
        <v>Sunday</v>
      </c>
      <c r="E10" s="46">
        <v>7</v>
      </c>
      <c r="F10" s="46">
        <v>31</v>
      </c>
      <c r="G10" s="46">
        <v>82</v>
      </c>
      <c r="H10" s="47">
        <f t="shared" si="3"/>
        <v>38</v>
      </c>
    </row>
    <row r="11" spans="1:10" ht="15.5" x14ac:dyDescent="0.35">
      <c r="A11" s="45" t="s">
        <v>13</v>
      </c>
      <c r="B11" s="45" t="str">
        <f t="shared" si="0"/>
        <v>2016-11-13</v>
      </c>
      <c r="C11" s="46" t="str">
        <f t="shared" si="1"/>
        <v>14</v>
      </c>
      <c r="D11" s="46" t="str">
        <f t="shared" si="2"/>
        <v>Sunday</v>
      </c>
      <c r="E11" s="46">
        <v>14</v>
      </c>
      <c r="F11" s="46">
        <v>31</v>
      </c>
      <c r="G11" s="46">
        <v>69</v>
      </c>
      <c r="H11" s="47">
        <f t="shared" si="3"/>
        <v>45</v>
      </c>
    </row>
    <row r="12" spans="1:10" ht="15.5" x14ac:dyDescent="0.35">
      <c r="A12" s="45" t="s">
        <v>14</v>
      </c>
      <c r="B12" s="45" t="str">
        <f t="shared" si="0"/>
        <v>2016-11-13</v>
      </c>
      <c r="C12" s="46" t="str">
        <f t="shared" si="1"/>
        <v>13</v>
      </c>
      <c r="D12" s="46" t="str">
        <f t="shared" si="2"/>
        <v>Sunday</v>
      </c>
      <c r="E12" s="46">
        <v>14</v>
      </c>
      <c r="F12" s="46">
        <v>33</v>
      </c>
      <c r="G12" s="46">
        <v>70</v>
      </c>
      <c r="H12" s="47">
        <f t="shared" si="3"/>
        <v>47</v>
      </c>
    </row>
    <row r="13" spans="1:10" ht="15.5" x14ac:dyDescent="0.35">
      <c r="A13" s="45" t="s">
        <v>15</v>
      </c>
      <c r="B13" s="45" t="str">
        <f t="shared" si="0"/>
        <v>2016-11-13</v>
      </c>
      <c r="C13" s="46" t="str">
        <f t="shared" si="1"/>
        <v>12</v>
      </c>
      <c r="D13" s="46" t="str">
        <f t="shared" si="2"/>
        <v>Sunday</v>
      </c>
      <c r="E13" s="46">
        <v>10</v>
      </c>
      <c r="F13" s="46">
        <v>25</v>
      </c>
      <c r="G13" s="46">
        <v>71</v>
      </c>
      <c r="H13" s="47">
        <f t="shared" si="3"/>
        <v>35</v>
      </c>
    </row>
    <row r="14" spans="1:10" ht="15.5" x14ac:dyDescent="0.35">
      <c r="A14" s="45" t="s">
        <v>16</v>
      </c>
      <c r="B14" s="45" t="str">
        <f t="shared" si="0"/>
        <v>2016-11-13</v>
      </c>
      <c r="C14" s="46" t="str">
        <f t="shared" si="1"/>
        <v>11</v>
      </c>
      <c r="D14" s="46" t="str">
        <f t="shared" si="2"/>
        <v>Sunday</v>
      </c>
      <c r="E14" s="46">
        <v>5</v>
      </c>
      <c r="F14" s="46">
        <v>28</v>
      </c>
      <c r="G14" s="46">
        <v>85</v>
      </c>
      <c r="H14" s="47">
        <f t="shared" si="3"/>
        <v>33</v>
      </c>
    </row>
    <row r="15" spans="1:10" ht="15.5" x14ac:dyDescent="0.35">
      <c r="A15" s="45" t="s">
        <v>17</v>
      </c>
      <c r="B15" s="45" t="str">
        <f t="shared" si="0"/>
        <v>2016-11-13</v>
      </c>
      <c r="C15" s="46" t="str">
        <f t="shared" si="1"/>
        <v>10</v>
      </c>
      <c r="D15" s="46" t="str">
        <f t="shared" si="2"/>
        <v>Sunday</v>
      </c>
      <c r="E15" s="46">
        <v>16</v>
      </c>
      <c r="F15" s="46">
        <v>19</v>
      </c>
      <c r="G15" s="46">
        <v>54</v>
      </c>
      <c r="H15" s="47">
        <f t="shared" si="3"/>
        <v>35</v>
      </c>
    </row>
    <row r="16" spans="1:10" ht="15.5" x14ac:dyDescent="0.35">
      <c r="A16" s="45" t="s">
        <v>18</v>
      </c>
      <c r="B16" s="45" t="str">
        <f t="shared" si="0"/>
        <v>2016-11-13</v>
      </c>
      <c r="C16" s="46" t="str">
        <f t="shared" si="1"/>
        <v>09</v>
      </c>
      <c r="D16" s="46" t="str">
        <f t="shared" si="2"/>
        <v>Sunday</v>
      </c>
      <c r="E16" s="46">
        <v>13</v>
      </c>
      <c r="F16" s="46">
        <v>19</v>
      </c>
      <c r="G16" s="46">
        <v>59</v>
      </c>
      <c r="H16" s="47">
        <f t="shared" si="3"/>
        <v>32</v>
      </c>
    </row>
    <row r="17" spans="1:8" ht="15.5" x14ac:dyDescent="0.35">
      <c r="A17" s="45" t="s">
        <v>19</v>
      </c>
      <c r="B17" s="45" t="str">
        <f t="shared" si="0"/>
        <v>2016-11-13</v>
      </c>
      <c r="C17" s="46" t="str">
        <f t="shared" si="1"/>
        <v>08</v>
      </c>
      <c r="D17" s="46" t="str">
        <f t="shared" si="2"/>
        <v>Sunday</v>
      </c>
      <c r="E17" s="46">
        <v>4</v>
      </c>
      <c r="F17" s="46">
        <v>15</v>
      </c>
      <c r="G17" s="46">
        <v>79</v>
      </c>
      <c r="H17" s="47">
        <f t="shared" si="3"/>
        <v>19</v>
      </c>
    </row>
    <row r="18" spans="1:8" ht="15.5" x14ac:dyDescent="0.35">
      <c r="A18" s="45" t="s">
        <v>20</v>
      </c>
      <c r="B18" s="45" t="str">
        <f t="shared" si="0"/>
        <v>2016-11-13</v>
      </c>
      <c r="C18" s="46" t="str">
        <f t="shared" si="1"/>
        <v>07</v>
      </c>
      <c r="D18" s="46" t="str">
        <f t="shared" si="2"/>
        <v>Sunday</v>
      </c>
      <c r="E18" s="46">
        <v>5</v>
      </c>
      <c r="F18" s="46">
        <v>12</v>
      </c>
      <c r="G18" s="46">
        <v>71</v>
      </c>
      <c r="H18" s="47">
        <f t="shared" si="3"/>
        <v>17</v>
      </c>
    </row>
    <row r="19" spans="1:8" ht="15.5" x14ac:dyDescent="0.35">
      <c r="A19" s="45" t="s">
        <v>21</v>
      </c>
      <c r="B19" s="45" t="str">
        <f t="shared" si="0"/>
        <v>2016-11-13</v>
      </c>
      <c r="C19" s="46" t="str">
        <f t="shared" si="1"/>
        <v>06</v>
      </c>
      <c r="D19" s="46" t="str">
        <f t="shared" si="2"/>
        <v>Sunday</v>
      </c>
      <c r="E19" s="46">
        <v>3</v>
      </c>
      <c r="F19" s="46">
        <v>12</v>
      </c>
      <c r="G19" s="46">
        <v>80</v>
      </c>
      <c r="H19" s="47">
        <f t="shared" si="3"/>
        <v>15</v>
      </c>
    </row>
    <row r="20" spans="1:8" ht="15.5" x14ac:dyDescent="0.35">
      <c r="A20" s="45" t="s">
        <v>22</v>
      </c>
      <c r="B20" s="45" t="str">
        <f t="shared" si="0"/>
        <v>2016-11-13</v>
      </c>
      <c r="C20" s="46" t="str">
        <f t="shared" si="1"/>
        <v>05</v>
      </c>
      <c r="D20" s="46" t="str">
        <f t="shared" si="2"/>
        <v>Sunday</v>
      </c>
      <c r="E20" s="46">
        <v>4</v>
      </c>
      <c r="F20" s="46">
        <v>22</v>
      </c>
      <c r="G20" s="46">
        <v>85</v>
      </c>
      <c r="H20" s="47">
        <f t="shared" si="3"/>
        <v>26</v>
      </c>
    </row>
    <row r="21" spans="1:8" ht="15.5" x14ac:dyDescent="0.35">
      <c r="A21" s="45" t="s">
        <v>23</v>
      </c>
      <c r="B21" s="45" t="str">
        <f t="shared" si="0"/>
        <v>2016-11-13</v>
      </c>
      <c r="C21" s="46" t="str">
        <f t="shared" si="1"/>
        <v>04</v>
      </c>
      <c r="D21" s="46" t="str">
        <f t="shared" si="2"/>
        <v>Sunday</v>
      </c>
      <c r="E21" s="46">
        <v>28</v>
      </c>
      <c r="F21" s="46">
        <v>23</v>
      </c>
      <c r="G21" s="46">
        <v>45</v>
      </c>
      <c r="H21" s="47">
        <f t="shared" si="3"/>
        <v>51</v>
      </c>
    </row>
    <row r="22" spans="1:8" ht="15.5" x14ac:dyDescent="0.35">
      <c r="A22" s="45" t="s">
        <v>24</v>
      </c>
      <c r="B22" s="45" t="str">
        <f t="shared" si="0"/>
        <v>2016-11-13</v>
      </c>
      <c r="C22" s="46" t="str">
        <f t="shared" si="1"/>
        <v>03</v>
      </c>
      <c r="D22" s="46" t="str">
        <f t="shared" si="2"/>
        <v>Sunday</v>
      </c>
      <c r="E22" s="46">
        <v>19</v>
      </c>
      <c r="F22" s="46">
        <v>38</v>
      </c>
      <c r="G22" s="46">
        <v>67</v>
      </c>
      <c r="H22" s="47">
        <f t="shared" si="3"/>
        <v>57</v>
      </c>
    </row>
    <row r="23" spans="1:8" ht="15.5" x14ac:dyDescent="0.35">
      <c r="A23" s="45" t="s">
        <v>25</v>
      </c>
      <c r="B23" s="45" t="str">
        <f t="shared" si="0"/>
        <v>2016-11-13</v>
      </c>
      <c r="C23" s="46" t="str">
        <f t="shared" si="1"/>
        <v>02</v>
      </c>
      <c r="D23" s="46" t="str">
        <f t="shared" si="2"/>
        <v>Sunday</v>
      </c>
      <c r="E23" s="46">
        <v>13</v>
      </c>
      <c r="F23" s="46">
        <v>48</v>
      </c>
      <c r="G23" s="46">
        <v>79</v>
      </c>
      <c r="H23" s="47">
        <f t="shared" si="3"/>
        <v>61</v>
      </c>
    </row>
    <row r="24" spans="1:8" ht="15.5" x14ac:dyDescent="0.35">
      <c r="A24" s="45" t="s">
        <v>26</v>
      </c>
      <c r="B24" s="45" t="str">
        <f t="shared" si="0"/>
        <v>2016-11-13</v>
      </c>
      <c r="C24" s="46" t="str">
        <f t="shared" si="1"/>
        <v>01</v>
      </c>
      <c r="D24" s="46" t="str">
        <f t="shared" si="2"/>
        <v>Sunday</v>
      </c>
      <c r="E24" s="46">
        <v>7</v>
      </c>
      <c r="F24" s="46">
        <v>37</v>
      </c>
      <c r="G24" s="46">
        <v>84</v>
      </c>
      <c r="H24" s="47">
        <f t="shared" si="3"/>
        <v>44</v>
      </c>
    </row>
    <row r="25" spans="1:8" ht="15.5" x14ac:dyDescent="0.35">
      <c r="A25" s="45" t="s">
        <v>27</v>
      </c>
      <c r="B25" s="45" t="str">
        <f t="shared" si="0"/>
        <v>2016-11-13</v>
      </c>
      <c r="C25" s="46" t="str">
        <f t="shared" si="1"/>
        <v>00</v>
      </c>
      <c r="D25" s="46" t="str">
        <f t="shared" si="2"/>
        <v>Sunday</v>
      </c>
      <c r="E25" s="46">
        <v>18</v>
      </c>
      <c r="F25" s="46">
        <v>66</v>
      </c>
      <c r="G25" s="46">
        <v>79</v>
      </c>
      <c r="H25" s="47">
        <f t="shared" si="3"/>
        <v>84</v>
      </c>
    </row>
    <row r="26" spans="1:8" ht="15.5" x14ac:dyDescent="0.35">
      <c r="A26" s="45" t="s">
        <v>28</v>
      </c>
      <c r="B26" s="45" t="str">
        <f t="shared" si="0"/>
        <v>2016-11-12</v>
      </c>
      <c r="C26" s="46" t="str">
        <f t="shared" si="1"/>
        <v>23</v>
      </c>
      <c r="D26" s="46" t="str">
        <f t="shared" si="2"/>
        <v>Saturday</v>
      </c>
      <c r="E26" s="46">
        <v>29</v>
      </c>
      <c r="F26" s="46">
        <v>81</v>
      </c>
      <c r="G26" s="46">
        <v>74</v>
      </c>
      <c r="H26" s="47">
        <f t="shared" si="3"/>
        <v>110</v>
      </c>
    </row>
    <row r="27" spans="1:8" ht="15.5" x14ac:dyDescent="0.35">
      <c r="A27" s="45" t="s">
        <v>29</v>
      </c>
      <c r="B27" s="45" t="str">
        <f t="shared" si="0"/>
        <v>2016-11-12</v>
      </c>
      <c r="C27" s="46" t="str">
        <f t="shared" si="1"/>
        <v>22</v>
      </c>
      <c r="D27" s="46" t="str">
        <f t="shared" si="2"/>
        <v>Saturday</v>
      </c>
      <c r="E27" s="46">
        <v>14</v>
      </c>
      <c r="F27" s="46">
        <v>58</v>
      </c>
      <c r="G27" s="46">
        <v>81</v>
      </c>
      <c r="H27" s="47">
        <f t="shared" si="3"/>
        <v>72</v>
      </c>
    </row>
    <row r="28" spans="1:8" ht="15.5" x14ac:dyDescent="0.35">
      <c r="A28" s="45" t="s">
        <v>30</v>
      </c>
      <c r="B28" s="45" t="str">
        <f t="shared" si="0"/>
        <v>2016-11-12</v>
      </c>
      <c r="C28" s="46" t="str">
        <f t="shared" si="1"/>
        <v>21</v>
      </c>
      <c r="D28" s="46" t="str">
        <f t="shared" si="2"/>
        <v>Saturday</v>
      </c>
      <c r="E28" s="46">
        <v>5</v>
      </c>
      <c r="F28" s="46">
        <v>48</v>
      </c>
      <c r="G28" s="46">
        <v>91</v>
      </c>
      <c r="H28" s="47">
        <f t="shared" si="3"/>
        <v>53</v>
      </c>
    </row>
    <row r="29" spans="1:8" ht="15.5" x14ac:dyDescent="0.35">
      <c r="A29" s="45" t="s">
        <v>31</v>
      </c>
      <c r="B29" s="45" t="str">
        <f t="shared" si="0"/>
        <v>2016-11-12</v>
      </c>
      <c r="C29" s="46" t="str">
        <f t="shared" si="1"/>
        <v>20</v>
      </c>
      <c r="D29" s="46" t="str">
        <f t="shared" si="2"/>
        <v>Saturday</v>
      </c>
      <c r="E29" s="46">
        <v>9</v>
      </c>
      <c r="F29" s="46">
        <v>34</v>
      </c>
      <c r="G29" s="46">
        <v>79</v>
      </c>
      <c r="H29" s="47">
        <f t="shared" si="3"/>
        <v>43</v>
      </c>
    </row>
    <row r="30" spans="1:8" ht="15.5" x14ac:dyDescent="0.35">
      <c r="A30" s="45" t="s">
        <v>32</v>
      </c>
      <c r="B30" s="45" t="str">
        <f t="shared" si="0"/>
        <v>2016-11-12</v>
      </c>
      <c r="C30" s="46" t="str">
        <f t="shared" si="1"/>
        <v>19</v>
      </c>
      <c r="D30" s="46" t="str">
        <f t="shared" si="2"/>
        <v>Saturday</v>
      </c>
      <c r="E30" s="46">
        <v>11</v>
      </c>
      <c r="F30" s="46">
        <v>36</v>
      </c>
      <c r="G30" s="46">
        <v>77</v>
      </c>
      <c r="H30" s="47">
        <f t="shared" si="3"/>
        <v>47</v>
      </c>
    </row>
    <row r="31" spans="1:8" ht="15.5" x14ac:dyDescent="0.35">
      <c r="A31" s="45" t="s">
        <v>33</v>
      </c>
      <c r="B31" s="45" t="str">
        <f t="shared" si="0"/>
        <v>2016-11-12</v>
      </c>
      <c r="C31" s="46" t="str">
        <f t="shared" si="1"/>
        <v>18</v>
      </c>
      <c r="D31" s="46" t="str">
        <f t="shared" si="2"/>
        <v>Saturday</v>
      </c>
      <c r="E31" s="46">
        <v>11</v>
      </c>
      <c r="F31" s="46">
        <v>44</v>
      </c>
      <c r="G31" s="46">
        <v>80</v>
      </c>
      <c r="H31" s="47">
        <f t="shared" si="3"/>
        <v>55</v>
      </c>
    </row>
    <row r="32" spans="1:8" ht="15.5" x14ac:dyDescent="0.35">
      <c r="A32" s="45" t="s">
        <v>34</v>
      </c>
      <c r="B32" s="45" t="str">
        <f t="shared" si="0"/>
        <v>2016-11-12</v>
      </c>
      <c r="C32" s="46" t="str">
        <f t="shared" si="1"/>
        <v>17</v>
      </c>
      <c r="D32" s="46" t="str">
        <f t="shared" si="2"/>
        <v>Saturday</v>
      </c>
      <c r="E32" s="46">
        <v>9</v>
      </c>
      <c r="F32" s="46">
        <v>42</v>
      </c>
      <c r="G32" s="46">
        <v>82</v>
      </c>
      <c r="H32" s="47">
        <f t="shared" si="3"/>
        <v>51</v>
      </c>
    </row>
    <row r="33" spans="1:8" ht="15.5" x14ac:dyDescent="0.35">
      <c r="A33" s="45" t="s">
        <v>35</v>
      </c>
      <c r="B33" s="45" t="str">
        <f t="shared" si="0"/>
        <v>2016-11-12</v>
      </c>
      <c r="C33" s="46" t="str">
        <f t="shared" si="1"/>
        <v>16</v>
      </c>
      <c r="D33" s="46" t="str">
        <f t="shared" si="2"/>
        <v>Saturday</v>
      </c>
      <c r="E33" s="46">
        <v>10</v>
      </c>
      <c r="F33" s="46">
        <v>31</v>
      </c>
      <c r="G33" s="46">
        <v>76</v>
      </c>
      <c r="H33" s="47">
        <f t="shared" si="3"/>
        <v>41</v>
      </c>
    </row>
    <row r="34" spans="1:8" ht="15.5" x14ac:dyDescent="0.35">
      <c r="A34" s="45" t="s">
        <v>36</v>
      </c>
      <c r="B34" s="45" t="str">
        <f t="shared" si="0"/>
        <v>2016-11-12</v>
      </c>
      <c r="C34" s="46" t="str">
        <f t="shared" si="1"/>
        <v>15</v>
      </c>
      <c r="D34" s="46" t="str">
        <f t="shared" si="2"/>
        <v>Saturday</v>
      </c>
      <c r="E34" s="46">
        <v>2</v>
      </c>
      <c r="F34" s="46">
        <v>29</v>
      </c>
      <c r="G34" s="46">
        <v>94</v>
      </c>
      <c r="H34" s="47">
        <f t="shared" si="3"/>
        <v>31</v>
      </c>
    </row>
    <row r="35" spans="1:8" ht="15.5" x14ac:dyDescent="0.35">
      <c r="A35" s="45" t="s">
        <v>37</v>
      </c>
      <c r="B35" s="45" t="str">
        <f t="shared" si="0"/>
        <v>2016-11-12</v>
      </c>
      <c r="C35" s="46" t="str">
        <f t="shared" si="1"/>
        <v>14</v>
      </c>
      <c r="D35" s="46" t="str">
        <f t="shared" si="2"/>
        <v>Saturday</v>
      </c>
      <c r="E35" s="46">
        <v>7</v>
      </c>
      <c r="F35" s="46">
        <v>31</v>
      </c>
      <c r="G35" s="46">
        <v>82</v>
      </c>
      <c r="H35" s="47">
        <f t="shared" si="3"/>
        <v>38</v>
      </c>
    </row>
    <row r="36" spans="1:8" ht="15.5" x14ac:dyDescent="0.35">
      <c r="A36" s="45" t="s">
        <v>38</v>
      </c>
      <c r="B36" s="45" t="str">
        <f t="shared" si="0"/>
        <v>2016-11-12</v>
      </c>
      <c r="C36" s="46" t="str">
        <f t="shared" si="1"/>
        <v>13</v>
      </c>
      <c r="D36" s="46" t="str">
        <f t="shared" si="2"/>
        <v>Saturday</v>
      </c>
      <c r="E36" s="46">
        <v>16</v>
      </c>
      <c r="F36" s="46">
        <v>31</v>
      </c>
      <c r="G36" s="46">
        <v>66</v>
      </c>
      <c r="H36" s="47">
        <f t="shared" si="3"/>
        <v>47</v>
      </c>
    </row>
    <row r="37" spans="1:8" ht="15.5" x14ac:dyDescent="0.35">
      <c r="A37" s="45" t="s">
        <v>39</v>
      </c>
      <c r="B37" s="45" t="str">
        <f t="shared" si="0"/>
        <v>2016-11-12</v>
      </c>
      <c r="C37" s="46" t="str">
        <f t="shared" si="1"/>
        <v>12</v>
      </c>
      <c r="D37" s="46" t="str">
        <f t="shared" si="2"/>
        <v>Saturday</v>
      </c>
      <c r="E37" s="46">
        <v>21</v>
      </c>
      <c r="F37" s="46">
        <v>23</v>
      </c>
      <c r="G37" s="46">
        <v>52</v>
      </c>
      <c r="H37" s="47">
        <f t="shared" si="3"/>
        <v>44</v>
      </c>
    </row>
    <row r="38" spans="1:8" ht="15.5" x14ac:dyDescent="0.35">
      <c r="A38" s="45" t="s">
        <v>40</v>
      </c>
      <c r="B38" s="45" t="str">
        <f t="shared" si="0"/>
        <v>2016-11-12</v>
      </c>
      <c r="C38" s="46" t="str">
        <f t="shared" si="1"/>
        <v>11</v>
      </c>
      <c r="D38" s="46" t="str">
        <f t="shared" si="2"/>
        <v>Saturday</v>
      </c>
      <c r="E38" s="46">
        <v>18</v>
      </c>
      <c r="F38" s="46">
        <v>19</v>
      </c>
      <c r="G38" s="46">
        <v>51</v>
      </c>
      <c r="H38" s="47">
        <f t="shared" si="3"/>
        <v>37</v>
      </c>
    </row>
    <row r="39" spans="1:8" ht="15.5" x14ac:dyDescent="0.35">
      <c r="A39" s="45" t="s">
        <v>41</v>
      </c>
      <c r="B39" s="45" t="str">
        <f t="shared" si="0"/>
        <v>2016-11-12</v>
      </c>
      <c r="C39" s="46" t="str">
        <f t="shared" si="1"/>
        <v>10</v>
      </c>
      <c r="D39" s="46" t="str">
        <f t="shared" si="2"/>
        <v>Saturday</v>
      </c>
      <c r="E39" s="46">
        <v>12</v>
      </c>
      <c r="F39" s="46">
        <v>23</v>
      </c>
      <c r="G39" s="46">
        <v>66</v>
      </c>
      <c r="H39" s="47">
        <f t="shared" si="3"/>
        <v>35</v>
      </c>
    </row>
    <row r="40" spans="1:8" ht="15.5" x14ac:dyDescent="0.35">
      <c r="A40" s="45" t="s">
        <v>42</v>
      </c>
      <c r="B40" s="45" t="str">
        <f t="shared" si="0"/>
        <v>2016-11-12</v>
      </c>
      <c r="C40" s="46" t="str">
        <f t="shared" si="1"/>
        <v>09</v>
      </c>
      <c r="D40" s="46" t="str">
        <f t="shared" si="2"/>
        <v>Saturday</v>
      </c>
      <c r="E40" s="46">
        <v>5</v>
      </c>
      <c r="F40" s="46">
        <v>19</v>
      </c>
      <c r="G40" s="46">
        <v>79</v>
      </c>
      <c r="H40" s="47">
        <f t="shared" si="3"/>
        <v>24</v>
      </c>
    </row>
    <row r="41" spans="1:8" ht="15.5" x14ac:dyDescent="0.35">
      <c r="A41" s="45" t="s">
        <v>43</v>
      </c>
      <c r="B41" s="45" t="str">
        <f t="shared" si="0"/>
        <v>2016-11-12</v>
      </c>
      <c r="C41" s="46" t="str">
        <f t="shared" si="1"/>
        <v>08</v>
      </c>
      <c r="D41" s="46" t="str">
        <f t="shared" si="2"/>
        <v>Saturday</v>
      </c>
      <c r="E41" s="46">
        <v>12</v>
      </c>
      <c r="F41" s="46">
        <v>17</v>
      </c>
      <c r="G41" s="46">
        <v>59</v>
      </c>
      <c r="H41" s="47">
        <f t="shared" si="3"/>
        <v>29</v>
      </c>
    </row>
    <row r="42" spans="1:8" ht="15.5" x14ac:dyDescent="0.35">
      <c r="A42" s="45" t="s">
        <v>44</v>
      </c>
      <c r="B42" s="45" t="str">
        <f t="shared" si="0"/>
        <v>2016-11-12</v>
      </c>
      <c r="C42" s="46" t="str">
        <f t="shared" si="1"/>
        <v>07</v>
      </c>
      <c r="D42" s="46" t="str">
        <f t="shared" si="2"/>
        <v>Saturday</v>
      </c>
      <c r="E42" s="46">
        <v>4</v>
      </c>
      <c r="F42" s="46">
        <v>14</v>
      </c>
      <c r="G42" s="46">
        <v>78</v>
      </c>
      <c r="H42" s="47">
        <f t="shared" si="3"/>
        <v>18</v>
      </c>
    </row>
    <row r="43" spans="1:8" ht="15.5" x14ac:dyDescent="0.35">
      <c r="A43" s="45" t="s">
        <v>45</v>
      </c>
      <c r="B43" s="45" t="str">
        <f t="shared" si="0"/>
        <v>2016-11-12</v>
      </c>
      <c r="C43" s="46" t="str">
        <f t="shared" si="1"/>
        <v>06</v>
      </c>
      <c r="D43" s="46" t="str">
        <f t="shared" si="2"/>
        <v>Saturday</v>
      </c>
      <c r="E43" s="46">
        <v>2</v>
      </c>
      <c r="F43" s="46">
        <v>10</v>
      </c>
      <c r="G43" s="46">
        <v>83</v>
      </c>
      <c r="H43" s="47">
        <f t="shared" si="3"/>
        <v>12</v>
      </c>
    </row>
    <row r="44" spans="1:8" ht="15.5" x14ac:dyDescent="0.35">
      <c r="A44" s="45" t="s">
        <v>46</v>
      </c>
      <c r="B44" s="45" t="str">
        <f t="shared" si="0"/>
        <v>2016-11-12</v>
      </c>
      <c r="C44" s="46" t="str">
        <f t="shared" si="1"/>
        <v>05</v>
      </c>
      <c r="D44" s="46" t="str">
        <f t="shared" si="2"/>
        <v>Saturday</v>
      </c>
      <c r="E44" s="46">
        <v>6</v>
      </c>
      <c r="F44" s="46">
        <v>20</v>
      </c>
      <c r="G44" s="46">
        <v>77</v>
      </c>
      <c r="H44" s="47">
        <f t="shared" si="3"/>
        <v>26</v>
      </c>
    </row>
    <row r="45" spans="1:8" ht="15.5" x14ac:dyDescent="0.35">
      <c r="A45" s="45" t="s">
        <v>47</v>
      </c>
      <c r="B45" s="45" t="str">
        <f t="shared" si="0"/>
        <v>2016-11-12</v>
      </c>
      <c r="C45" s="46" t="str">
        <f t="shared" si="1"/>
        <v>04</v>
      </c>
      <c r="D45" s="46" t="str">
        <f t="shared" si="2"/>
        <v>Saturday</v>
      </c>
      <c r="E45" s="46">
        <v>14</v>
      </c>
      <c r="F45" s="46">
        <v>17</v>
      </c>
      <c r="G45" s="46">
        <v>55</v>
      </c>
      <c r="H45" s="47">
        <f t="shared" si="3"/>
        <v>31</v>
      </c>
    </row>
    <row r="46" spans="1:8" ht="15.5" x14ac:dyDescent="0.35">
      <c r="A46" s="45" t="s">
        <v>48</v>
      </c>
      <c r="B46" s="45" t="str">
        <f t="shared" si="0"/>
        <v>2016-11-12</v>
      </c>
      <c r="C46" s="46" t="str">
        <f t="shared" si="1"/>
        <v>03</v>
      </c>
      <c r="D46" s="46" t="str">
        <f t="shared" si="2"/>
        <v>Saturday</v>
      </c>
      <c r="E46" s="46">
        <v>12</v>
      </c>
      <c r="F46" s="46">
        <v>28</v>
      </c>
      <c r="G46" s="46">
        <v>70</v>
      </c>
      <c r="H46" s="47">
        <f t="shared" si="3"/>
        <v>40</v>
      </c>
    </row>
    <row r="47" spans="1:8" ht="15.5" x14ac:dyDescent="0.35">
      <c r="A47" s="45" t="s">
        <v>49</v>
      </c>
      <c r="B47" s="45" t="str">
        <f t="shared" si="0"/>
        <v>2016-11-12</v>
      </c>
      <c r="C47" s="46" t="str">
        <f t="shared" si="1"/>
        <v>02</v>
      </c>
      <c r="D47" s="46" t="str">
        <f t="shared" si="2"/>
        <v>Saturday</v>
      </c>
      <c r="E47" s="46">
        <v>2</v>
      </c>
      <c r="F47" s="46">
        <v>31</v>
      </c>
      <c r="G47" s="46">
        <v>94</v>
      </c>
      <c r="H47" s="47">
        <f t="shared" si="3"/>
        <v>33</v>
      </c>
    </row>
    <row r="48" spans="1:8" ht="15.5" x14ac:dyDescent="0.35">
      <c r="A48" s="45" t="s">
        <v>50</v>
      </c>
      <c r="B48" s="45" t="str">
        <f t="shared" si="0"/>
        <v>2016-11-12</v>
      </c>
      <c r="C48" s="46" t="str">
        <f t="shared" si="1"/>
        <v>01</v>
      </c>
      <c r="D48" s="46" t="str">
        <f t="shared" si="2"/>
        <v>Saturday</v>
      </c>
      <c r="E48" s="46">
        <v>6</v>
      </c>
      <c r="F48" s="46">
        <v>55</v>
      </c>
      <c r="G48" s="46">
        <v>90</v>
      </c>
      <c r="H48" s="47">
        <f t="shared" si="3"/>
        <v>61</v>
      </c>
    </row>
    <row r="49" spans="1:8" ht="15.5" x14ac:dyDescent="0.35">
      <c r="A49" s="45" t="s">
        <v>51</v>
      </c>
      <c r="B49" s="45" t="str">
        <f t="shared" si="0"/>
        <v>2016-11-12</v>
      </c>
      <c r="C49" s="46" t="str">
        <f t="shared" si="1"/>
        <v>00</v>
      </c>
      <c r="D49" s="46" t="str">
        <f t="shared" si="2"/>
        <v>Saturday</v>
      </c>
      <c r="E49" s="46">
        <v>70</v>
      </c>
      <c r="F49" s="46">
        <v>94</v>
      </c>
      <c r="G49" s="46">
        <v>57</v>
      </c>
      <c r="H49" s="47">
        <f t="shared" si="3"/>
        <v>164</v>
      </c>
    </row>
    <row r="50" spans="1:8" ht="15.5" x14ac:dyDescent="0.35">
      <c r="A50" s="45" t="s">
        <v>52</v>
      </c>
      <c r="B50" s="45" t="str">
        <f t="shared" si="0"/>
        <v>2016-11-11</v>
      </c>
      <c r="C50" s="46" t="str">
        <f t="shared" si="1"/>
        <v>23</v>
      </c>
      <c r="D50" s="46" t="str">
        <f t="shared" si="2"/>
        <v>Friday</v>
      </c>
      <c r="E50" s="46">
        <v>33</v>
      </c>
      <c r="F50" s="46">
        <v>85</v>
      </c>
      <c r="G50" s="46">
        <v>72</v>
      </c>
      <c r="H50" s="47">
        <f t="shared" si="3"/>
        <v>118</v>
      </c>
    </row>
    <row r="51" spans="1:8" ht="15.5" x14ac:dyDescent="0.35">
      <c r="A51" s="45" t="s">
        <v>53</v>
      </c>
      <c r="B51" s="45" t="str">
        <f t="shared" si="0"/>
        <v>2016-11-11</v>
      </c>
      <c r="C51" s="46" t="str">
        <f t="shared" si="1"/>
        <v>22</v>
      </c>
      <c r="D51" s="46" t="str">
        <f t="shared" si="2"/>
        <v>Friday</v>
      </c>
      <c r="E51" s="46">
        <v>6</v>
      </c>
      <c r="F51" s="46">
        <v>47</v>
      </c>
      <c r="G51" s="46">
        <v>89</v>
      </c>
      <c r="H51" s="47">
        <f t="shared" si="3"/>
        <v>53</v>
      </c>
    </row>
    <row r="52" spans="1:8" ht="15.5" x14ac:dyDescent="0.35">
      <c r="A52" s="45" t="s">
        <v>54</v>
      </c>
      <c r="B52" s="45" t="str">
        <f t="shared" si="0"/>
        <v>2016-11-11</v>
      </c>
      <c r="C52" s="46" t="str">
        <f t="shared" si="1"/>
        <v>21</v>
      </c>
      <c r="D52" s="46" t="str">
        <f t="shared" si="2"/>
        <v>Friday</v>
      </c>
      <c r="E52" s="46">
        <v>17</v>
      </c>
      <c r="F52" s="46">
        <v>52</v>
      </c>
      <c r="G52" s="46">
        <v>75</v>
      </c>
      <c r="H52" s="47">
        <f t="shared" si="3"/>
        <v>69</v>
      </c>
    </row>
    <row r="53" spans="1:8" ht="15.5" x14ac:dyDescent="0.35">
      <c r="A53" s="45" t="s">
        <v>55</v>
      </c>
      <c r="B53" s="45" t="str">
        <f t="shared" si="0"/>
        <v>2016-11-11</v>
      </c>
      <c r="C53" s="46" t="str">
        <f t="shared" si="1"/>
        <v>20</v>
      </c>
      <c r="D53" s="46" t="str">
        <f t="shared" si="2"/>
        <v>Friday</v>
      </c>
      <c r="E53" s="46">
        <v>48</v>
      </c>
      <c r="F53" s="46">
        <v>66</v>
      </c>
      <c r="G53" s="46">
        <v>58</v>
      </c>
      <c r="H53" s="47">
        <f t="shared" si="3"/>
        <v>114</v>
      </c>
    </row>
    <row r="54" spans="1:8" ht="15.5" x14ac:dyDescent="0.35">
      <c r="A54" s="45" t="s">
        <v>56</v>
      </c>
      <c r="B54" s="45" t="str">
        <f t="shared" si="0"/>
        <v>2016-11-11</v>
      </c>
      <c r="C54" s="46" t="str">
        <f t="shared" si="1"/>
        <v>19</v>
      </c>
      <c r="D54" s="46" t="str">
        <f t="shared" si="2"/>
        <v>Friday</v>
      </c>
      <c r="E54" s="46">
        <v>47</v>
      </c>
      <c r="F54" s="46">
        <v>85</v>
      </c>
      <c r="G54" s="46">
        <v>64</v>
      </c>
      <c r="H54" s="47">
        <f t="shared" si="3"/>
        <v>132</v>
      </c>
    </row>
    <row r="55" spans="1:8" ht="15.5" x14ac:dyDescent="0.35">
      <c r="A55" s="45" t="s">
        <v>57</v>
      </c>
      <c r="B55" s="45" t="str">
        <f t="shared" si="0"/>
        <v>2016-11-11</v>
      </c>
      <c r="C55" s="46" t="str">
        <f t="shared" si="1"/>
        <v>18</v>
      </c>
      <c r="D55" s="46" t="str">
        <f t="shared" si="2"/>
        <v>Friday</v>
      </c>
      <c r="E55" s="46">
        <v>71</v>
      </c>
      <c r="F55" s="46">
        <v>57</v>
      </c>
      <c r="G55" s="46">
        <v>45</v>
      </c>
      <c r="H55" s="47">
        <f t="shared" si="3"/>
        <v>128</v>
      </c>
    </row>
    <row r="56" spans="1:8" ht="15.5" x14ac:dyDescent="0.35">
      <c r="A56" s="45" t="s">
        <v>58</v>
      </c>
      <c r="B56" s="45" t="str">
        <f t="shared" si="0"/>
        <v>2016-11-11</v>
      </c>
      <c r="C56" s="46" t="str">
        <f t="shared" si="1"/>
        <v>17</v>
      </c>
      <c r="D56" s="46" t="str">
        <f t="shared" si="2"/>
        <v>Friday</v>
      </c>
      <c r="E56" s="46">
        <v>32</v>
      </c>
      <c r="F56" s="46">
        <v>52</v>
      </c>
      <c r="G56" s="46">
        <v>62</v>
      </c>
      <c r="H56" s="47">
        <f t="shared" si="3"/>
        <v>84</v>
      </c>
    </row>
    <row r="57" spans="1:8" ht="15.5" x14ac:dyDescent="0.35">
      <c r="A57" s="45" t="s">
        <v>59</v>
      </c>
      <c r="B57" s="45" t="str">
        <f t="shared" si="0"/>
        <v>2016-11-11</v>
      </c>
      <c r="C57" s="46" t="str">
        <f t="shared" si="1"/>
        <v>16</v>
      </c>
      <c r="D57" s="46" t="str">
        <f t="shared" si="2"/>
        <v>Friday</v>
      </c>
      <c r="E57" s="46">
        <v>27</v>
      </c>
      <c r="F57" s="46">
        <v>46</v>
      </c>
      <c r="G57" s="46">
        <v>63</v>
      </c>
      <c r="H57" s="47">
        <f t="shared" si="3"/>
        <v>73</v>
      </c>
    </row>
    <row r="58" spans="1:8" ht="15.5" x14ac:dyDescent="0.35">
      <c r="A58" s="45" t="s">
        <v>60</v>
      </c>
      <c r="B58" s="45" t="str">
        <f t="shared" si="0"/>
        <v>2016-11-11</v>
      </c>
      <c r="C58" s="46" t="str">
        <f t="shared" si="1"/>
        <v>15</v>
      </c>
      <c r="D58" s="46" t="str">
        <f t="shared" si="2"/>
        <v>Friday</v>
      </c>
      <c r="E58" s="46">
        <v>7</v>
      </c>
      <c r="F58" s="46">
        <v>32</v>
      </c>
      <c r="G58" s="46">
        <v>82</v>
      </c>
      <c r="H58" s="47">
        <f t="shared" si="3"/>
        <v>39</v>
      </c>
    </row>
    <row r="59" spans="1:8" ht="15.5" x14ac:dyDescent="0.35">
      <c r="A59" s="45" t="s">
        <v>61</v>
      </c>
      <c r="B59" s="45" t="str">
        <f t="shared" si="0"/>
        <v>2016-11-11</v>
      </c>
      <c r="C59" s="46" t="str">
        <f t="shared" si="1"/>
        <v>14</v>
      </c>
      <c r="D59" s="46" t="str">
        <f t="shared" si="2"/>
        <v>Friday</v>
      </c>
      <c r="E59" s="46">
        <v>11</v>
      </c>
      <c r="F59" s="46">
        <v>39</v>
      </c>
      <c r="G59" s="46">
        <v>78</v>
      </c>
      <c r="H59" s="47">
        <f t="shared" si="3"/>
        <v>50</v>
      </c>
    </row>
    <row r="60" spans="1:8" ht="15.5" x14ac:dyDescent="0.35">
      <c r="A60" s="45" t="s">
        <v>62</v>
      </c>
      <c r="B60" s="45" t="str">
        <f t="shared" si="0"/>
        <v>2016-11-11</v>
      </c>
      <c r="C60" s="46" t="str">
        <f t="shared" si="1"/>
        <v>13</v>
      </c>
      <c r="D60" s="46" t="str">
        <f t="shared" si="2"/>
        <v>Friday</v>
      </c>
      <c r="E60" s="46">
        <v>9</v>
      </c>
      <c r="F60" s="46">
        <v>34</v>
      </c>
      <c r="G60" s="46">
        <v>79</v>
      </c>
      <c r="H60" s="47">
        <f t="shared" si="3"/>
        <v>43</v>
      </c>
    </row>
    <row r="61" spans="1:8" ht="15.5" x14ac:dyDescent="0.35">
      <c r="A61" s="45" t="s">
        <v>63</v>
      </c>
      <c r="B61" s="45" t="str">
        <f t="shared" si="0"/>
        <v>2016-11-11</v>
      </c>
      <c r="C61" s="46" t="str">
        <f t="shared" si="1"/>
        <v>12</v>
      </c>
      <c r="D61" s="46" t="str">
        <f t="shared" si="2"/>
        <v>Friday</v>
      </c>
      <c r="E61" s="46">
        <v>12</v>
      </c>
      <c r="F61" s="46">
        <v>32</v>
      </c>
      <c r="G61" s="46">
        <v>73</v>
      </c>
      <c r="H61" s="47">
        <f t="shared" si="3"/>
        <v>44</v>
      </c>
    </row>
    <row r="62" spans="1:8" ht="15.5" x14ac:dyDescent="0.35">
      <c r="A62" s="45" t="s">
        <v>64</v>
      </c>
      <c r="B62" s="45" t="str">
        <f t="shared" si="0"/>
        <v>2016-11-11</v>
      </c>
      <c r="C62" s="46" t="str">
        <f t="shared" si="1"/>
        <v>11</v>
      </c>
      <c r="D62" s="46" t="str">
        <f t="shared" si="2"/>
        <v>Friday</v>
      </c>
      <c r="E62" s="46">
        <v>13</v>
      </c>
      <c r="F62" s="46">
        <v>50</v>
      </c>
      <c r="G62" s="46">
        <v>79</v>
      </c>
      <c r="H62" s="47">
        <f t="shared" si="3"/>
        <v>63</v>
      </c>
    </row>
    <row r="63" spans="1:8" ht="15.5" x14ac:dyDescent="0.35">
      <c r="A63" s="45" t="s">
        <v>65</v>
      </c>
      <c r="B63" s="45" t="str">
        <f t="shared" si="0"/>
        <v>2016-11-11</v>
      </c>
      <c r="C63" s="46" t="str">
        <f t="shared" si="1"/>
        <v>10</v>
      </c>
      <c r="D63" s="46" t="str">
        <f t="shared" si="2"/>
        <v>Friday</v>
      </c>
      <c r="E63" s="46">
        <v>27</v>
      </c>
      <c r="F63" s="46">
        <v>55</v>
      </c>
      <c r="G63" s="46">
        <v>67</v>
      </c>
      <c r="H63" s="47">
        <f t="shared" si="3"/>
        <v>82</v>
      </c>
    </row>
    <row r="64" spans="1:8" ht="15.5" x14ac:dyDescent="0.35">
      <c r="A64" s="45" t="s">
        <v>66</v>
      </c>
      <c r="B64" s="45" t="str">
        <f t="shared" si="0"/>
        <v>2016-11-11</v>
      </c>
      <c r="C64" s="46" t="str">
        <f t="shared" si="1"/>
        <v>09</v>
      </c>
      <c r="D64" s="46" t="str">
        <f t="shared" si="2"/>
        <v>Friday</v>
      </c>
      <c r="E64" s="46">
        <v>29</v>
      </c>
      <c r="F64" s="46">
        <v>59</v>
      </c>
      <c r="G64" s="46">
        <v>67</v>
      </c>
      <c r="H64" s="47">
        <f t="shared" si="3"/>
        <v>88</v>
      </c>
    </row>
    <row r="65" spans="1:8" ht="15.5" x14ac:dyDescent="0.35">
      <c r="A65" s="45" t="s">
        <v>67</v>
      </c>
      <c r="B65" s="45" t="str">
        <f t="shared" si="0"/>
        <v>2016-11-11</v>
      </c>
      <c r="C65" s="46" t="str">
        <f t="shared" si="1"/>
        <v>08</v>
      </c>
      <c r="D65" s="46" t="str">
        <f t="shared" si="2"/>
        <v>Friday</v>
      </c>
      <c r="E65" s="46">
        <v>27</v>
      </c>
      <c r="F65" s="46">
        <v>50</v>
      </c>
      <c r="G65" s="46">
        <v>65</v>
      </c>
      <c r="H65" s="47">
        <f t="shared" si="3"/>
        <v>77</v>
      </c>
    </row>
    <row r="66" spans="1:8" ht="15.5" x14ac:dyDescent="0.35">
      <c r="A66" s="45" t="s">
        <v>68</v>
      </c>
      <c r="B66" s="45" t="str">
        <f t="shared" si="0"/>
        <v>2016-11-11</v>
      </c>
      <c r="C66" s="46" t="str">
        <f t="shared" si="1"/>
        <v>07</v>
      </c>
      <c r="D66" s="46" t="str">
        <f t="shared" si="2"/>
        <v>Friday</v>
      </c>
      <c r="E66" s="46">
        <v>15</v>
      </c>
      <c r="F66" s="46">
        <v>18</v>
      </c>
      <c r="G66" s="46">
        <v>55</v>
      </c>
      <c r="H66" s="47">
        <f t="shared" si="3"/>
        <v>33</v>
      </c>
    </row>
    <row r="67" spans="1:8" ht="15.5" x14ac:dyDescent="0.35">
      <c r="A67" s="45" t="s">
        <v>69</v>
      </c>
      <c r="B67" s="45" t="str">
        <f t="shared" ref="B67:B130" si="4">LEFT(A67, 10)</f>
        <v>2016-11-11</v>
      </c>
      <c r="C67" s="46" t="str">
        <f t="shared" ref="C67:C130" si="5">RIGHT(A67, 2)</f>
        <v>06</v>
      </c>
      <c r="D67" s="46" t="str">
        <f t="shared" ref="D67:D130" si="6">TEXT(B67, "dddd")</f>
        <v>Friday</v>
      </c>
      <c r="E67" s="46">
        <v>4</v>
      </c>
      <c r="F67" s="46">
        <v>6</v>
      </c>
      <c r="G67" s="46">
        <v>60</v>
      </c>
      <c r="H67" s="47">
        <f t="shared" ref="H67:H130" si="7">E67+F67</f>
        <v>10</v>
      </c>
    </row>
    <row r="68" spans="1:8" ht="15.5" x14ac:dyDescent="0.35">
      <c r="A68" s="45" t="s">
        <v>70</v>
      </c>
      <c r="B68" s="45" t="str">
        <f t="shared" si="4"/>
        <v>2016-11-11</v>
      </c>
      <c r="C68" s="46" t="str">
        <f t="shared" si="5"/>
        <v>05</v>
      </c>
      <c r="D68" s="46" t="str">
        <f t="shared" si="6"/>
        <v>Friday</v>
      </c>
      <c r="E68" s="46">
        <v>1</v>
      </c>
      <c r="F68" s="46">
        <v>5</v>
      </c>
      <c r="G68" s="46">
        <v>83</v>
      </c>
      <c r="H68" s="47">
        <f t="shared" si="7"/>
        <v>6</v>
      </c>
    </row>
    <row r="69" spans="1:8" ht="15.5" x14ac:dyDescent="0.35">
      <c r="A69" s="45" t="s">
        <v>71</v>
      </c>
      <c r="B69" s="45" t="str">
        <f t="shared" si="4"/>
        <v>2016-11-11</v>
      </c>
      <c r="C69" s="46" t="str">
        <f t="shared" si="5"/>
        <v>04</v>
      </c>
      <c r="D69" s="46" t="str">
        <f t="shared" si="6"/>
        <v>Friday</v>
      </c>
      <c r="E69" s="46">
        <v>4</v>
      </c>
      <c r="F69" s="46">
        <v>1</v>
      </c>
      <c r="G69" s="46">
        <v>20</v>
      </c>
      <c r="H69" s="47">
        <f t="shared" si="7"/>
        <v>5</v>
      </c>
    </row>
    <row r="70" spans="1:8" ht="15.5" x14ac:dyDescent="0.35">
      <c r="A70" s="45" t="s">
        <v>72</v>
      </c>
      <c r="B70" s="45" t="str">
        <f t="shared" si="4"/>
        <v>2016-11-11</v>
      </c>
      <c r="C70" s="46" t="str">
        <f t="shared" si="5"/>
        <v>03</v>
      </c>
      <c r="D70" s="46" t="str">
        <f t="shared" si="6"/>
        <v>Friday</v>
      </c>
      <c r="E70" s="46">
        <v>2</v>
      </c>
      <c r="F70" s="46">
        <v>4</v>
      </c>
      <c r="G70" s="46">
        <v>67</v>
      </c>
      <c r="H70" s="47">
        <f t="shared" si="7"/>
        <v>6</v>
      </c>
    </row>
    <row r="71" spans="1:8" ht="15.5" x14ac:dyDescent="0.35">
      <c r="A71" s="45" t="s">
        <v>73</v>
      </c>
      <c r="B71" s="45" t="str">
        <f t="shared" si="4"/>
        <v>2016-11-11</v>
      </c>
      <c r="C71" s="46" t="str">
        <f t="shared" si="5"/>
        <v>02</v>
      </c>
      <c r="D71" s="46" t="str">
        <f t="shared" si="6"/>
        <v>Friday</v>
      </c>
      <c r="E71" s="46">
        <v>1</v>
      </c>
      <c r="F71" s="46">
        <v>11</v>
      </c>
      <c r="G71" s="46">
        <v>92</v>
      </c>
      <c r="H71" s="47">
        <f t="shared" si="7"/>
        <v>12</v>
      </c>
    </row>
    <row r="72" spans="1:8" ht="15.5" x14ac:dyDescent="0.35">
      <c r="A72" s="45" t="s">
        <v>74</v>
      </c>
      <c r="B72" s="45" t="str">
        <f t="shared" si="4"/>
        <v>2016-11-11</v>
      </c>
      <c r="C72" s="46" t="str">
        <f t="shared" si="5"/>
        <v>01</v>
      </c>
      <c r="D72" s="46" t="str">
        <f t="shared" si="6"/>
        <v>Friday</v>
      </c>
      <c r="E72" s="46">
        <v>5</v>
      </c>
      <c r="F72" s="46">
        <v>15</v>
      </c>
      <c r="G72" s="46">
        <v>75</v>
      </c>
      <c r="H72" s="47">
        <f t="shared" si="7"/>
        <v>20</v>
      </c>
    </row>
    <row r="73" spans="1:8" ht="15.5" x14ac:dyDescent="0.35">
      <c r="A73" s="45" t="s">
        <v>75</v>
      </c>
      <c r="B73" s="45" t="str">
        <f t="shared" si="4"/>
        <v>2016-11-11</v>
      </c>
      <c r="C73" s="46" t="str">
        <f t="shared" si="5"/>
        <v>00</v>
      </c>
      <c r="D73" s="46" t="str">
        <f t="shared" si="6"/>
        <v>Friday</v>
      </c>
      <c r="E73" s="46">
        <v>8</v>
      </c>
      <c r="F73" s="46">
        <v>26</v>
      </c>
      <c r="G73" s="46">
        <v>76</v>
      </c>
      <c r="H73" s="47">
        <f t="shared" si="7"/>
        <v>34</v>
      </c>
    </row>
    <row r="74" spans="1:8" ht="15.5" x14ac:dyDescent="0.35">
      <c r="A74" s="45" t="s">
        <v>76</v>
      </c>
      <c r="B74" s="45" t="str">
        <f t="shared" si="4"/>
        <v>2016-11-10</v>
      </c>
      <c r="C74" s="46" t="str">
        <f t="shared" si="5"/>
        <v>23</v>
      </c>
      <c r="D74" s="46" t="str">
        <f t="shared" si="6"/>
        <v>Thursday</v>
      </c>
      <c r="E74" s="46">
        <v>10</v>
      </c>
      <c r="F74" s="46">
        <v>36</v>
      </c>
      <c r="G74" s="46">
        <v>78</v>
      </c>
      <c r="H74" s="47">
        <f t="shared" si="7"/>
        <v>46</v>
      </c>
    </row>
    <row r="75" spans="1:8" ht="15.5" x14ac:dyDescent="0.35">
      <c r="A75" s="45" t="s">
        <v>77</v>
      </c>
      <c r="B75" s="45" t="str">
        <f t="shared" si="4"/>
        <v>2016-11-10</v>
      </c>
      <c r="C75" s="46" t="str">
        <f t="shared" si="5"/>
        <v>22</v>
      </c>
      <c r="D75" s="46" t="str">
        <f t="shared" si="6"/>
        <v>Thursday</v>
      </c>
      <c r="E75" s="46">
        <v>7</v>
      </c>
      <c r="F75" s="46">
        <v>40</v>
      </c>
      <c r="G75" s="46">
        <v>85</v>
      </c>
      <c r="H75" s="47">
        <f t="shared" si="7"/>
        <v>47</v>
      </c>
    </row>
    <row r="76" spans="1:8" ht="15.5" x14ac:dyDescent="0.35">
      <c r="A76" s="45" t="s">
        <v>78</v>
      </c>
      <c r="B76" s="45" t="str">
        <f t="shared" si="4"/>
        <v>2016-11-10</v>
      </c>
      <c r="C76" s="46" t="str">
        <f t="shared" si="5"/>
        <v>21</v>
      </c>
      <c r="D76" s="46" t="str">
        <f t="shared" si="6"/>
        <v>Thursday</v>
      </c>
      <c r="E76" s="46">
        <v>2</v>
      </c>
      <c r="F76" s="46">
        <v>34</v>
      </c>
      <c r="G76" s="46">
        <v>94</v>
      </c>
      <c r="H76" s="47">
        <f t="shared" si="7"/>
        <v>36</v>
      </c>
    </row>
    <row r="77" spans="1:8" ht="15.5" x14ac:dyDescent="0.35">
      <c r="A77" s="45" t="s">
        <v>79</v>
      </c>
      <c r="B77" s="45" t="str">
        <f t="shared" si="4"/>
        <v>2016-11-10</v>
      </c>
      <c r="C77" s="46" t="str">
        <f t="shared" si="5"/>
        <v>20</v>
      </c>
      <c r="D77" s="46" t="str">
        <f t="shared" si="6"/>
        <v>Thursday</v>
      </c>
      <c r="E77" s="46">
        <v>6</v>
      </c>
      <c r="F77" s="46">
        <v>47</v>
      </c>
      <c r="G77" s="46">
        <v>89</v>
      </c>
      <c r="H77" s="47">
        <f t="shared" si="7"/>
        <v>53</v>
      </c>
    </row>
    <row r="78" spans="1:8" ht="15.5" x14ac:dyDescent="0.35">
      <c r="A78" s="45" t="s">
        <v>80</v>
      </c>
      <c r="B78" s="45" t="str">
        <f t="shared" si="4"/>
        <v>2016-11-10</v>
      </c>
      <c r="C78" s="46" t="str">
        <f t="shared" si="5"/>
        <v>19</v>
      </c>
      <c r="D78" s="46" t="str">
        <f t="shared" si="6"/>
        <v>Thursday</v>
      </c>
      <c r="E78" s="46">
        <v>9</v>
      </c>
      <c r="F78" s="46">
        <v>47</v>
      </c>
      <c r="G78" s="46">
        <v>84</v>
      </c>
      <c r="H78" s="47">
        <f t="shared" si="7"/>
        <v>56</v>
      </c>
    </row>
    <row r="79" spans="1:8" ht="15.5" x14ac:dyDescent="0.35">
      <c r="A79" s="45" t="s">
        <v>81</v>
      </c>
      <c r="B79" s="45" t="str">
        <f t="shared" si="4"/>
        <v>2016-11-10</v>
      </c>
      <c r="C79" s="46" t="str">
        <f t="shared" si="5"/>
        <v>18</v>
      </c>
      <c r="D79" s="46" t="str">
        <f t="shared" si="6"/>
        <v>Thursday</v>
      </c>
      <c r="E79" s="46">
        <v>7</v>
      </c>
      <c r="F79" s="46">
        <v>67</v>
      </c>
      <c r="G79" s="46">
        <v>91</v>
      </c>
      <c r="H79" s="47">
        <f t="shared" si="7"/>
        <v>74</v>
      </c>
    </row>
    <row r="80" spans="1:8" ht="15.5" x14ac:dyDescent="0.35">
      <c r="A80" s="45" t="s">
        <v>82</v>
      </c>
      <c r="B80" s="45" t="str">
        <f t="shared" si="4"/>
        <v>2016-11-10</v>
      </c>
      <c r="C80" s="46" t="str">
        <f t="shared" si="5"/>
        <v>17</v>
      </c>
      <c r="D80" s="46" t="str">
        <f t="shared" si="6"/>
        <v>Thursday</v>
      </c>
      <c r="E80" s="46">
        <v>11</v>
      </c>
      <c r="F80" s="46">
        <v>57</v>
      </c>
      <c r="G80" s="46">
        <v>84</v>
      </c>
      <c r="H80" s="47">
        <f t="shared" si="7"/>
        <v>68</v>
      </c>
    </row>
    <row r="81" spans="1:8" ht="15.5" x14ac:dyDescent="0.35">
      <c r="A81" s="45" t="s">
        <v>83</v>
      </c>
      <c r="B81" s="45" t="str">
        <f t="shared" si="4"/>
        <v>2016-11-10</v>
      </c>
      <c r="C81" s="46" t="str">
        <f t="shared" si="5"/>
        <v>16</v>
      </c>
      <c r="D81" s="46" t="str">
        <f t="shared" si="6"/>
        <v>Thursday</v>
      </c>
      <c r="E81" s="46">
        <v>5</v>
      </c>
      <c r="F81" s="46">
        <v>27</v>
      </c>
      <c r="G81" s="46">
        <v>84</v>
      </c>
      <c r="H81" s="47">
        <f t="shared" si="7"/>
        <v>32</v>
      </c>
    </row>
    <row r="82" spans="1:8" ht="15.5" x14ac:dyDescent="0.35">
      <c r="A82" s="45" t="s">
        <v>84</v>
      </c>
      <c r="B82" s="45" t="str">
        <f t="shared" si="4"/>
        <v>2016-11-10</v>
      </c>
      <c r="C82" s="46" t="str">
        <f t="shared" si="5"/>
        <v>15</v>
      </c>
      <c r="D82" s="46" t="str">
        <f t="shared" si="6"/>
        <v>Thursday</v>
      </c>
      <c r="E82" s="46">
        <v>6</v>
      </c>
      <c r="F82" s="46">
        <v>20</v>
      </c>
      <c r="G82" s="46">
        <v>77</v>
      </c>
      <c r="H82" s="47">
        <f t="shared" si="7"/>
        <v>26</v>
      </c>
    </row>
    <row r="83" spans="1:8" ht="15.5" x14ac:dyDescent="0.35">
      <c r="A83" s="45" t="s">
        <v>85</v>
      </c>
      <c r="B83" s="45" t="str">
        <f t="shared" si="4"/>
        <v>2016-11-10</v>
      </c>
      <c r="C83" s="46" t="str">
        <f t="shared" si="5"/>
        <v>14</v>
      </c>
      <c r="D83" s="46" t="str">
        <f t="shared" si="6"/>
        <v>Thursday</v>
      </c>
      <c r="E83" s="46">
        <v>2</v>
      </c>
      <c r="F83" s="46">
        <v>14</v>
      </c>
      <c r="G83" s="46">
        <v>88</v>
      </c>
      <c r="H83" s="47">
        <f t="shared" si="7"/>
        <v>16</v>
      </c>
    </row>
    <row r="84" spans="1:8" ht="15.5" x14ac:dyDescent="0.35">
      <c r="A84" s="45" t="s">
        <v>86</v>
      </c>
      <c r="B84" s="45" t="str">
        <f t="shared" si="4"/>
        <v>2016-11-10</v>
      </c>
      <c r="C84" s="46" t="str">
        <f t="shared" si="5"/>
        <v>13</v>
      </c>
      <c r="D84" s="46" t="str">
        <f t="shared" si="6"/>
        <v>Thursday</v>
      </c>
      <c r="E84" s="46">
        <v>4</v>
      </c>
      <c r="F84" s="46">
        <v>33</v>
      </c>
      <c r="G84" s="46">
        <v>89</v>
      </c>
      <c r="H84" s="47">
        <f t="shared" si="7"/>
        <v>37</v>
      </c>
    </row>
    <row r="85" spans="1:8" ht="15.5" x14ac:dyDescent="0.35">
      <c r="A85" s="45" t="s">
        <v>87</v>
      </c>
      <c r="B85" s="45" t="str">
        <f t="shared" si="4"/>
        <v>2016-11-10</v>
      </c>
      <c r="C85" s="46" t="str">
        <f t="shared" si="5"/>
        <v>12</v>
      </c>
      <c r="D85" s="46" t="str">
        <f t="shared" si="6"/>
        <v>Thursday</v>
      </c>
      <c r="E85" s="46">
        <v>4</v>
      </c>
      <c r="F85" s="46">
        <v>23</v>
      </c>
      <c r="G85" s="46">
        <v>85</v>
      </c>
      <c r="H85" s="47">
        <f t="shared" si="7"/>
        <v>27</v>
      </c>
    </row>
    <row r="86" spans="1:8" ht="15.5" x14ac:dyDescent="0.35">
      <c r="A86" s="45" t="s">
        <v>88</v>
      </c>
      <c r="B86" s="45" t="str">
        <f t="shared" si="4"/>
        <v>2016-11-10</v>
      </c>
      <c r="C86" s="46" t="str">
        <f t="shared" si="5"/>
        <v>11</v>
      </c>
      <c r="D86" s="46" t="str">
        <f t="shared" si="6"/>
        <v>Thursday</v>
      </c>
      <c r="E86" s="46">
        <v>3</v>
      </c>
      <c r="F86" s="46">
        <v>24</v>
      </c>
      <c r="G86" s="46">
        <v>89</v>
      </c>
      <c r="H86" s="47">
        <f t="shared" si="7"/>
        <v>27</v>
      </c>
    </row>
    <row r="87" spans="1:8" ht="15.5" x14ac:dyDescent="0.35">
      <c r="A87" s="45" t="s">
        <v>89</v>
      </c>
      <c r="B87" s="45" t="str">
        <f t="shared" si="4"/>
        <v>2016-11-10</v>
      </c>
      <c r="C87" s="46" t="str">
        <f t="shared" si="5"/>
        <v>10</v>
      </c>
      <c r="D87" s="46" t="str">
        <f t="shared" si="6"/>
        <v>Thursday</v>
      </c>
      <c r="E87" s="46">
        <v>8</v>
      </c>
      <c r="F87" s="46">
        <v>30</v>
      </c>
      <c r="G87" s="46">
        <v>79</v>
      </c>
      <c r="H87" s="47">
        <f t="shared" si="7"/>
        <v>38</v>
      </c>
    </row>
    <row r="88" spans="1:8" ht="15.5" x14ac:dyDescent="0.35">
      <c r="A88" s="45" t="s">
        <v>90</v>
      </c>
      <c r="B88" s="45" t="str">
        <f t="shared" si="4"/>
        <v>2016-11-10</v>
      </c>
      <c r="C88" s="46" t="str">
        <f t="shared" si="5"/>
        <v>09</v>
      </c>
      <c r="D88" s="46" t="str">
        <f t="shared" si="6"/>
        <v>Thursday</v>
      </c>
      <c r="E88" s="46">
        <v>40</v>
      </c>
      <c r="F88" s="46">
        <v>53</v>
      </c>
      <c r="G88" s="46">
        <v>57</v>
      </c>
      <c r="H88" s="47">
        <f t="shared" si="7"/>
        <v>93</v>
      </c>
    </row>
    <row r="89" spans="1:8" ht="15.5" x14ac:dyDescent="0.35">
      <c r="A89" s="45" t="s">
        <v>91</v>
      </c>
      <c r="B89" s="45" t="str">
        <f t="shared" si="4"/>
        <v>2016-11-10</v>
      </c>
      <c r="C89" s="46" t="str">
        <f t="shared" si="5"/>
        <v>08</v>
      </c>
      <c r="D89" s="46" t="str">
        <f t="shared" si="6"/>
        <v>Thursday</v>
      </c>
      <c r="E89" s="46">
        <v>33</v>
      </c>
      <c r="F89" s="46">
        <v>42</v>
      </c>
      <c r="G89" s="46">
        <v>56</v>
      </c>
      <c r="H89" s="47">
        <f t="shared" si="7"/>
        <v>75</v>
      </c>
    </row>
    <row r="90" spans="1:8" ht="15.5" x14ac:dyDescent="0.35">
      <c r="A90" s="45" t="s">
        <v>92</v>
      </c>
      <c r="B90" s="45" t="str">
        <f t="shared" si="4"/>
        <v>2016-11-10</v>
      </c>
      <c r="C90" s="46" t="str">
        <f t="shared" si="5"/>
        <v>07</v>
      </c>
      <c r="D90" s="46" t="str">
        <f t="shared" si="6"/>
        <v>Thursday</v>
      </c>
      <c r="E90" s="46">
        <v>16</v>
      </c>
      <c r="F90" s="46">
        <v>17</v>
      </c>
      <c r="G90" s="46">
        <v>52</v>
      </c>
      <c r="H90" s="47">
        <f t="shared" si="7"/>
        <v>33</v>
      </c>
    </row>
    <row r="91" spans="1:8" ht="15.5" x14ac:dyDescent="0.35">
      <c r="A91" s="45" t="s">
        <v>93</v>
      </c>
      <c r="B91" s="45" t="str">
        <f t="shared" si="4"/>
        <v>2016-11-10</v>
      </c>
      <c r="C91" s="46" t="str">
        <f t="shared" si="5"/>
        <v>06</v>
      </c>
      <c r="D91" s="46" t="str">
        <f t="shared" si="6"/>
        <v>Thursday</v>
      </c>
      <c r="E91" s="46">
        <v>3</v>
      </c>
      <c r="F91" s="46">
        <v>4</v>
      </c>
      <c r="G91" s="46">
        <v>57</v>
      </c>
      <c r="H91" s="47">
        <f t="shared" si="7"/>
        <v>7</v>
      </c>
    </row>
    <row r="92" spans="1:8" ht="15.5" x14ac:dyDescent="0.35">
      <c r="A92" s="45" t="s">
        <v>94</v>
      </c>
      <c r="B92" s="45" t="str">
        <f t="shared" si="4"/>
        <v>2016-11-10</v>
      </c>
      <c r="C92" s="46" t="str">
        <f t="shared" si="5"/>
        <v>05</v>
      </c>
      <c r="D92" s="46" t="str">
        <f t="shared" si="6"/>
        <v>Thursday</v>
      </c>
      <c r="E92" s="46">
        <v>2</v>
      </c>
      <c r="F92" s="46">
        <v>3</v>
      </c>
      <c r="G92" s="46">
        <v>60</v>
      </c>
      <c r="H92" s="47">
        <f t="shared" si="7"/>
        <v>5</v>
      </c>
    </row>
    <row r="93" spans="1:8" ht="15.5" x14ac:dyDescent="0.35">
      <c r="A93" s="45" t="s">
        <v>95</v>
      </c>
      <c r="B93" s="45" t="str">
        <f t="shared" si="4"/>
        <v>2016-11-10</v>
      </c>
      <c r="C93" s="46" t="str">
        <f t="shared" si="5"/>
        <v>04</v>
      </c>
      <c r="D93" s="46" t="str">
        <f t="shared" si="6"/>
        <v>Thursday</v>
      </c>
      <c r="E93" s="46">
        <v>2</v>
      </c>
      <c r="F93" s="46">
        <v>2</v>
      </c>
      <c r="G93" s="46">
        <v>50</v>
      </c>
      <c r="H93" s="47">
        <f t="shared" si="7"/>
        <v>4</v>
      </c>
    </row>
    <row r="94" spans="1:8" ht="15.5" x14ac:dyDescent="0.35">
      <c r="A94" s="45" t="s">
        <v>96</v>
      </c>
      <c r="B94" s="45" t="str">
        <f t="shared" si="4"/>
        <v>2016-11-10</v>
      </c>
      <c r="C94" s="46" t="str">
        <f t="shared" si="5"/>
        <v>03</v>
      </c>
      <c r="D94" s="46" t="str">
        <f t="shared" si="6"/>
        <v>Thursday</v>
      </c>
      <c r="E94" s="46">
        <v>0</v>
      </c>
      <c r="F94" s="46">
        <v>1</v>
      </c>
      <c r="G94" s="46">
        <v>100</v>
      </c>
      <c r="H94" s="47">
        <f t="shared" si="7"/>
        <v>1</v>
      </c>
    </row>
    <row r="95" spans="1:8" ht="15.5" x14ac:dyDescent="0.35">
      <c r="A95" s="45" t="s">
        <v>97</v>
      </c>
      <c r="B95" s="45" t="str">
        <f t="shared" si="4"/>
        <v>2016-11-10</v>
      </c>
      <c r="C95" s="46" t="str">
        <f t="shared" si="5"/>
        <v>02</v>
      </c>
      <c r="D95" s="46" t="str">
        <f t="shared" si="6"/>
        <v>Thursday</v>
      </c>
      <c r="E95" s="46">
        <v>2</v>
      </c>
      <c r="F95" s="46">
        <v>3</v>
      </c>
      <c r="G95" s="46">
        <v>60</v>
      </c>
      <c r="H95" s="47">
        <f t="shared" si="7"/>
        <v>5</v>
      </c>
    </row>
    <row r="96" spans="1:8" ht="15.5" x14ac:dyDescent="0.35">
      <c r="A96" s="45" t="s">
        <v>98</v>
      </c>
      <c r="B96" s="45" t="str">
        <f t="shared" si="4"/>
        <v>2016-11-10</v>
      </c>
      <c r="C96" s="46" t="str">
        <f t="shared" si="5"/>
        <v>01</v>
      </c>
      <c r="D96" s="46" t="str">
        <f t="shared" si="6"/>
        <v>Thursday</v>
      </c>
      <c r="E96" s="46">
        <v>6</v>
      </c>
      <c r="F96" s="46">
        <v>16</v>
      </c>
      <c r="G96" s="46">
        <v>73</v>
      </c>
      <c r="H96" s="47">
        <f t="shared" si="7"/>
        <v>22</v>
      </c>
    </row>
    <row r="97" spans="1:8" ht="15.5" x14ac:dyDescent="0.35">
      <c r="A97" s="45" t="s">
        <v>99</v>
      </c>
      <c r="B97" s="45" t="str">
        <f t="shared" si="4"/>
        <v>2016-11-10</v>
      </c>
      <c r="C97" s="46" t="str">
        <f t="shared" si="5"/>
        <v>00</v>
      </c>
      <c r="D97" s="46" t="str">
        <f t="shared" si="6"/>
        <v>Thursday</v>
      </c>
      <c r="E97" s="46">
        <v>6</v>
      </c>
      <c r="F97" s="46">
        <v>25</v>
      </c>
      <c r="G97" s="46">
        <v>81</v>
      </c>
      <c r="H97" s="47">
        <f t="shared" si="7"/>
        <v>31</v>
      </c>
    </row>
    <row r="98" spans="1:8" ht="15.5" x14ac:dyDescent="0.35">
      <c r="A98" s="45" t="s">
        <v>100</v>
      </c>
      <c r="B98" s="45" t="str">
        <f t="shared" si="4"/>
        <v>2016-11-09</v>
      </c>
      <c r="C98" s="46" t="str">
        <f t="shared" si="5"/>
        <v>23</v>
      </c>
      <c r="D98" s="46" t="str">
        <f t="shared" si="6"/>
        <v>Wednesday</v>
      </c>
      <c r="E98" s="46">
        <v>14</v>
      </c>
      <c r="F98" s="46">
        <v>47</v>
      </c>
      <c r="G98" s="46">
        <v>77</v>
      </c>
      <c r="H98" s="47">
        <f t="shared" si="7"/>
        <v>61</v>
      </c>
    </row>
    <row r="99" spans="1:8" ht="15.5" x14ac:dyDescent="0.35">
      <c r="A99" s="45" t="s">
        <v>101</v>
      </c>
      <c r="B99" s="45" t="str">
        <f t="shared" si="4"/>
        <v>2016-11-09</v>
      </c>
      <c r="C99" s="46" t="str">
        <f t="shared" si="5"/>
        <v>22</v>
      </c>
      <c r="D99" s="46" t="str">
        <f t="shared" si="6"/>
        <v>Wednesday</v>
      </c>
      <c r="E99" s="46">
        <v>2</v>
      </c>
      <c r="F99" s="46">
        <v>36</v>
      </c>
      <c r="G99" s="46">
        <v>95</v>
      </c>
      <c r="H99" s="47">
        <f t="shared" si="7"/>
        <v>38</v>
      </c>
    </row>
    <row r="100" spans="1:8" ht="15.5" x14ac:dyDescent="0.35">
      <c r="A100" s="45" t="s">
        <v>102</v>
      </c>
      <c r="B100" s="45" t="str">
        <f t="shared" si="4"/>
        <v>2016-11-09</v>
      </c>
      <c r="C100" s="46" t="str">
        <f t="shared" si="5"/>
        <v>21</v>
      </c>
      <c r="D100" s="46" t="str">
        <f t="shared" si="6"/>
        <v>Wednesday</v>
      </c>
      <c r="E100" s="46">
        <v>3</v>
      </c>
      <c r="F100" s="46">
        <v>40</v>
      </c>
      <c r="G100" s="46">
        <v>93</v>
      </c>
      <c r="H100" s="47">
        <f t="shared" si="7"/>
        <v>43</v>
      </c>
    </row>
    <row r="101" spans="1:8" ht="15.5" x14ac:dyDescent="0.35">
      <c r="A101" s="45" t="s">
        <v>103</v>
      </c>
      <c r="B101" s="45" t="str">
        <f t="shared" si="4"/>
        <v>2016-11-09</v>
      </c>
      <c r="C101" s="46" t="str">
        <f t="shared" si="5"/>
        <v>20</v>
      </c>
      <c r="D101" s="46" t="str">
        <f t="shared" si="6"/>
        <v>Wednesday</v>
      </c>
      <c r="E101" s="46">
        <v>3</v>
      </c>
      <c r="F101" s="46">
        <v>51</v>
      </c>
      <c r="G101" s="46">
        <v>94</v>
      </c>
      <c r="H101" s="47">
        <f t="shared" si="7"/>
        <v>54</v>
      </c>
    </row>
    <row r="102" spans="1:8" ht="15.5" x14ac:dyDescent="0.35">
      <c r="A102" s="45" t="s">
        <v>104</v>
      </c>
      <c r="B102" s="45" t="str">
        <f t="shared" si="4"/>
        <v>2016-11-09</v>
      </c>
      <c r="C102" s="46" t="str">
        <f t="shared" si="5"/>
        <v>19</v>
      </c>
      <c r="D102" s="46" t="str">
        <f t="shared" si="6"/>
        <v>Wednesday</v>
      </c>
      <c r="E102" s="46">
        <v>12</v>
      </c>
      <c r="F102" s="46">
        <v>63</v>
      </c>
      <c r="G102" s="46">
        <v>84</v>
      </c>
      <c r="H102" s="47">
        <f t="shared" si="7"/>
        <v>75</v>
      </c>
    </row>
    <row r="103" spans="1:8" ht="15.5" x14ac:dyDescent="0.35">
      <c r="A103" s="45" t="s">
        <v>105</v>
      </c>
      <c r="B103" s="45" t="str">
        <f t="shared" si="4"/>
        <v>2016-11-09</v>
      </c>
      <c r="C103" s="46" t="str">
        <f t="shared" si="5"/>
        <v>18</v>
      </c>
      <c r="D103" s="46" t="str">
        <f t="shared" si="6"/>
        <v>Wednesday</v>
      </c>
      <c r="E103" s="46">
        <v>15</v>
      </c>
      <c r="F103" s="46">
        <v>66</v>
      </c>
      <c r="G103" s="46">
        <v>81</v>
      </c>
      <c r="H103" s="47">
        <f t="shared" si="7"/>
        <v>81</v>
      </c>
    </row>
    <row r="104" spans="1:8" ht="15.5" x14ac:dyDescent="0.35">
      <c r="A104" s="45" t="s">
        <v>106</v>
      </c>
      <c r="B104" s="45" t="str">
        <f t="shared" si="4"/>
        <v>2016-11-09</v>
      </c>
      <c r="C104" s="46" t="str">
        <f t="shared" si="5"/>
        <v>17</v>
      </c>
      <c r="D104" s="46" t="str">
        <f t="shared" si="6"/>
        <v>Wednesday</v>
      </c>
      <c r="E104" s="46">
        <v>4</v>
      </c>
      <c r="F104" s="46">
        <v>45</v>
      </c>
      <c r="G104" s="46">
        <v>92</v>
      </c>
      <c r="H104" s="47">
        <f t="shared" si="7"/>
        <v>49</v>
      </c>
    </row>
    <row r="105" spans="1:8" ht="15.5" x14ac:dyDescent="0.35">
      <c r="A105" s="45" t="s">
        <v>107</v>
      </c>
      <c r="B105" s="45" t="str">
        <f t="shared" si="4"/>
        <v>2016-11-09</v>
      </c>
      <c r="C105" s="46" t="str">
        <f t="shared" si="5"/>
        <v>16</v>
      </c>
      <c r="D105" s="46" t="str">
        <f t="shared" si="6"/>
        <v>Wednesday</v>
      </c>
      <c r="E105" s="46">
        <v>9</v>
      </c>
      <c r="F105" s="46">
        <v>44</v>
      </c>
      <c r="G105" s="46">
        <v>83</v>
      </c>
      <c r="H105" s="47">
        <f t="shared" si="7"/>
        <v>53</v>
      </c>
    </row>
    <row r="106" spans="1:8" ht="15.5" x14ac:dyDescent="0.35">
      <c r="A106" s="45" t="s">
        <v>108</v>
      </c>
      <c r="B106" s="45" t="str">
        <f t="shared" si="4"/>
        <v>2016-11-09</v>
      </c>
      <c r="C106" s="46" t="str">
        <f t="shared" si="5"/>
        <v>15</v>
      </c>
      <c r="D106" s="46" t="str">
        <f t="shared" si="6"/>
        <v>Wednesday</v>
      </c>
      <c r="E106" s="46">
        <v>5</v>
      </c>
      <c r="F106" s="46">
        <v>26</v>
      </c>
      <c r="G106" s="46">
        <v>84</v>
      </c>
      <c r="H106" s="47">
        <f t="shared" si="7"/>
        <v>31</v>
      </c>
    </row>
    <row r="107" spans="1:8" ht="15.5" x14ac:dyDescent="0.35">
      <c r="A107" s="45" t="s">
        <v>109</v>
      </c>
      <c r="B107" s="45" t="str">
        <f t="shared" si="4"/>
        <v>2016-11-09</v>
      </c>
      <c r="C107" s="46" t="str">
        <f t="shared" si="5"/>
        <v>14</v>
      </c>
      <c r="D107" s="46" t="str">
        <f t="shared" si="6"/>
        <v>Wednesday</v>
      </c>
      <c r="E107" s="46">
        <v>2</v>
      </c>
      <c r="F107" s="46">
        <v>23</v>
      </c>
      <c r="G107" s="46">
        <v>92</v>
      </c>
      <c r="H107" s="47">
        <f t="shared" si="7"/>
        <v>25</v>
      </c>
    </row>
    <row r="108" spans="1:8" ht="15.5" x14ac:dyDescent="0.35">
      <c r="A108" s="45" t="s">
        <v>110</v>
      </c>
      <c r="B108" s="45" t="str">
        <f t="shared" si="4"/>
        <v>2016-11-09</v>
      </c>
      <c r="C108" s="46" t="str">
        <f t="shared" si="5"/>
        <v>13</v>
      </c>
      <c r="D108" s="46" t="str">
        <f t="shared" si="6"/>
        <v>Wednesday</v>
      </c>
      <c r="E108" s="46">
        <v>4</v>
      </c>
      <c r="F108" s="46">
        <v>27</v>
      </c>
      <c r="G108" s="46">
        <v>87</v>
      </c>
      <c r="H108" s="47">
        <f t="shared" si="7"/>
        <v>31</v>
      </c>
    </row>
    <row r="109" spans="1:8" ht="15.5" x14ac:dyDescent="0.35">
      <c r="A109" s="45" t="s">
        <v>111</v>
      </c>
      <c r="B109" s="45" t="str">
        <f t="shared" si="4"/>
        <v>2016-11-09</v>
      </c>
      <c r="C109" s="46" t="str">
        <f t="shared" si="5"/>
        <v>12</v>
      </c>
      <c r="D109" s="46" t="str">
        <f t="shared" si="6"/>
        <v>Wednesday</v>
      </c>
      <c r="E109" s="46">
        <v>11</v>
      </c>
      <c r="F109" s="46">
        <v>27</v>
      </c>
      <c r="G109" s="46">
        <v>71</v>
      </c>
      <c r="H109" s="47">
        <f t="shared" si="7"/>
        <v>38</v>
      </c>
    </row>
    <row r="110" spans="1:8" ht="15.5" x14ac:dyDescent="0.35">
      <c r="A110" s="45" t="s">
        <v>112</v>
      </c>
      <c r="B110" s="45" t="str">
        <f t="shared" si="4"/>
        <v>2016-11-09</v>
      </c>
      <c r="C110" s="46" t="str">
        <f t="shared" si="5"/>
        <v>11</v>
      </c>
      <c r="D110" s="46" t="str">
        <f t="shared" si="6"/>
        <v>Wednesday</v>
      </c>
      <c r="E110" s="46">
        <v>8</v>
      </c>
      <c r="F110" s="46">
        <v>33</v>
      </c>
      <c r="G110" s="46">
        <v>80</v>
      </c>
      <c r="H110" s="47">
        <f t="shared" si="7"/>
        <v>41</v>
      </c>
    </row>
    <row r="111" spans="1:8" ht="15.5" x14ac:dyDescent="0.35">
      <c r="A111" s="45" t="s">
        <v>113</v>
      </c>
      <c r="B111" s="45" t="str">
        <f t="shared" si="4"/>
        <v>2016-11-09</v>
      </c>
      <c r="C111" s="46" t="str">
        <f t="shared" si="5"/>
        <v>10</v>
      </c>
      <c r="D111" s="46" t="str">
        <f t="shared" si="6"/>
        <v>Wednesday</v>
      </c>
      <c r="E111" s="46">
        <v>18</v>
      </c>
      <c r="F111" s="46">
        <v>37</v>
      </c>
      <c r="G111" s="46">
        <v>67</v>
      </c>
      <c r="H111" s="47">
        <f t="shared" si="7"/>
        <v>55</v>
      </c>
    </row>
    <row r="112" spans="1:8" ht="15.5" x14ac:dyDescent="0.35">
      <c r="A112" s="45" t="s">
        <v>114</v>
      </c>
      <c r="B112" s="45" t="str">
        <f t="shared" si="4"/>
        <v>2016-11-09</v>
      </c>
      <c r="C112" s="46" t="str">
        <f t="shared" si="5"/>
        <v>09</v>
      </c>
      <c r="D112" s="46" t="str">
        <f t="shared" si="6"/>
        <v>Wednesday</v>
      </c>
      <c r="E112" s="46">
        <v>45</v>
      </c>
      <c r="F112" s="46">
        <v>47</v>
      </c>
      <c r="G112" s="46">
        <v>51</v>
      </c>
      <c r="H112" s="47">
        <f t="shared" si="7"/>
        <v>92</v>
      </c>
    </row>
    <row r="113" spans="1:8" ht="15.5" x14ac:dyDescent="0.35">
      <c r="A113" s="45" t="s">
        <v>115</v>
      </c>
      <c r="B113" s="45" t="str">
        <f t="shared" si="4"/>
        <v>2016-11-09</v>
      </c>
      <c r="C113" s="46" t="str">
        <f t="shared" si="5"/>
        <v>08</v>
      </c>
      <c r="D113" s="46" t="str">
        <f t="shared" si="6"/>
        <v>Wednesday</v>
      </c>
      <c r="E113" s="46">
        <v>59</v>
      </c>
      <c r="F113" s="46">
        <v>38</v>
      </c>
      <c r="G113" s="46">
        <v>39</v>
      </c>
      <c r="H113" s="47">
        <f t="shared" si="7"/>
        <v>97</v>
      </c>
    </row>
    <row r="114" spans="1:8" ht="15.5" x14ac:dyDescent="0.35">
      <c r="A114" s="45" t="s">
        <v>116</v>
      </c>
      <c r="B114" s="45" t="str">
        <f t="shared" si="4"/>
        <v>2016-11-09</v>
      </c>
      <c r="C114" s="46" t="str">
        <f t="shared" si="5"/>
        <v>07</v>
      </c>
      <c r="D114" s="46" t="str">
        <f t="shared" si="6"/>
        <v>Wednesday</v>
      </c>
      <c r="E114" s="46">
        <v>16</v>
      </c>
      <c r="F114" s="46">
        <v>18</v>
      </c>
      <c r="G114" s="46">
        <v>53</v>
      </c>
      <c r="H114" s="47">
        <f t="shared" si="7"/>
        <v>34</v>
      </c>
    </row>
    <row r="115" spans="1:8" ht="15.5" x14ac:dyDescent="0.35">
      <c r="A115" s="45" t="s">
        <v>117</v>
      </c>
      <c r="B115" s="45" t="str">
        <f t="shared" si="4"/>
        <v>2016-11-09</v>
      </c>
      <c r="C115" s="46" t="str">
        <f t="shared" si="5"/>
        <v>06</v>
      </c>
      <c r="D115" s="46" t="str">
        <f t="shared" si="6"/>
        <v>Wednesday</v>
      </c>
      <c r="E115" s="46">
        <v>9</v>
      </c>
      <c r="F115" s="46">
        <v>2</v>
      </c>
      <c r="G115" s="46">
        <v>18</v>
      </c>
      <c r="H115" s="47">
        <f t="shared" si="7"/>
        <v>11</v>
      </c>
    </row>
    <row r="116" spans="1:8" ht="15.5" x14ac:dyDescent="0.35">
      <c r="A116" s="45" t="s">
        <v>118</v>
      </c>
      <c r="B116" s="45" t="str">
        <f t="shared" si="4"/>
        <v>2016-11-09</v>
      </c>
      <c r="C116" s="46" t="str">
        <f t="shared" si="5"/>
        <v>05</v>
      </c>
      <c r="D116" s="46" t="str">
        <f t="shared" si="6"/>
        <v>Wednesday</v>
      </c>
      <c r="E116" s="46">
        <v>2</v>
      </c>
      <c r="F116" s="46">
        <v>2</v>
      </c>
      <c r="G116" s="46">
        <v>50</v>
      </c>
      <c r="H116" s="47">
        <f t="shared" si="7"/>
        <v>4</v>
      </c>
    </row>
    <row r="117" spans="1:8" ht="15.5" x14ac:dyDescent="0.35">
      <c r="A117" s="45" t="s">
        <v>119</v>
      </c>
      <c r="B117" s="45" t="str">
        <f t="shared" si="4"/>
        <v>2016-11-09</v>
      </c>
      <c r="C117" s="46" t="str">
        <f t="shared" si="5"/>
        <v>04</v>
      </c>
      <c r="D117" s="46" t="str">
        <f t="shared" si="6"/>
        <v>Wednesday</v>
      </c>
      <c r="E117" s="46">
        <v>4</v>
      </c>
      <c r="F117" s="46">
        <v>3</v>
      </c>
      <c r="G117" s="46">
        <v>43</v>
      </c>
      <c r="H117" s="47">
        <f t="shared" si="7"/>
        <v>7</v>
      </c>
    </row>
    <row r="118" spans="1:8" ht="15.5" x14ac:dyDescent="0.35">
      <c r="A118" s="45" t="s">
        <v>120</v>
      </c>
      <c r="B118" s="45" t="str">
        <f t="shared" si="4"/>
        <v>2016-11-09</v>
      </c>
      <c r="C118" s="46" t="str">
        <f t="shared" si="5"/>
        <v>03</v>
      </c>
      <c r="D118" s="46" t="str">
        <f t="shared" si="6"/>
        <v>Wednesday</v>
      </c>
      <c r="E118" s="46">
        <v>4</v>
      </c>
      <c r="F118" s="46">
        <v>5</v>
      </c>
      <c r="G118" s="46">
        <v>56</v>
      </c>
      <c r="H118" s="47">
        <f t="shared" si="7"/>
        <v>9</v>
      </c>
    </row>
    <row r="119" spans="1:8" ht="15.5" x14ac:dyDescent="0.35">
      <c r="A119" s="45" t="s">
        <v>121</v>
      </c>
      <c r="B119" s="45" t="str">
        <f t="shared" si="4"/>
        <v>2016-11-09</v>
      </c>
      <c r="C119" s="46" t="str">
        <f t="shared" si="5"/>
        <v>02</v>
      </c>
      <c r="D119" s="46" t="str">
        <f t="shared" si="6"/>
        <v>Wednesday</v>
      </c>
      <c r="E119" s="46">
        <v>1</v>
      </c>
      <c r="F119" s="46">
        <v>4</v>
      </c>
      <c r="G119" s="46">
        <v>80</v>
      </c>
      <c r="H119" s="47">
        <f t="shared" si="7"/>
        <v>5</v>
      </c>
    </row>
    <row r="120" spans="1:8" ht="15.5" x14ac:dyDescent="0.35">
      <c r="A120" s="45" t="s">
        <v>122</v>
      </c>
      <c r="B120" s="45" t="str">
        <f t="shared" si="4"/>
        <v>2016-11-09</v>
      </c>
      <c r="C120" s="46" t="str">
        <f t="shared" si="5"/>
        <v>01</v>
      </c>
      <c r="D120" s="46" t="str">
        <f t="shared" si="6"/>
        <v>Wednesday</v>
      </c>
      <c r="E120" s="46">
        <v>5</v>
      </c>
      <c r="F120" s="46">
        <v>18</v>
      </c>
      <c r="G120" s="46">
        <v>78</v>
      </c>
      <c r="H120" s="47">
        <f t="shared" si="7"/>
        <v>23</v>
      </c>
    </row>
    <row r="121" spans="1:8" ht="15.5" x14ac:dyDescent="0.35">
      <c r="A121" s="45" t="s">
        <v>123</v>
      </c>
      <c r="B121" s="45" t="str">
        <f t="shared" si="4"/>
        <v>2016-11-09</v>
      </c>
      <c r="C121" s="46" t="str">
        <f t="shared" si="5"/>
        <v>00</v>
      </c>
      <c r="D121" s="46" t="str">
        <f t="shared" si="6"/>
        <v>Wednesday</v>
      </c>
      <c r="E121" s="46">
        <v>3</v>
      </c>
      <c r="F121" s="46">
        <v>29</v>
      </c>
      <c r="G121" s="46">
        <v>91</v>
      </c>
      <c r="H121" s="47">
        <f t="shared" si="7"/>
        <v>32</v>
      </c>
    </row>
    <row r="122" spans="1:8" ht="15.5" x14ac:dyDescent="0.35">
      <c r="A122" s="45" t="s">
        <v>124</v>
      </c>
      <c r="B122" s="45" t="str">
        <f t="shared" si="4"/>
        <v>2016-11-08</v>
      </c>
      <c r="C122" s="46" t="str">
        <f t="shared" si="5"/>
        <v>23</v>
      </c>
      <c r="D122" s="46" t="str">
        <f t="shared" si="6"/>
        <v>Tuesday</v>
      </c>
      <c r="E122" s="46">
        <v>16</v>
      </c>
      <c r="F122" s="46">
        <v>39</v>
      </c>
      <c r="G122" s="46">
        <v>71</v>
      </c>
      <c r="H122" s="47">
        <f t="shared" si="7"/>
        <v>55</v>
      </c>
    </row>
    <row r="123" spans="1:8" ht="15.5" x14ac:dyDescent="0.35">
      <c r="A123" s="45" t="s">
        <v>125</v>
      </c>
      <c r="B123" s="45" t="str">
        <f t="shared" si="4"/>
        <v>2016-11-08</v>
      </c>
      <c r="C123" s="46" t="str">
        <f t="shared" si="5"/>
        <v>22</v>
      </c>
      <c r="D123" s="46" t="str">
        <f t="shared" si="6"/>
        <v>Tuesday</v>
      </c>
      <c r="E123" s="46">
        <v>12</v>
      </c>
      <c r="F123" s="46">
        <v>36</v>
      </c>
      <c r="G123" s="46">
        <v>75</v>
      </c>
      <c r="H123" s="47">
        <f t="shared" si="7"/>
        <v>48</v>
      </c>
    </row>
    <row r="124" spans="1:8" ht="15.5" x14ac:dyDescent="0.35">
      <c r="A124" s="45" t="s">
        <v>126</v>
      </c>
      <c r="B124" s="45" t="str">
        <f t="shared" si="4"/>
        <v>2016-11-08</v>
      </c>
      <c r="C124" s="46" t="str">
        <f t="shared" si="5"/>
        <v>21</v>
      </c>
      <c r="D124" s="46" t="str">
        <f t="shared" si="6"/>
        <v>Tuesday</v>
      </c>
      <c r="E124" s="46">
        <v>8</v>
      </c>
      <c r="F124" s="46">
        <v>36</v>
      </c>
      <c r="G124" s="46">
        <v>82</v>
      </c>
      <c r="H124" s="47">
        <f t="shared" si="7"/>
        <v>44</v>
      </c>
    </row>
    <row r="125" spans="1:8" ht="15.5" x14ac:dyDescent="0.35">
      <c r="A125" s="45" t="s">
        <v>127</v>
      </c>
      <c r="B125" s="45" t="str">
        <f t="shared" si="4"/>
        <v>2016-11-08</v>
      </c>
      <c r="C125" s="46" t="str">
        <f t="shared" si="5"/>
        <v>20</v>
      </c>
      <c r="D125" s="46" t="str">
        <f t="shared" si="6"/>
        <v>Tuesday</v>
      </c>
      <c r="E125" s="46">
        <v>16</v>
      </c>
      <c r="F125" s="46">
        <v>62</v>
      </c>
      <c r="G125" s="46">
        <v>79</v>
      </c>
      <c r="H125" s="47">
        <f t="shared" si="7"/>
        <v>78</v>
      </c>
    </row>
    <row r="126" spans="1:8" ht="15.5" x14ac:dyDescent="0.35">
      <c r="A126" s="45" t="s">
        <v>128</v>
      </c>
      <c r="B126" s="45" t="str">
        <f t="shared" si="4"/>
        <v>2016-11-08</v>
      </c>
      <c r="C126" s="46" t="str">
        <f t="shared" si="5"/>
        <v>19</v>
      </c>
      <c r="D126" s="46" t="str">
        <f t="shared" si="6"/>
        <v>Tuesday</v>
      </c>
      <c r="E126" s="46">
        <v>12</v>
      </c>
      <c r="F126" s="46">
        <v>66</v>
      </c>
      <c r="G126" s="46">
        <v>85</v>
      </c>
      <c r="H126" s="47">
        <f t="shared" si="7"/>
        <v>78</v>
      </c>
    </row>
    <row r="127" spans="1:8" ht="15.5" x14ac:dyDescent="0.35">
      <c r="A127" s="45" t="s">
        <v>129</v>
      </c>
      <c r="B127" s="45" t="str">
        <f t="shared" si="4"/>
        <v>2016-11-08</v>
      </c>
      <c r="C127" s="46" t="str">
        <f t="shared" si="5"/>
        <v>18</v>
      </c>
      <c r="D127" s="46" t="str">
        <f t="shared" si="6"/>
        <v>Tuesday</v>
      </c>
      <c r="E127" s="46">
        <v>42</v>
      </c>
      <c r="F127" s="46">
        <v>52</v>
      </c>
      <c r="G127" s="46">
        <v>55</v>
      </c>
      <c r="H127" s="47">
        <f t="shared" si="7"/>
        <v>94</v>
      </c>
    </row>
    <row r="128" spans="1:8" ht="15.5" x14ac:dyDescent="0.35">
      <c r="A128" s="45" t="s">
        <v>130</v>
      </c>
      <c r="B128" s="45" t="str">
        <f t="shared" si="4"/>
        <v>2016-11-08</v>
      </c>
      <c r="C128" s="46" t="str">
        <f t="shared" si="5"/>
        <v>17</v>
      </c>
      <c r="D128" s="46" t="str">
        <f t="shared" si="6"/>
        <v>Tuesday</v>
      </c>
      <c r="E128" s="46">
        <v>13</v>
      </c>
      <c r="F128" s="46">
        <v>52</v>
      </c>
      <c r="G128" s="46">
        <v>80</v>
      </c>
      <c r="H128" s="47">
        <f t="shared" si="7"/>
        <v>65</v>
      </c>
    </row>
    <row r="129" spans="1:8" ht="15.5" x14ac:dyDescent="0.35">
      <c r="A129" s="45" t="s">
        <v>131</v>
      </c>
      <c r="B129" s="45" t="str">
        <f t="shared" si="4"/>
        <v>2016-11-08</v>
      </c>
      <c r="C129" s="46" t="str">
        <f t="shared" si="5"/>
        <v>16</v>
      </c>
      <c r="D129" s="46" t="str">
        <f t="shared" si="6"/>
        <v>Tuesday</v>
      </c>
      <c r="E129" s="46">
        <v>2</v>
      </c>
      <c r="F129" s="46">
        <v>23</v>
      </c>
      <c r="G129" s="46">
        <v>92</v>
      </c>
      <c r="H129" s="47">
        <f t="shared" si="7"/>
        <v>25</v>
      </c>
    </row>
    <row r="130" spans="1:8" ht="15.5" x14ac:dyDescent="0.35">
      <c r="A130" s="45" t="s">
        <v>132</v>
      </c>
      <c r="B130" s="45" t="str">
        <f t="shared" si="4"/>
        <v>2016-11-08</v>
      </c>
      <c r="C130" s="46" t="str">
        <f t="shared" si="5"/>
        <v>15</v>
      </c>
      <c r="D130" s="46" t="str">
        <f t="shared" si="6"/>
        <v>Tuesday</v>
      </c>
      <c r="E130" s="46">
        <v>1</v>
      </c>
      <c r="F130" s="46">
        <v>21</v>
      </c>
      <c r="G130" s="46">
        <v>95</v>
      </c>
      <c r="H130" s="47">
        <f t="shared" si="7"/>
        <v>22</v>
      </c>
    </row>
    <row r="131" spans="1:8" ht="15.5" x14ac:dyDescent="0.35">
      <c r="A131" s="45" t="s">
        <v>133</v>
      </c>
      <c r="B131" s="45" t="str">
        <f t="shared" ref="B131:B170" si="8">LEFT(A131, 10)</f>
        <v>2016-11-08</v>
      </c>
      <c r="C131" s="46" t="str">
        <f t="shared" ref="C131:C169" si="9">RIGHT(A131, 2)</f>
        <v>14</v>
      </c>
      <c r="D131" s="46" t="str">
        <f t="shared" ref="D131:D169" si="10">TEXT(B131, "dddd")</f>
        <v>Tuesday</v>
      </c>
      <c r="E131" s="46">
        <v>5</v>
      </c>
      <c r="F131" s="46">
        <v>26</v>
      </c>
      <c r="G131" s="46">
        <v>84</v>
      </c>
      <c r="H131" s="47">
        <f t="shared" ref="H131:H169" si="11">E131+F131</f>
        <v>31</v>
      </c>
    </row>
    <row r="132" spans="1:8" ht="15.5" x14ac:dyDescent="0.35">
      <c r="A132" s="45" t="s">
        <v>134</v>
      </c>
      <c r="B132" s="45" t="str">
        <f t="shared" si="8"/>
        <v>2016-11-08</v>
      </c>
      <c r="C132" s="46" t="str">
        <f t="shared" si="9"/>
        <v>13</v>
      </c>
      <c r="D132" s="46" t="str">
        <f t="shared" si="10"/>
        <v>Tuesday</v>
      </c>
      <c r="E132" s="46">
        <v>3</v>
      </c>
      <c r="F132" s="46">
        <v>30</v>
      </c>
      <c r="G132" s="46">
        <v>91</v>
      </c>
      <c r="H132" s="47">
        <f t="shared" si="11"/>
        <v>33</v>
      </c>
    </row>
    <row r="133" spans="1:8" ht="15.5" x14ac:dyDescent="0.35">
      <c r="A133" s="45" t="s">
        <v>135</v>
      </c>
      <c r="B133" s="45" t="str">
        <f t="shared" si="8"/>
        <v>2016-11-08</v>
      </c>
      <c r="C133" s="46" t="str">
        <f t="shared" si="9"/>
        <v>12</v>
      </c>
      <c r="D133" s="46" t="str">
        <f t="shared" si="10"/>
        <v>Tuesday</v>
      </c>
      <c r="E133" s="46">
        <v>3</v>
      </c>
      <c r="F133" s="46">
        <v>21</v>
      </c>
      <c r="G133" s="46">
        <v>88</v>
      </c>
      <c r="H133" s="47">
        <f t="shared" si="11"/>
        <v>24</v>
      </c>
    </row>
    <row r="134" spans="1:8" ht="15.5" x14ac:dyDescent="0.35">
      <c r="A134" s="45" t="s">
        <v>136</v>
      </c>
      <c r="B134" s="45" t="str">
        <f t="shared" si="8"/>
        <v>2016-11-08</v>
      </c>
      <c r="C134" s="46" t="str">
        <f t="shared" si="9"/>
        <v>11</v>
      </c>
      <c r="D134" s="46" t="str">
        <f t="shared" si="10"/>
        <v>Tuesday</v>
      </c>
      <c r="E134" s="46">
        <v>5</v>
      </c>
      <c r="F134" s="46">
        <v>31</v>
      </c>
      <c r="G134" s="46">
        <v>86</v>
      </c>
      <c r="H134" s="47">
        <f t="shared" si="11"/>
        <v>36</v>
      </c>
    </row>
    <row r="135" spans="1:8" ht="15.5" x14ac:dyDescent="0.35">
      <c r="A135" s="45" t="s">
        <v>137</v>
      </c>
      <c r="B135" s="45" t="str">
        <f t="shared" si="8"/>
        <v>2016-11-08</v>
      </c>
      <c r="C135" s="46" t="str">
        <f t="shared" si="9"/>
        <v>10</v>
      </c>
      <c r="D135" s="46" t="str">
        <f t="shared" si="10"/>
        <v>Tuesday</v>
      </c>
      <c r="E135" s="46">
        <v>10</v>
      </c>
      <c r="F135" s="46">
        <v>31</v>
      </c>
      <c r="G135" s="46">
        <v>76</v>
      </c>
      <c r="H135" s="47">
        <f t="shared" si="11"/>
        <v>41</v>
      </c>
    </row>
    <row r="136" spans="1:8" ht="15.5" x14ac:dyDescent="0.35">
      <c r="A136" s="45" t="s">
        <v>138</v>
      </c>
      <c r="B136" s="45" t="str">
        <f t="shared" si="8"/>
        <v>2016-11-08</v>
      </c>
      <c r="C136" s="46" t="str">
        <f t="shared" si="9"/>
        <v>09</v>
      </c>
      <c r="D136" s="46" t="str">
        <f t="shared" si="10"/>
        <v>Tuesday</v>
      </c>
      <c r="E136" s="46">
        <v>16</v>
      </c>
      <c r="F136" s="46">
        <v>50</v>
      </c>
      <c r="G136" s="46">
        <v>76</v>
      </c>
      <c r="H136" s="47">
        <f t="shared" si="11"/>
        <v>66</v>
      </c>
    </row>
    <row r="137" spans="1:8" ht="15.5" x14ac:dyDescent="0.35">
      <c r="A137" s="45" t="s">
        <v>139</v>
      </c>
      <c r="B137" s="45" t="str">
        <f t="shared" si="8"/>
        <v>2016-11-08</v>
      </c>
      <c r="C137" s="46" t="str">
        <f t="shared" si="9"/>
        <v>08</v>
      </c>
      <c r="D137" s="46" t="str">
        <f t="shared" si="10"/>
        <v>Tuesday</v>
      </c>
      <c r="E137" s="46">
        <v>23</v>
      </c>
      <c r="F137" s="46">
        <v>48</v>
      </c>
      <c r="G137" s="46">
        <v>68</v>
      </c>
      <c r="H137" s="47">
        <f t="shared" si="11"/>
        <v>71</v>
      </c>
    </row>
    <row r="138" spans="1:8" ht="15.5" x14ac:dyDescent="0.35">
      <c r="A138" s="45" t="s">
        <v>140</v>
      </c>
      <c r="B138" s="45" t="str">
        <f t="shared" si="8"/>
        <v>2016-11-08</v>
      </c>
      <c r="C138" s="46" t="str">
        <f t="shared" si="9"/>
        <v>07</v>
      </c>
      <c r="D138" s="46" t="str">
        <f t="shared" si="10"/>
        <v>Tuesday</v>
      </c>
      <c r="E138" s="46">
        <v>12</v>
      </c>
      <c r="F138" s="46">
        <v>27</v>
      </c>
      <c r="G138" s="46">
        <v>69</v>
      </c>
      <c r="H138" s="47">
        <f t="shared" si="11"/>
        <v>39</v>
      </c>
    </row>
    <row r="139" spans="1:8" ht="15.5" x14ac:dyDescent="0.35">
      <c r="A139" s="45" t="s">
        <v>141</v>
      </c>
      <c r="B139" s="45" t="str">
        <f t="shared" si="8"/>
        <v>2016-11-08</v>
      </c>
      <c r="C139" s="46" t="str">
        <f t="shared" si="9"/>
        <v>06</v>
      </c>
      <c r="D139" s="46" t="str">
        <f t="shared" si="10"/>
        <v>Tuesday</v>
      </c>
      <c r="E139" s="46">
        <v>4</v>
      </c>
      <c r="F139" s="46">
        <v>11</v>
      </c>
      <c r="G139" s="46">
        <v>73</v>
      </c>
      <c r="H139" s="47">
        <f t="shared" si="11"/>
        <v>15</v>
      </c>
    </row>
    <row r="140" spans="1:8" ht="15.5" x14ac:dyDescent="0.35">
      <c r="A140" s="45" t="s">
        <v>142</v>
      </c>
      <c r="B140" s="45" t="str">
        <f t="shared" si="8"/>
        <v>2016-11-08</v>
      </c>
      <c r="C140" s="46" t="str">
        <f t="shared" si="9"/>
        <v>05</v>
      </c>
      <c r="D140" s="46" t="str">
        <f t="shared" si="10"/>
        <v>Tuesday</v>
      </c>
      <c r="E140" s="46">
        <v>0</v>
      </c>
      <c r="F140" s="46">
        <v>2</v>
      </c>
      <c r="G140" s="46">
        <v>100</v>
      </c>
      <c r="H140" s="47">
        <f t="shared" si="11"/>
        <v>2</v>
      </c>
    </row>
    <row r="141" spans="1:8" ht="15.5" x14ac:dyDescent="0.35">
      <c r="A141" s="45" t="s">
        <v>143</v>
      </c>
      <c r="B141" s="45" t="str">
        <f t="shared" si="8"/>
        <v>2016-11-08</v>
      </c>
      <c r="C141" s="46" t="str">
        <f t="shared" si="9"/>
        <v>04</v>
      </c>
      <c r="D141" s="46" t="str">
        <f t="shared" si="10"/>
        <v>Tuesday</v>
      </c>
      <c r="E141" s="46">
        <v>3</v>
      </c>
      <c r="F141" s="46">
        <v>4</v>
      </c>
      <c r="G141" s="46">
        <v>57</v>
      </c>
      <c r="H141" s="47">
        <f t="shared" si="11"/>
        <v>7</v>
      </c>
    </row>
    <row r="142" spans="1:8" ht="15.5" x14ac:dyDescent="0.35">
      <c r="A142" s="45" t="s">
        <v>144</v>
      </c>
      <c r="B142" s="45" t="str">
        <f t="shared" si="8"/>
        <v>2016-11-08</v>
      </c>
      <c r="C142" s="46" t="str">
        <f t="shared" si="9"/>
        <v>03</v>
      </c>
      <c r="D142" s="46" t="str">
        <f t="shared" si="10"/>
        <v>Tuesday</v>
      </c>
      <c r="E142" s="46">
        <v>5</v>
      </c>
      <c r="F142" s="46">
        <v>4</v>
      </c>
      <c r="G142" s="46">
        <v>44</v>
      </c>
      <c r="H142" s="47">
        <f t="shared" si="11"/>
        <v>9</v>
      </c>
    </row>
    <row r="143" spans="1:8" ht="15.5" x14ac:dyDescent="0.35">
      <c r="A143" s="45" t="s">
        <v>145</v>
      </c>
      <c r="B143" s="45" t="str">
        <f t="shared" si="8"/>
        <v>2016-11-08</v>
      </c>
      <c r="C143" s="46" t="str">
        <f t="shared" si="9"/>
        <v>02</v>
      </c>
      <c r="D143" s="46" t="str">
        <f t="shared" si="10"/>
        <v>Tuesday</v>
      </c>
      <c r="E143" s="46">
        <v>4</v>
      </c>
      <c r="F143" s="46">
        <v>5</v>
      </c>
      <c r="G143" s="46">
        <v>56</v>
      </c>
      <c r="H143" s="47">
        <f t="shared" si="11"/>
        <v>9</v>
      </c>
    </row>
    <row r="144" spans="1:8" ht="15.5" x14ac:dyDescent="0.35">
      <c r="A144" s="45" t="s">
        <v>146</v>
      </c>
      <c r="B144" s="45" t="str">
        <f t="shared" si="8"/>
        <v>2016-11-08</v>
      </c>
      <c r="C144" s="46" t="str">
        <f t="shared" si="9"/>
        <v>01</v>
      </c>
      <c r="D144" s="46" t="str">
        <f t="shared" si="10"/>
        <v>Tuesday</v>
      </c>
      <c r="E144" s="46">
        <v>1</v>
      </c>
      <c r="F144" s="46">
        <v>5</v>
      </c>
      <c r="G144" s="46">
        <v>83</v>
      </c>
      <c r="H144" s="47">
        <f t="shared" si="11"/>
        <v>6</v>
      </c>
    </row>
    <row r="145" spans="1:8" ht="15.5" x14ac:dyDescent="0.35">
      <c r="A145" s="45" t="s">
        <v>147</v>
      </c>
      <c r="B145" s="45" t="str">
        <f t="shared" si="8"/>
        <v>2016-11-08</v>
      </c>
      <c r="C145" s="46" t="str">
        <f t="shared" si="9"/>
        <v>00</v>
      </c>
      <c r="D145" s="46" t="str">
        <f t="shared" si="10"/>
        <v>Tuesday</v>
      </c>
      <c r="E145" s="46">
        <v>1</v>
      </c>
      <c r="F145" s="46">
        <v>15</v>
      </c>
      <c r="G145" s="46">
        <v>94</v>
      </c>
      <c r="H145" s="47">
        <f t="shared" si="11"/>
        <v>16</v>
      </c>
    </row>
    <row r="146" spans="1:8" ht="15.5" x14ac:dyDescent="0.35">
      <c r="A146" s="45" t="s">
        <v>148</v>
      </c>
      <c r="B146" s="45" t="str">
        <f t="shared" si="8"/>
        <v>2016-11-07</v>
      </c>
      <c r="C146" s="46" t="str">
        <f t="shared" si="9"/>
        <v>23</v>
      </c>
      <c r="D146" s="46" t="str">
        <f t="shared" si="10"/>
        <v>Monday</v>
      </c>
      <c r="E146" s="46">
        <v>9</v>
      </c>
      <c r="F146" s="46">
        <v>27</v>
      </c>
      <c r="G146" s="46">
        <v>75</v>
      </c>
      <c r="H146" s="47">
        <f t="shared" si="11"/>
        <v>36</v>
      </c>
    </row>
    <row r="147" spans="1:8" ht="15.5" x14ac:dyDescent="0.35">
      <c r="A147" s="45" t="s">
        <v>149</v>
      </c>
      <c r="B147" s="45" t="str">
        <f t="shared" si="8"/>
        <v>2016-11-07</v>
      </c>
      <c r="C147" s="46" t="str">
        <f t="shared" si="9"/>
        <v>22</v>
      </c>
      <c r="D147" s="46" t="str">
        <f t="shared" si="10"/>
        <v>Monday</v>
      </c>
      <c r="E147" s="46">
        <v>4</v>
      </c>
      <c r="F147" s="46">
        <v>27</v>
      </c>
      <c r="G147" s="46">
        <v>87</v>
      </c>
      <c r="H147" s="47">
        <f t="shared" si="11"/>
        <v>31</v>
      </c>
    </row>
    <row r="148" spans="1:8" ht="15.5" x14ac:dyDescent="0.35">
      <c r="A148" s="45" t="s">
        <v>150</v>
      </c>
      <c r="B148" s="45" t="str">
        <f t="shared" si="8"/>
        <v>2016-11-07</v>
      </c>
      <c r="C148" s="46" t="str">
        <f t="shared" si="9"/>
        <v>21</v>
      </c>
      <c r="D148" s="46" t="str">
        <f t="shared" si="10"/>
        <v>Monday</v>
      </c>
      <c r="E148" s="46">
        <v>7</v>
      </c>
      <c r="F148" s="46">
        <v>40</v>
      </c>
      <c r="G148" s="46">
        <v>85</v>
      </c>
      <c r="H148" s="47">
        <f t="shared" si="11"/>
        <v>47</v>
      </c>
    </row>
    <row r="149" spans="1:8" ht="15.5" x14ac:dyDescent="0.35">
      <c r="A149" s="45" t="s">
        <v>151</v>
      </c>
      <c r="B149" s="45" t="str">
        <f t="shared" si="8"/>
        <v>2016-11-07</v>
      </c>
      <c r="C149" s="46" t="str">
        <f t="shared" si="9"/>
        <v>20</v>
      </c>
      <c r="D149" s="46" t="str">
        <f t="shared" si="10"/>
        <v>Monday</v>
      </c>
      <c r="E149" s="46">
        <v>4</v>
      </c>
      <c r="F149" s="46">
        <v>27</v>
      </c>
      <c r="G149" s="46">
        <v>87</v>
      </c>
      <c r="H149" s="47">
        <f t="shared" si="11"/>
        <v>31</v>
      </c>
    </row>
    <row r="150" spans="1:8" ht="15.5" x14ac:dyDescent="0.35">
      <c r="A150" s="45" t="s">
        <v>152</v>
      </c>
      <c r="B150" s="45" t="str">
        <f t="shared" si="8"/>
        <v>2016-11-07</v>
      </c>
      <c r="C150" s="46" t="str">
        <f t="shared" si="9"/>
        <v>19</v>
      </c>
      <c r="D150" s="46" t="str">
        <f t="shared" si="10"/>
        <v>Monday</v>
      </c>
      <c r="E150" s="46">
        <v>9</v>
      </c>
      <c r="F150" s="46">
        <v>46</v>
      </c>
      <c r="G150" s="46">
        <v>84</v>
      </c>
      <c r="H150" s="47">
        <f t="shared" si="11"/>
        <v>55</v>
      </c>
    </row>
    <row r="151" spans="1:8" ht="15.5" x14ac:dyDescent="0.35">
      <c r="A151" s="45" t="s">
        <v>153</v>
      </c>
      <c r="B151" s="45" t="str">
        <f t="shared" si="8"/>
        <v>2016-11-07</v>
      </c>
      <c r="C151" s="46" t="str">
        <f t="shared" si="9"/>
        <v>18</v>
      </c>
      <c r="D151" s="46" t="str">
        <f t="shared" si="10"/>
        <v>Monday</v>
      </c>
      <c r="E151" s="46">
        <v>2</v>
      </c>
      <c r="F151" s="46">
        <v>47</v>
      </c>
      <c r="G151" s="46">
        <v>96</v>
      </c>
      <c r="H151" s="47">
        <f t="shared" si="11"/>
        <v>49</v>
      </c>
    </row>
    <row r="152" spans="1:8" ht="15.5" x14ac:dyDescent="0.35">
      <c r="A152" s="45" t="s">
        <v>154</v>
      </c>
      <c r="B152" s="45" t="str">
        <f t="shared" si="8"/>
        <v>2016-11-07</v>
      </c>
      <c r="C152" s="46" t="str">
        <f t="shared" si="9"/>
        <v>17</v>
      </c>
      <c r="D152" s="46" t="str">
        <f t="shared" si="10"/>
        <v>Monday</v>
      </c>
      <c r="E152" s="46">
        <v>1</v>
      </c>
      <c r="F152" s="46">
        <v>32</v>
      </c>
      <c r="G152" s="46">
        <v>97</v>
      </c>
      <c r="H152" s="47">
        <f t="shared" si="11"/>
        <v>33</v>
      </c>
    </row>
    <row r="153" spans="1:8" ht="15.5" x14ac:dyDescent="0.35">
      <c r="A153" s="45" t="s">
        <v>155</v>
      </c>
      <c r="B153" s="45" t="str">
        <f t="shared" si="8"/>
        <v>2016-11-07</v>
      </c>
      <c r="C153" s="46" t="str">
        <f t="shared" si="9"/>
        <v>16</v>
      </c>
      <c r="D153" s="46" t="str">
        <f t="shared" si="10"/>
        <v>Monday</v>
      </c>
      <c r="E153" s="46">
        <v>0</v>
      </c>
      <c r="F153" s="46">
        <v>35</v>
      </c>
      <c r="G153" s="46">
        <v>100</v>
      </c>
      <c r="H153" s="47">
        <f t="shared" si="11"/>
        <v>35</v>
      </c>
    </row>
    <row r="154" spans="1:8" ht="15.5" x14ac:dyDescent="0.35">
      <c r="A154" s="45" t="s">
        <v>156</v>
      </c>
      <c r="B154" s="45" t="str">
        <f t="shared" si="8"/>
        <v>2016-11-07</v>
      </c>
      <c r="C154" s="46" t="str">
        <f t="shared" si="9"/>
        <v>15</v>
      </c>
      <c r="D154" s="46" t="str">
        <f t="shared" si="10"/>
        <v>Monday</v>
      </c>
      <c r="E154" s="46">
        <v>3</v>
      </c>
      <c r="F154" s="46">
        <v>31</v>
      </c>
      <c r="G154" s="46">
        <v>91</v>
      </c>
      <c r="H154" s="47">
        <f t="shared" si="11"/>
        <v>34</v>
      </c>
    </row>
    <row r="155" spans="1:8" ht="15.5" x14ac:dyDescent="0.35">
      <c r="A155" s="45" t="s">
        <v>157</v>
      </c>
      <c r="B155" s="45" t="str">
        <f t="shared" si="8"/>
        <v>2016-11-07</v>
      </c>
      <c r="C155" s="46" t="str">
        <f t="shared" si="9"/>
        <v>14</v>
      </c>
      <c r="D155" s="46" t="str">
        <f t="shared" si="10"/>
        <v>Monday</v>
      </c>
      <c r="E155" s="46">
        <v>2</v>
      </c>
      <c r="F155" s="46">
        <v>15</v>
      </c>
      <c r="G155" s="46">
        <v>88</v>
      </c>
      <c r="H155" s="47">
        <f t="shared" si="11"/>
        <v>17</v>
      </c>
    </row>
    <row r="156" spans="1:8" ht="15.5" x14ac:dyDescent="0.35">
      <c r="A156" s="45" t="s">
        <v>158</v>
      </c>
      <c r="B156" s="45" t="str">
        <f t="shared" si="8"/>
        <v>2016-11-07</v>
      </c>
      <c r="C156" s="46" t="str">
        <f t="shared" si="9"/>
        <v>13</v>
      </c>
      <c r="D156" s="46" t="str">
        <f t="shared" si="10"/>
        <v>Monday</v>
      </c>
      <c r="E156" s="46">
        <v>5</v>
      </c>
      <c r="F156" s="46">
        <v>23</v>
      </c>
      <c r="G156" s="46">
        <v>82</v>
      </c>
      <c r="H156" s="47">
        <f t="shared" si="11"/>
        <v>28</v>
      </c>
    </row>
    <row r="157" spans="1:8" ht="15.5" x14ac:dyDescent="0.35">
      <c r="A157" s="45" t="s">
        <v>159</v>
      </c>
      <c r="B157" s="45" t="str">
        <f t="shared" si="8"/>
        <v>2016-11-07</v>
      </c>
      <c r="C157" s="46" t="str">
        <f t="shared" si="9"/>
        <v>12</v>
      </c>
      <c r="D157" s="46" t="str">
        <f t="shared" si="10"/>
        <v>Monday</v>
      </c>
      <c r="E157" s="46">
        <v>4</v>
      </c>
      <c r="F157" s="46">
        <v>18</v>
      </c>
      <c r="G157" s="46">
        <v>82</v>
      </c>
      <c r="H157" s="47">
        <f t="shared" si="11"/>
        <v>22</v>
      </c>
    </row>
    <row r="158" spans="1:8" ht="15.5" x14ac:dyDescent="0.35">
      <c r="A158" s="45" t="s">
        <v>160</v>
      </c>
      <c r="B158" s="45" t="str">
        <f t="shared" si="8"/>
        <v>2016-11-07</v>
      </c>
      <c r="C158" s="46" t="str">
        <f t="shared" si="9"/>
        <v>11</v>
      </c>
      <c r="D158" s="46" t="str">
        <f t="shared" si="10"/>
        <v>Monday</v>
      </c>
      <c r="E158" s="46">
        <v>7</v>
      </c>
      <c r="F158" s="46">
        <v>23</v>
      </c>
      <c r="G158" s="46">
        <v>77</v>
      </c>
      <c r="H158" s="47">
        <f t="shared" si="11"/>
        <v>30</v>
      </c>
    </row>
    <row r="159" spans="1:8" ht="15.5" x14ac:dyDescent="0.35">
      <c r="A159" s="45" t="s">
        <v>161</v>
      </c>
      <c r="B159" s="45" t="str">
        <f t="shared" si="8"/>
        <v>2016-11-07</v>
      </c>
      <c r="C159" s="46" t="str">
        <f t="shared" si="9"/>
        <v>10</v>
      </c>
      <c r="D159" s="46" t="str">
        <f t="shared" si="10"/>
        <v>Monday</v>
      </c>
      <c r="E159" s="46">
        <v>22</v>
      </c>
      <c r="F159" s="46">
        <v>28</v>
      </c>
      <c r="G159" s="46">
        <v>56</v>
      </c>
      <c r="H159" s="47">
        <f t="shared" si="11"/>
        <v>50</v>
      </c>
    </row>
    <row r="160" spans="1:8" ht="15.5" x14ac:dyDescent="0.35">
      <c r="A160" s="45" t="s">
        <v>162</v>
      </c>
      <c r="B160" s="45" t="str">
        <f t="shared" si="8"/>
        <v>2016-11-07</v>
      </c>
      <c r="C160" s="46" t="str">
        <f t="shared" si="9"/>
        <v>09</v>
      </c>
      <c r="D160" s="46" t="str">
        <f t="shared" si="10"/>
        <v>Monday</v>
      </c>
      <c r="E160" s="46">
        <v>35</v>
      </c>
      <c r="F160" s="46">
        <v>49</v>
      </c>
      <c r="G160" s="46">
        <v>58</v>
      </c>
      <c r="H160" s="47">
        <f t="shared" si="11"/>
        <v>84</v>
      </c>
    </row>
    <row r="161" spans="1:8" ht="15.5" x14ac:dyDescent="0.35">
      <c r="A161" s="45" t="s">
        <v>163</v>
      </c>
      <c r="B161" s="45" t="str">
        <f t="shared" si="8"/>
        <v>2016-11-07</v>
      </c>
      <c r="C161" s="46" t="str">
        <f t="shared" si="9"/>
        <v>08</v>
      </c>
      <c r="D161" s="46" t="str">
        <f t="shared" si="10"/>
        <v>Monday</v>
      </c>
      <c r="E161" s="46">
        <v>28</v>
      </c>
      <c r="F161" s="46">
        <v>32</v>
      </c>
      <c r="G161" s="46">
        <v>53</v>
      </c>
      <c r="H161" s="47">
        <f t="shared" si="11"/>
        <v>60</v>
      </c>
    </row>
    <row r="162" spans="1:8" ht="15.5" x14ac:dyDescent="0.35">
      <c r="A162" s="45" t="s">
        <v>164</v>
      </c>
      <c r="B162" s="45" t="str">
        <f t="shared" si="8"/>
        <v>2016-11-07</v>
      </c>
      <c r="C162" s="46" t="str">
        <f t="shared" si="9"/>
        <v>07</v>
      </c>
      <c r="D162" s="46" t="str">
        <f t="shared" si="10"/>
        <v>Monday</v>
      </c>
      <c r="E162" s="46">
        <v>14</v>
      </c>
      <c r="F162" s="46">
        <v>18</v>
      </c>
      <c r="G162" s="46">
        <v>56</v>
      </c>
      <c r="H162" s="47">
        <f t="shared" si="11"/>
        <v>32</v>
      </c>
    </row>
    <row r="163" spans="1:8" ht="15.5" x14ac:dyDescent="0.35">
      <c r="A163" s="45" t="s">
        <v>165</v>
      </c>
      <c r="B163" s="45" t="str">
        <f t="shared" si="8"/>
        <v>2016-11-07</v>
      </c>
      <c r="C163" s="46" t="str">
        <f t="shared" si="9"/>
        <v>06</v>
      </c>
      <c r="D163" s="46" t="str">
        <f t="shared" si="10"/>
        <v>Monday</v>
      </c>
      <c r="E163" s="46">
        <v>7</v>
      </c>
      <c r="F163" s="46">
        <v>4</v>
      </c>
      <c r="G163" s="46">
        <v>36</v>
      </c>
      <c r="H163" s="47">
        <f t="shared" si="11"/>
        <v>11</v>
      </c>
    </row>
    <row r="164" spans="1:8" ht="15.5" x14ac:dyDescent="0.35">
      <c r="A164" s="45" t="s">
        <v>166</v>
      </c>
      <c r="B164" s="45" t="str">
        <f t="shared" si="8"/>
        <v>2016-11-07</v>
      </c>
      <c r="C164" s="46" t="str">
        <f t="shared" si="9"/>
        <v>05</v>
      </c>
      <c r="D164" s="46" t="str">
        <f t="shared" si="10"/>
        <v>Monday</v>
      </c>
      <c r="E164" s="46">
        <v>3</v>
      </c>
      <c r="F164" s="46">
        <v>3</v>
      </c>
      <c r="G164" s="46">
        <v>50</v>
      </c>
      <c r="H164" s="47">
        <f t="shared" si="11"/>
        <v>6</v>
      </c>
    </row>
    <row r="165" spans="1:8" ht="15.5" x14ac:dyDescent="0.35">
      <c r="A165" s="45" t="s">
        <v>167</v>
      </c>
      <c r="B165" s="45" t="str">
        <f t="shared" si="8"/>
        <v>2016-11-07</v>
      </c>
      <c r="C165" s="46" t="str">
        <f t="shared" si="9"/>
        <v>04</v>
      </c>
      <c r="D165" s="46" t="str">
        <f t="shared" si="10"/>
        <v>Monday</v>
      </c>
      <c r="E165" s="46">
        <v>2</v>
      </c>
      <c r="F165" s="46">
        <v>2</v>
      </c>
      <c r="G165" s="46">
        <v>50</v>
      </c>
      <c r="H165" s="47">
        <f t="shared" si="11"/>
        <v>4</v>
      </c>
    </row>
    <row r="166" spans="1:8" ht="15.5" x14ac:dyDescent="0.35">
      <c r="A166" s="45" t="s">
        <v>168</v>
      </c>
      <c r="B166" s="45" t="str">
        <f t="shared" si="8"/>
        <v>2016-11-07</v>
      </c>
      <c r="C166" s="46" t="str">
        <f t="shared" si="9"/>
        <v>03</v>
      </c>
      <c r="D166" s="46" t="str">
        <f t="shared" si="10"/>
        <v>Monday</v>
      </c>
      <c r="E166" s="46">
        <v>2</v>
      </c>
      <c r="F166" s="46">
        <v>0</v>
      </c>
      <c r="G166" s="46">
        <v>0</v>
      </c>
      <c r="H166" s="47">
        <f t="shared" si="11"/>
        <v>2</v>
      </c>
    </row>
    <row r="167" spans="1:8" ht="15.5" x14ac:dyDescent="0.35">
      <c r="A167" s="45" t="s">
        <v>169</v>
      </c>
      <c r="B167" s="45" t="str">
        <f t="shared" si="8"/>
        <v>2016-11-07</v>
      </c>
      <c r="C167" s="46" t="str">
        <f t="shared" si="9"/>
        <v>02</v>
      </c>
      <c r="D167" s="46" t="str">
        <f t="shared" si="10"/>
        <v>Monday</v>
      </c>
      <c r="E167" s="46">
        <v>2</v>
      </c>
      <c r="F167" s="46">
        <v>2</v>
      </c>
      <c r="G167" s="46">
        <v>50</v>
      </c>
      <c r="H167" s="47">
        <f t="shared" si="11"/>
        <v>4</v>
      </c>
    </row>
    <row r="168" spans="1:8" ht="15.5" x14ac:dyDescent="0.35">
      <c r="A168" s="45" t="s">
        <v>170</v>
      </c>
      <c r="B168" s="45" t="str">
        <f t="shared" si="8"/>
        <v>2016-11-07</v>
      </c>
      <c r="C168" s="46" t="str">
        <f t="shared" si="9"/>
        <v>01</v>
      </c>
      <c r="D168" s="46" t="str">
        <f t="shared" si="10"/>
        <v>Monday</v>
      </c>
      <c r="E168" s="46">
        <v>4</v>
      </c>
      <c r="F168" s="46">
        <v>13</v>
      </c>
      <c r="G168" s="46">
        <v>76</v>
      </c>
      <c r="H168" s="47">
        <f t="shared" si="11"/>
        <v>17</v>
      </c>
    </row>
    <row r="169" spans="1:8" ht="15.5" x14ac:dyDescent="0.35">
      <c r="A169" s="45" t="s">
        <v>171</v>
      </c>
      <c r="B169" s="45" t="str">
        <f t="shared" si="8"/>
        <v>2016-11-07</v>
      </c>
      <c r="C169" s="46" t="str">
        <f t="shared" si="9"/>
        <v>00</v>
      </c>
      <c r="D169" s="46" t="str">
        <f t="shared" si="10"/>
        <v>Monday</v>
      </c>
      <c r="E169" s="46">
        <v>5</v>
      </c>
      <c r="F169" s="46">
        <v>21</v>
      </c>
      <c r="G169" s="46">
        <v>81</v>
      </c>
      <c r="H169" s="47">
        <f t="shared" si="11"/>
        <v>26</v>
      </c>
    </row>
    <row r="170" spans="1:8" ht="16" thickBot="1" x14ac:dyDescent="0.4">
      <c r="B170" s="41" t="str">
        <f t="shared" si="8"/>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07E5-42B8-412A-BF3D-BFE68B0D3027}">
  <sheetPr codeName="Sheet2"/>
  <dimension ref="A1:N169"/>
  <sheetViews>
    <sheetView topLeftCell="A46" workbookViewId="0">
      <selection activeCell="A2" sqref="A2:A169"/>
    </sheetView>
  </sheetViews>
  <sheetFormatPr defaultRowHeight="14.5" x14ac:dyDescent="0.35"/>
  <cols>
    <col min="1" max="2" width="15.453125" style="10" customWidth="1"/>
    <col min="3" max="4" width="15.453125" style="15" customWidth="1"/>
    <col min="5" max="16384" width="8.7265625" style="8"/>
  </cols>
  <sheetData>
    <row r="1" spans="1:14" ht="62" x14ac:dyDescent="0.35">
      <c r="A1" s="43" t="s">
        <v>189</v>
      </c>
      <c r="B1" s="43" t="s">
        <v>0</v>
      </c>
      <c r="C1" s="48" t="s">
        <v>187</v>
      </c>
      <c r="D1" s="48" t="s">
        <v>186</v>
      </c>
      <c r="E1" s="44" t="s">
        <v>172</v>
      </c>
      <c r="F1" s="44" t="s">
        <v>173</v>
      </c>
      <c r="G1" s="44" t="s">
        <v>174</v>
      </c>
      <c r="H1" s="44" t="s">
        <v>175</v>
      </c>
      <c r="I1" s="44" t="s">
        <v>176</v>
      </c>
      <c r="J1" s="44" t="s">
        <v>177</v>
      </c>
      <c r="K1" s="44" t="s">
        <v>178</v>
      </c>
      <c r="L1" s="44" t="s">
        <v>179</v>
      </c>
      <c r="M1" s="44" t="s">
        <v>238</v>
      </c>
      <c r="N1" s="44" t="s">
        <v>239</v>
      </c>
    </row>
    <row r="2" spans="1:14" ht="15.5" x14ac:dyDescent="0.35">
      <c r="A2" s="45" t="s">
        <v>4</v>
      </c>
      <c r="B2" s="45" t="str">
        <f>LEFT(A2,10)</f>
        <v>2016-11-13</v>
      </c>
      <c r="C2" s="49" t="str">
        <f>RIGHT(A2,2)</f>
        <v>23</v>
      </c>
      <c r="D2" s="49" t="str">
        <f>TEXT(B2, "dddd")</f>
        <v>Sunday</v>
      </c>
      <c r="E2" s="46">
        <v>45</v>
      </c>
      <c r="F2" s="46">
        <v>22</v>
      </c>
      <c r="G2" s="46">
        <v>3</v>
      </c>
      <c r="H2" s="46">
        <v>19</v>
      </c>
      <c r="I2" s="46">
        <v>13</v>
      </c>
      <c r="J2" s="46">
        <v>0.5</v>
      </c>
      <c r="K2" s="46">
        <v>0.45</v>
      </c>
      <c r="L2" s="46">
        <v>10</v>
      </c>
      <c r="M2" s="47">
        <f>L2*2</f>
        <v>20</v>
      </c>
      <c r="N2" s="47">
        <f>SUM(M2:M6)</f>
        <v>130</v>
      </c>
    </row>
    <row r="3" spans="1:14" ht="15.5" x14ac:dyDescent="0.35">
      <c r="A3" s="45" t="s">
        <v>5</v>
      </c>
      <c r="B3" s="45" t="str">
        <f t="shared" ref="B3:B66" si="0">LEFT(A3,10)</f>
        <v>2016-11-13</v>
      </c>
      <c r="C3" s="49" t="str">
        <f t="shared" ref="C3:C66" si="1">RIGHT(A3,2)</f>
        <v>22</v>
      </c>
      <c r="D3" s="49" t="str">
        <f t="shared" ref="D3:D66" si="2">TEXT(B3, "dddd")</f>
        <v>Sunday</v>
      </c>
      <c r="E3" s="46">
        <v>58</v>
      </c>
      <c r="F3" s="46">
        <v>23</v>
      </c>
      <c r="G3" s="46">
        <v>5</v>
      </c>
      <c r="H3" s="46">
        <v>18</v>
      </c>
      <c r="I3" s="46">
        <v>18</v>
      </c>
      <c r="J3" s="46">
        <v>0.4</v>
      </c>
      <c r="K3" s="46">
        <v>0.52</v>
      </c>
      <c r="L3" s="46">
        <v>12</v>
      </c>
      <c r="M3" s="47">
        <f>L3*2</f>
        <v>24</v>
      </c>
      <c r="N3" s="47">
        <f t="shared" ref="N3:N66" si="3">SUM(M3:M7)</f>
        <v>132</v>
      </c>
    </row>
    <row r="4" spans="1:14" ht="15.5" x14ac:dyDescent="0.35">
      <c r="A4" s="45" t="s">
        <v>6</v>
      </c>
      <c r="B4" s="45" t="str">
        <f t="shared" si="0"/>
        <v>2016-11-13</v>
      </c>
      <c r="C4" s="49" t="str">
        <f t="shared" si="1"/>
        <v>21</v>
      </c>
      <c r="D4" s="49" t="str">
        <f t="shared" si="2"/>
        <v>Sunday</v>
      </c>
      <c r="E4" s="46">
        <v>72</v>
      </c>
      <c r="F4" s="46">
        <v>24</v>
      </c>
      <c r="G4" s="46">
        <v>6</v>
      </c>
      <c r="H4" s="46">
        <v>19</v>
      </c>
      <c r="I4" s="46">
        <v>20</v>
      </c>
      <c r="J4" s="46">
        <v>0.3</v>
      </c>
      <c r="K4" s="46">
        <v>0.71</v>
      </c>
      <c r="L4" s="46">
        <v>17</v>
      </c>
      <c r="M4" s="47">
        <f t="shared" ref="M4:M67" si="4">L4*2</f>
        <v>34</v>
      </c>
      <c r="N4" s="47">
        <f t="shared" si="3"/>
        <v>140</v>
      </c>
    </row>
    <row r="5" spans="1:14" ht="15.5" x14ac:dyDescent="0.35">
      <c r="A5" s="45" t="s">
        <v>7</v>
      </c>
      <c r="B5" s="45" t="str">
        <f t="shared" si="0"/>
        <v>2016-11-13</v>
      </c>
      <c r="C5" s="49" t="str">
        <f t="shared" si="1"/>
        <v>20</v>
      </c>
      <c r="D5" s="49" t="str">
        <f t="shared" si="2"/>
        <v>Sunday</v>
      </c>
      <c r="E5" s="46">
        <v>74</v>
      </c>
      <c r="F5" s="46">
        <v>30</v>
      </c>
      <c r="G5" s="46">
        <v>5</v>
      </c>
      <c r="H5" s="46">
        <v>25</v>
      </c>
      <c r="I5" s="46">
        <v>17</v>
      </c>
      <c r="J5" s="46">
        <v>0.4</v>
      </c>
      <c r="K5" s="46">
        <v>0.47</v>
      </c>
      <c r="L5" s="46">
        <v>14</v>
      </c>
      <c r="M5" s="47">
        <f t="shared" si="4"/>
        <v>28</v>
      </c>
      <c r="N5" s="47">
        <f t="shared" si="3"/>
        <v>130</v>
      </c>
    </row>
    <row r="6" spans="1:14" ht="15.5" x14ac:dyDescent="0.35">
      <c r="A6" s="45" t="s">
        <v>8</v>
      </c>
      <c r="B6" s="45" t="str">
        <f t="shared" si="0"/>
        <v>2016-11-13</v>
      </c>
      <c r="C6" s="49" t="str">
        <f t="shared" si="1"/>
        <v>19</v>
      </c>
      <c r="D6" s="49" t="str">
        <f t="shared" si="2"/>
        <v>Sunday</v>
      </c>
      <c r="E6" s="46">
        <v>58</v>
      </c>
      <c r="F6" s="46">
        <v>26</v>
      </c>
      <c r="G6" s="46">
        <v>4</v>
      </c>
      <c r="H6" s="46">
        <v>22</v>
      </c>
      <c r="I6" s="46">
        <v>17</v>
      </c>
      <c r="J6" s="46">
        <v>0.4</v>
      </c>
      <c r="K6" s="46">
        <v>0.46</v>
      </c>
      <c r="L6" s="46">
        <v>12</v>
      </c>
      <c r="M6" s="47">
        <f t="shared" si="4"/>
        <v>24</v>
      </c>
      <c r="N6" s="47">
        <f t="shared" si="3"/>
        <v>116</v>
      </c>
    </row>
    <row r="7" spans="1:14" ht="15.5" x14ac:dyDescent="0.35">
      <c r="A7" s="45" t="s">
        <v>9</v>
      </c>
      <c r="B7" s="45" t="str">
        <f t="shared" si="0"/>
        <v>2016-11-13</v>
      </c>
      <c r="C7" s="49" t="str">
        <f t="shared" si="1"/>
        <v>18</v>
      </c>
      <c r="D7" s="49" t="str">
        <f t="shared" si="2"/>
        <v>Sunday</v>
      </c>
      <c r="E7" s="46">
        <v>64</v>
      </c>
      <c r="F7" s="46">
        <v>25</v>
      </c>
      <c r="G7" s="46">
        <v>6</v>
      </c>
      <c r="H7" s="46">
        <v>19</v>
      </c>
      <c r="I7" s="46">
        <v>14</v>
      </c>
      <c r="J7" s="46">
        <v>0.4</v>
      </c>
      <c r="K7" s="46">
        <v>0.44</v>
      </c>
      <c r="L7" s="46">
        <v>11</v>
      </c>
      <c r="M7" s="47">
        <f t="shared" si="4"/>
        <v>22</v>
      </c>
      <c r="N7" s="47">
        <f t="shared" si="3"/>
        <v>114</v>
      </c>
    </row>
    <row r="8" spans="1:14" ht="15.5" x14ac:dyDescent="0.35">
      <c r="A8" s="45" t="s">
        <v>10</v>
      </c>
      <c r="B8" s="45" t="str">
        <f t="shared" si="0"/>
        <v>2016-11-13</v>
      </c>
      <c r="C8" s="49" t="str">
        <f t="shared" si="1"/>
        <v>17</v>
      </c>
      <c r="D8" s="49" t="str">
        <f t="shared" si="2"/>
        <v>Sunday</v>
      </c>
      <c r="E8" s="46">
        <v>60</v>
      </c>
      <c r="F8" s="46">
        <v>21</v>
      </c>
      <c r="G8" s="46">
        <v>5</v>
      </c>
      <c r="H8" s="46">
        <v>15</v>
      </c>
      <c r="I8" s="46">
        <v>18</v>
      </c>
      <c r="J8" s="46">
        <v>0.3</v>
      </c>
      <c r="K8" s="46">
        <v>0.76</v>
      </c>
      <c r="L8" s="46">
        <v>16</v>
      </c>
      <c r="M8" s="47">
        <f t="shared" si="4"/>
        <v>32</v>
      </c>
      <c r="N8" s="47">
        <f t="shared" si="3"/>
        <v>114</v>
      </c>
    </row>
    <row r="9" spans="1:14" ht="15.5" x14ac:dyDescent="0.35">
      <c r="A9" s="45" t="s">
        <v>11</v>
      </c>
      <c r="B9" s="45" t="str">
        <f t="shared" si="0"/>
        <v>2016-11-13</v>
      </c>
      <c r="C9" s="49" t="str">
        <f t="shared" si="1"/>
        <v>16</v>
      </c>
      <c r="D9" s="49" t="str">
        <f t="shared" si="2"/>
        <v>Sunday</v>
      </c>
      <c r="E9" s="46">
        <v>61</v>
      </c>
      <c r="F9" s="46">
        <v>24</v>
      </c>
      <c r="G9" s="46">
        <v>4</v>
      </c>
      <c r="H9" s="46">
        <v>20</v>
      </c>
      <c r="I9" s="46">
        <v>18</v>
      </c>
      <c r="J9" s="46">
        <v>0.4</v>
      </c>
      <c r="K9" s="46">
        <v>0.5</v>
      </c>
      <c r="L9" s="46">
        <v>12</v>
      </c>
      <c r="M9" s="47">
        <f t="shared" si="4"/>
        <v>24</v>
      </c>
      <c r="N9" s="47">
        <f t="shared" si="3"/>
        <v>96</v>
      </c>
    </row>
    <row r="10" spans="1:14" ht="15.5" x14ac:dyDescent="0.35">
      <c r="A10" s="45" t="s">
        <v>12</v>
      </c>
      <c r="B10" s="45" t="str">
        <f t="shared" si="0"/>
        <v>2016-11-13</v>
      </c>
      <c r="C10" s="49" t="str">
        <f t="shared" si="1"/>
        <v>15</v>
      </c>
      <c r="D10" s="49" t="str">
        <f t="shared" si="2"/>
        <v>Sunday</v>
      </c>
      <c r="E10" s="46">
        <v>54</v>
      </c>
      <c r="F10" s="46">
        <v>19</v>
      </c>
      <c r="G10" s="46">
        <v>5</v>
      </c>
      <c r="H10" s="46">
        <v>14</v>
      </c>
      <c r="I10" s="46">
        <v>17</v>
      </c>
      <c r="J10" s="46">
        <v>0.4</v>
      </c>
      <c r="K10" s="46">
        <v>0.37</v>
      </c>
      <c r="L10" s="46">
        <v>7</v>
      </c>
      <c r="M10" s="47">
        <f t="shared" si="4"/>
        <v>14</v>
      </c>
      <c r="N10" s="47">
        <f t="shared" si="3"/>
        <v>82</v>
      </c>
    </row>
    <row r="11" spans="1:14" ht="15.5" x14ac:dyDescent="0.35">
      <c r="A11" s="45" t="s">
        <v>13</v>
      </c>
      <c r="B11" s="45" t="str">
        <f t="shared" si="0"/>
        <v>2016-11-13</v>
      </c>
      <c r="C11" s="49" t="str">
        <f t="shared" si="1"/>
        <v>14</v>
      </c>
      <c r="D11" s="49" t="str">
        <f t="shared" si="2"/>
        <v>Sunday</v>
      </c>
      <c r="E11" s="46">
        <v>48</v>
      </c>
      <c r="F11" s="46">
        <v>14</v>
      </c>
      <c r="G11" s="46">
        <v>4</v>
      </c>
      <c r="H11" s="46">
        <v>11</v>
      </c>
      <c r="I11" s="46">
        <v>15</v>
      </c>
      <c r="J11" s="46">
        <v>0.3</v>
      </c>
      <c r="K11" s="46">
        <v>0.79</v>
      </c>
      <c r="L11" s="46">
        <v>11</v>
      </c>
      <c r="M11" s="47">
        <f t="shared" si="4"/>
        <v>22</v>
      </c>
      <c r="N11" s="47">
        <f t="shared" si="3"/>
        <v>78</v>
      </c>
    </row>
    <row r="12" spans="1:14" ht="15.5" x14ac:dyDescent="0.35">
      <c r="A12" s="45" t="s">
        <v>14</v>
      </c>
      <c r="B12" s="45" t="str">
        <f t="shared" si="0"/>
        <v>2016-11-13</v>
      </c>
      <c r="C12" s="49" t="str">
        <f t="shared" si="1"/>
        <v>13</v>
      </c>
      <c r="D12" s="49" t="str">
        <f t="shared" si="2"/>
        <v>Sunday</v>
      </c>
      <c r="E12" s="46">
        <v>45</v>
      </c>
      <c r="F12" s="46">
        <v>16</v>
      </c>
      <c r="G12" s="46">
        <v>6</v>
      </c>
      <c r="H12" s="46">
        <v>10</v>
      </c>
      <c r="I12" s="46">
        <v>13</v>
      </c>
      <c r="J12" s="46">
        <v>0.4</v>
      </c>
      <c r="K12" s="46">
        <v>0.69</v>
      </c>
      <c r="L12" s="46">
        <v>11</v>
      </c>
      <c r="M12" s="47">
        <f t="shared" si="4"/>
        <v>22</v>
      </c>
      <c r="N12" s="47">
        <f t="shared" si="3"/>
        <v>66</v>
      </c>
    </row>
    <row r="13" spans="1:14" ht="15.5" x14ac:dyDescent="0.35">
      <c r="A13" s="45" t="s">
        <v>15</v>
      </c>
      <c r="B13" s="45" t="str">
        <f t="shared" si="0"/>
        <v>2016-11-13</v>
      </c>
      <c r="C13" s="49" t="str">
        <f t="shared" si="1"/>
        <v>12</v>
      </c>
      <c r="D13" s="49" t="str">
        <f t="shared" si="2"/>
        <v>Sunday</v>
      </c>
      <c r="E13" s="46">
        <v>45</v>
      </c>
      <c r="F13" s="46">
        <v>18</v>
      </c>
      <c r="G13" s="46">
        <v>3</v>
      </c>
      <c r="H13" s="46">
        <v>15</v>
      </c>
      <c r="I13" s="46">
        <v>13</v>
      </c>
      <c r="J13" s="46">
        <v>0.4</v>
      </c>
      <c r="K13" s="46">
        <v>0.39</v>
      </c>
      <c r="L13" s="46">
        <v>7</v>
      </c>
      <c r="M13" s="47">
        <f t="shared" si="4"/>
        <v>14</v>
      </c>
      <c r="N13" s="47">
        <f t="shared" si="3"/>
        <v>56</v>
      </c>
    </row>
    <row r="14" spans="1:14" ht="15.5" x14ac:dyDescent="0.35">
      <c r="A14" s="45" t="s">
        <v>16</v>
      </c>
      <c r="B14" s="45" t="str">
        <f t="shared" si="0"/>
        <v>2016-11-13</v>
      </c>
      <c r="C14" s="49" t="str">
        <f t="shared" si="1"/>
        <v>11</v>
      </c>
      <c r="D14" s="49" t="str">
        <f t="shared" si="2"/>
        <v>Sunday</v>
      </c>
      <c r="E14" s="46">
        <v>39</v>
      </c>
      <c r="F14" s="46">
        <v>15</v>
      </c>
      <c r="G14" s="46">
        <v>2</v>
      </c>
      <c r="H14" s="46">
        <v>14</v>
      </c>
      <c r="I14" s="46">
        <v>10</v>
      </c>
      <c r="J14" s="46">
        <v>0.4</v>
      </c>
      <c r="K14" s="46">
        <v>0.33</v>
      </c>
      <c r="L14" s="46">
        <v>5</v>
      </c>
      <c r="M14" s="47">
        <f t="shared" si="4"/>
        <v>10</v>
      </c>
      <c r="N14" s="47">
        <f t="shared" si="3"/>
        <v>48</v>
      </c>
    </row>
    <row r="15" spans="1:14" ht="15.5" x14ac:dyDescent="0.35">
      <c r="A15" s="45" t="s">
        <v>17</v>
      </c>
      <c r="B15" s="45" t="str">
        <f t="shared" si="0"/>
        <v>2016-11-13</v>
      </c>
      <c r="C15" s="49" t="str">
        <f t="shared" si="1"/>
        <v>10</v>
      </c>
      <c r="D15" s="49" t="str">
        <f t="shared" si="2"/>
        <v>Sunday</v>
      </c>
      <c r="E15" s="46">
        <v>36</v>
      </c>
      <c r="F15" s="46">
        <v>11</v>
      </c>
      <c r="G15" s="46">
        <v>2</v>
      </c>
      <c r="H15" s="46">
        <v>9</v>
      </c>
      <c r="I15" s="46">
        <v>12</v>
      </c>
      <c r="J15" s="46">
        <v>0.3</v>
      </c>
      <c r="K15" s="46">
        <v>0.45</v>
      </c>
      <c r="L15" s="46">
        <v>5</v>
      </c>
      <c r="M15" s="47">
        <f t="shared" si="4"/>
        <v>10</v>
      </c>
      <c r="N15" s="47">
        <f t="shared" si="3"/>
        <v>44</v>
      </c>
    </row>
    <row r="16" spans="1:14" ht="15.5" x14ac:dyDescent="0.35">
      <c r="A16" s="45" t="s">
        <v>18</v>
      </c>
      <c r="B16" s="45" t="str">
        <f t="shared" si="0"/>
        <v>2016-11-13</v>
      </c>
      <c r="C16" s="49" t="str">
        <f t="shared" si="1"/>
        <v>09</v>
      </c>
      <c r="D16" s="49" t="str">
        <f t="shared" si="2"/>
        <v>Sunday</v>
      </c>
      <c r="E16" s="46">
        <v>33</v>
      </c>
      <c r="F16" s="46">
        <v>12</v>
      </c>
      <c r="G16" s="46">
        <v>1</v>
      </c>
      <c r="H16" s="46">
        <v>11</v>
      </c>
      <c r="I16" s="46">
        <v>12</v>
      </c>
      <c r="J16" s="46">
        <v>0.4</v>
      </c>
      <c r="K16" s="46">
        <v>0.42</v>
      </c>
      <c r="L16" s="46">
        <v>5</v>
      </c>
      <c r="M16" s="47">
        <f t="shared" si="4"/>
        <v>10</v>
      </c>
      <c r="N16" s="47">
        <f t="shared" si="3"/>
        <v>48</v>
      </c>
    </row>
    <row r="17" spans="1:14" ht="15.5" x14ac:dyDescent="0.35">
      <c r="A17" s="45" t="s">
        <v>19</v>
      </c>
      <c r="B17" s="45" t="str">
        <f t="shared" si="0"/>
        <v>2016-11-13</v>
      </c>
      <c r="C17" s="49" t="str">
        <f t="shared" si="1"/>
        <v>08</v>
      </c>
      <c r="D17" s="49" t="str">
        <f t="shared" si="2"/>
        <v>Sunday</v>
      </c>
      <c r="E17" s="46">
        <v>38</v>
      </c>
      <c r="F17" s="46">
        <v>13</v>
      </c>
      <c r="G17" s="46">
        <v>2</v>
      </c>
      <c r="H17" s="46">
        <v>11</v>
      </c>
      <c r="I17" s="46">
        <v>8</v>
      </c>
      <c r="J17" s="46">
        <v>0.3</v>
      </c>
      <c r="K17" s="46">
        <v>0.46</v>
      </c>
      <c r="L17" s="46">
        <v>6</v>
      </c>
      <c r="M17" s="47">
        <f t="shared" si="4"/>
        <v>12</v>
      </c>
      <c r="N17" s="47">
        <f t="shared" si="3"/>
        <v>58</v>
      </c>
    </row>
    <row r="18" spans="1:14" ht="15.5" x14ac:dyDescent="0.35">
      <c r="A18" s="45" t="s">
        <v>20</v>
      </c>
      <c r="B18" s="45" t="str">
        <f t="shared" si="0"/>
        <v>2016-11-13</v>
      </c>
      <c r="C18" s="49" t="str">
        <f t="shared" si="1"/>
        <v>07</v>
      </c>
      <c r="D18" s="49" t="str">
        <f t="shared" si="2"/>
        <v>Sunday</v>
      </c>
      <c r="E18" s="46">
        <v>28</v>
      </c>
      <c r="F18" s="46">
        <v>10</v>
      </c>
      <c r="G18" s="46">
        <v>1</v>
      </c>
      <c r="H18" s="46">
        <v>9</v>
      </c>
      <c r="I18" s="46">
        <v>7</v>
      </c>
      <c r="J18" s="46">
        <v>0.4</v>
      </c>
      <c r="K18" s="46">
        <v>0.3</v>
      </c>
      <c r="L18" s="46">
        <v>3</v>
      </c>
      <c r="M18" s="47">
        <f t="shared" si="4"/>
        <v>6</v>
      </c>
      <c r="N18" s="47">
        <f t="shared" si="3"/>
        <v>84</v>
      </c>
    </row>
    <row r="19" spans="1:14" ht="15.5" x14ac:dyDescent="0.35">
      <c r="A19" s="45" t="s">
        <v>21</v>
      </c>
      <c r="B19" s="45" t="str">
        <f t="shared" si="0"/>
        <v>2016-11-13</v>
      </c>
      <c r="C19" s="49" t="str">
        <f t="shared" si="1"/>
        <v>06</v>
      </c>
      <c r="D19" s="49" t="str">
        <f t="shared" si="2"/>
        <v>Sunday</v>
      </c>
      <c r="E19" s="46">
        <v>37</v>
      </c>
      <c r="F19" s="46">
        <v>11</v>
      </c>
      <c r="G19" s="46">
        <v>2</v>
      </c>
      <c r="H19" s="46">
        <v>10</v>
      </c>
      <c r="I19" s="46">
        <v>8</v>
      </c>
      <c r="J19" s="46">
        <v>0.3</v>
      </c>
      <c r="K19" s="46">
        <v>0.27</v>
      </c>
      <c r="L19" s="46">
        <v>3</v>
      </c>
      <c r="M19" s="47">
        <f t="shared" si="4"/>
        <v>6</v>
      </c>
      <c r="N19" s="47">
        <f t="shared" si="3"/>
        <v>128</v>
      </c>
    </row>
    <row r="20" spans="1:14" ht="15.5" x14ac:dyDescent="0.35">
      <c r="A20" s="45" t="s">
        <v>22</v>
      </c>
      <c r="B20" s="45" t="str">
        <f t="shared" si="0"/>
        <v>2016-11-13</v>
      </c>
      <c r="C20" s="49" t="str">
        <f t="shared" si="1"/>
        <v>05</v>
      </c>
      <c r="D20" s="49" t="str">
        <f t="shared" si="2"/>
        <v>Sunday</v>
      </c>
      <c r="E20" s="46">
        <v>32</v>
      </c>
      <c r="F20" s="46">
        <v>13</v>
      </c>
      <c r="G20" s="46">
        <v>4</v>
      </c>
      <c r="H20" s="46">
        <v>9</v>
      </c>
      <c r="I20" s="46">
        <v>10</v>
      </c>
      <c r="J20" s="46">
        <v>0.4</v>
      </c>
      <c r="K20" s="46">
        <v>0.54</v>
      </c>
      <c r="L20" s="46">
        <v>7</v>
      </c>
      <c r="M20" s="47">
        <f t="shared" si="4"/>
        <v>14</v>
      </c>
      <c r="N20" s="47">
        <f t="shared" si="3"/>
        <v>150</v>
      </c>
    </row>
    <row r="21" spans="1:14" ht="15.5" x14ac:dyDescent="0.35">
      <c r="A21" s="45" t="s">
        <v>23</v>
      </c>
      <c r="B21" s="45" t="str">
        <f t="shared" si="0"/>
        <v>2016-11-13</v>
      </c>
      <c r="C21" s="49" t="str">
        <f t="shared" si="1"/>
        <v>04</v>
      </c>
      <c r="D21" s="49" t="str">
        <f t="shared" si="2"/>
        <v>Sunday</v>
      </c>
      <c r="E21" s="46">
        <v>33</v>
      </c>
      <c r="F21" s="46">
        <v>10</v>
      </c>
      <c r="G21" s="46">
        <v>4</v>
      </c>
      <c r="H21" s="46">
        <v>6</v>
      </c>
      <c r="I21" s="46">
        <v>11</v>
      </c>
      <c r="J21" s="46">
        <v>0.3</v>
      </c>
      <c r="K21" s="46">
        <v>1</v>
      </c>
      <c r="L21" s="46">
        <v>10</v>
      </c>
      <c r="M21" s="47">
        <f t="shared" si="4"/>
        <v>20</v>
      </c>
      <c r="N21" s="47">
        <f t="shared" si="3"/>
        <v>200</v>
      </c>
    </row>
    <row r="22" spans="1:14" ht="15.5" x14ac:dyDescent="0.35">
      <c r="A22" s="45" t="s">
        <v>24</v>
      </c>
      <c r="B22" s="45" t="str">
        <f t="shared" si="0"/>
        <v>2016-11-13</v>
      </c>
      <c r="C22" s="49" t="str">
        <f t="shared" si="1"/>
        <v>03</v>
      </c>
      <c r="D22" s="49" t="str">
        <f t="shared" si="2"/>
        <v>Sunday</v>
      </c>
      <c r="E22" s="46">
        <v>42</v>
      </c>
      <c r="F22" s="46">
        <v>15</v>
      </c>
      <c r="G22" s="46">
        <v>6</v>
      </c>
      <c r="H22" s="46">
        <v>9</v>
      </c>
      <c r="I22" s="46">
        <v>13</v>
      </c>
      <c r="J22" s="46">
        <v>0.4</v>
      </c>
      <c r="K22" s="46">
        <v>1.27</v>
      </c>
      <c r="L22" s="46">
        <v>19</v>
      </c>
      <c r="M22" s="47">
        <f t="shared" si="4"/>
        <v>38</v>
      </c>
      <c r="N22" s="47">
        <f t="shared" si="3"/>
        <v>266</v>
      </c>
    </row>
    <row r="23" spans="1:14" ht="15.5" x14ac:dyDescent="0.35">
      <c r="A23" s="45" t="s">
        <v>25</v>
      </c>
      <c r="B23" s="45" t="str">
        <f t="shared" si="0"/>
        <v>2016-11-13</v>
      </c>
      <c r="C23" s="49" t="str">
        <f t="shared" si="1"/>
        <v>02</v>
      </c>
      <c r="D23" s="49" t="str">
        <f t="shared" si="2"/>
        <v>Sunday</v>
      </c>
      <c r="E23" s="46">
        <v>47</v>
      </c>
      <c r="F23" s="46">
        <v>20</v>
      </c>
      <c r="G23" s="46">
        <v>7</v>
      </c>
      <c r="H23" s="46">
        <v>14</v>
      </c>
      <c r="I23" s="46">
        <v>11</v>
      </c>
      <c r="J23" s="46">
        <v>0.4</v>
      </c>
      <c r="K23" s="46">
        <v>1.25</v>
      </c>
      <c r="L23" s="46">
        <v>25</v>
      </c>
      <c r="M23" s="47">
        <f t="shared" si="4"/>
        <v>50</v>
      </c>
      <c r="N23" s="47">
        <f t="shared" si="3"/>
        <v>272</v>
      </c>
    </row>
    <row r="24" spans="1:14" ht="15.5" x14ac:dyDescent="0.35">
      <c r="A24" s="45" t="s">
        <v>26</v>
      </c>
      <c r="B24" s="45" t="str">
        <f t="shared" si="0"/>
        <v>2016-11-13</v>
      </c>
      <c r="C24" s="49" t="str">
        <f t="shared" si="1"/>
        <v>01</v>
      </c>
      <c r="D24" s="49" t="str">
        <f t="shared" si="2"/>
        <v>Sunday</v>
      </c>
      <c r="E24" s="46">
        <v>60</v>
      </c>
      <c r="F24" s="46">
        <v>25</v>
      </c>
      <c r="G24" s="46">
        <v>8</v>
      </c>
      <c r="H24" s="46">
        <v>17</v>
      </c>
      <c r="I24" s="46">
        <v>14</v>
      </c>
      <c r="J24" s="46">
        <v>0.4</v>
      </c>
      <c r="K24" s="46">
        <v>0.56000000000000005</v>
      </c>
      <c r="L24" s="46">
        <v>14</v>
      </c>
      <c r="M24" s="47">
        <f t="shared" si="4"/>
        <v>28</v>
      </c>
      <c r="N24" s="47">
        <f t="shared" si="3"/>
        <v>246</v>
      </c>
    </row>
    <row r="25" spans="1:14" ht="15.5" x14ac:dyDescent="0.35">
      <c r="A25" s="45" t="s">
        <v>27</v>
      </c>
      <c r="B25" s="45" t="str">
        <f t="shared" si="0"/>
        <v>2016-11-13</v>
      </c>
      <c r="C25" s="49" t="str">
        <f t="shared" si="1"/>
        <v>00</v>
      </c>
      <c r="D25" s="49" t="str">
        <f t="shared" si="2"/>
        <v>Sunday</v>
      </c>
      <c r="E25" s="46">
        <v>58</v>
      </c>
      <c r="F25" s="46">
        <v>24</v>
      </c>
      <c r="G25" s="46">
        <v>12</v>
      </c>
      <c r="H25" s="46">
        <v>12</v>
      </c>
      <c r="I25" s="46">
        <v>16</v>
      </c>
      <c r="J25" s="46">
        <v>0.4</v>
      </c>
      <c r="K25" s="46">
        <v>1.33</v>
      </c>
      <c r="L25" s="46">
        <v>32</v>
      </c>
      <c r="M25" s="47">
        <f t="shared" si="4"/>
        <v>64</v>
      </c>
      <c r="N25" s="47">
        <f t="shared" si="3"/>
        <v>246</v>
      </c>
    </row>
    <row r="26" spans="1:14" ht="15.5" x14ac:dyDescent="0.35">
      <c r="A26" s="45" t="s">
        <v>28</v>
      </c>
      <c r="B26" s="45" t="str">
        <f t="shared" si="0"/>
        <v>2016-11-12</v>
      </c>
      <c r="C26" s="49" t="str">
        <f t="shared" si="1"/>
        <v>23</v>
      </c>
      <c r="D26" s="49" t="str">
        <f t="shared" si="2"/>
        <v>Saturday</v>
      </c>
      <c r="E26" s="46">
        <v>67</v>
      </c>
      <c r="F26" s="46">
        <v>29</v>
      </c>
      <c r="G26" s="46">
        <v>14</v>
      </c>
      <c r="H26" s="46">
        <v>15</v>
      </c>
      <c r="I26" s="46">
        <v>17</v>
      </c>
      <c r="J26" s="46">
        <v>0.4</v>
      </c>
      <c r="K26" s="46">
        <v>1.48</v>
      </c>
      <c r="L26" s="46">
        <v>43</v>
      </c>
      <c r="M26" s="47">
        <f t="shared" si="4"/>
        <v>86</v>
      </c>
      <c r="N26" s="47">
        <f t="shared" si="3"/>
        <v>206</v>
      </c>
    </row>
    <row r="27" spans="1:14" ht="15.5" x14ac:dyDescent="0.35">
      <c r="A27" s="45" t="s">
        <v>29</v>
      </c>
      <c r="B27" s="45" t="str">
        <f t="shared" si="0"/>
        <v>2016-11-12</v>
      </c>
      <c r="C27" s="49" t="str">
        <f t="shared" si="1"/>
        <v>22</v>
      </c>
      <c r="D27" s="49" t="str">
        <f t="shared" si="2"/>
        <v>Saturday</v>
      </c>
      <c r="E27" s="46">
        <v>68</v>
      </c>
      <c r="F27" s="46">
        <v>30</v>
      </c>
      <c r="G27" s="46">
        <v>8</v>
      </c>
      <c r="H27" s="46">
        <v>22</v>
      </c>
      <c r="I27" s="46">
        <v>21</v>
      </c>
      <c r="J27" s="46">
        <v>0.4</v>
      </c>
      <c r="K27" s="46">
        <v>0.73</v>
      </c>
      <c r="L27" s="46">
        <v>22</v>
      </c>
      <c r="M27" s="47">
        <f t="shared" si="4"/>
        <v>44</v>
      </c>
      <c r="N27" s="47">
        <f t="shared" si="3"/>
        <v>154</v>
      </c>
    </row>
    <row r="28" spans="1:14" ht="15.5" x14ac:dyDescent="0.35">
      <c r="A28" s="45" t="s">
        <v>30</v>
      </c>
      <c r="B28" s="45" t="str">
        <f t="shared" si="0"/>
        <v>2016-11-12</v>
      </c>
      <c r="C28" s="49" t="str">
        <f t="shared" si="1"/>
        <v>21</v>
      </c>
      <c r="D28" s="49" t="str">
        <f t="shared" si="2"/>
        <v>Saturday</v>
      </c>
      <c r="E28" s="46">
        <v>73</v>
      </c>
      <c r="F28" s="46">
        <v>30</v>
      </c>
      <c r="G28" s="46">
        <v>4</v>
      </c>
      <c r="H28" s="46">
        <v>26</v>
      </c>
      <c r="I28" s="46">
        <v>21</v>
      </c>
      <c r="J28" s="46">
        <v>0.4</v>
      </c>
      <c r="K28" s="46">
        <v>0.4</v>
      </c>
      <c r="L28" s="46">
        <v>12</v>
      </c>
      <c r="M28" s="47">
        <f t="shared" si="4"/>
        <v>24</v>
      </c>
      <c r="N28" s="47">
        <f t="shared" si="3"/>
        <v>138</v>
      </c>
    </row>
    <row r="29" spans="1:14" ht="15.5" x14ac:dyDescent="0.35">
      <c r="A29" s="45" t="s">
        <v>31</v>
      </c>
      <c r="B29" s="45" t="str">
        <f t="shared" si="0"/>
        <v>2016-11-12</v>
      </c>
      <c r="C29" s="49" t="str">
        <f t="shared" si="1"/>
        <v>20</v>
      </c>
      <c r="D29" s="49" t="str">
        <f t="shared" si="2"/>
        <v>Saturday</v>
      </c>
      <c r="E29" s="46">
        <v>76</v>
      </c>
      <c r="F29" s="46">
        <v>28</v>
      </c>
      <c r="G29" s="46">
        <v>5</v>
      </c>
      <c r="H29" s="46">
        <v>22</v>
      </c>
      <c r="I29" s="46">
        <v>24</v>
      </c>
      <c r="J29" s="46">
        <v>0.4</v>
      </c>
      <c r="K29" s="46">
        <v>0.5</v>
      </c>
      <c r="L29" s="46">
        <v>14</v>
      </c>
      <c r="M29" s="47">
        <f t="shared" si="4"/>
        <v>28</v>
      </c>
      <c r="N29" s="47">
        <f t="shared" si="3"/>
        <v>136</v>
      </c>
    </row>
    <row r="30" spans="1:14" ht="15.5" x14ac:dyDescent="0.35">
      <c r="A30" s="45" t="s">
        <v>32</v>
      </c>
      <c r="B30" s="45" t="str">
        <f t="shared" si="0"/>
        <v>2016-11-12</v>
      </c>
      <c r="C30" s="49" t="str">
        <f t="shared" si="1"/>
        <v>19</v>
      </c>
      <c r="D30" s="49" t="str">
        <f t="shared" si="2"/>
        <v>Saturday</v>
      </c>
      <c r="E30" s="46">
        <v>72</v>
      </c>
      <c r="F30" s="46">
        <v>27</v>
      </c>
      <c r="G30" s="46">
        <v>4</v>
      </c>
      <c r="H30" s="46">
        <v>23</v>
      </c>
      <c r="I30" s="46">
        <v>21</v>
      </c>
      <c r="J30" s="46">
        <v>0.4</v>
      </c>
      <c r="K30" s="46">
        <v>0.44</v>
      </c>
      <c r="L30" s="46">
        <v>12</v>
      </c>
      <c r="M30" s="47">
        <f t="shared" si="4"/>
        <v>24</v>
      </c>
      <c r="N30" s="47">
        <f t="shared" si="3"/>
        <v>124</v>
      </c>
    </row>
    <row r="31" spans="1:14" ht="15.5" x14ac:dyDescent="0.35">
      <c r="A31" s="45" t="s">
        <v>33</v>
      </c>
      <c r="B31" s="45" t="str">
        <f t="shared" si="0"/>
        <v>2016-11-12</v>
      </c>
      <c r="C31" s="49" t="str">
        <f t="shared" si="1"/>
        <v>18</v>
      </c>
      <c r="D31" s="49" t="str">
        <f t="shared" si="2"/>
        <v>Saturday</v>
      </c>
      <c r="E31" s="46">
        <v>74</v>
      </c>
      <c r="F31" s="46">
        <v>24</v>
      </c>
      <c r="G31" s="46">
        <v>6</v>
      </c>
      <c r="H31" s="46">
        <v>18</v>
      </c>
      <c r="I31" s="46">
        <v>18</v>
      </c>
      <c r="J31" s="46">
        <v>0.3</v>
      </c>
      <c r="K31" s="46">
        <v>0.71</v>
      </c>
      <c r="L31" s="46">
        <v>17</v>
      </c>
      <c r="M31" s="47">
        <f t="shared" si="4"/>
        <v>34</v>
      </c>
      <c r="N31" s="47">
        <f t="shared" si="3"/>
        <v>114</v>
      </c>
    </row>
    <row r="32" spans="1:14" ht="15.5" x14ac:dyDescent="0.35">
      <c r="A32" s="45" t="s">
        <v>34</v>
      </c>
      <c r="B32" s="45" t="str">
        <f t="shared" si="0"/>
        <v>2016-11-12</v>
      </c>
      <c r="C32" s="49" t="str">
        <f t="shared" si="1"/>
        <v>17</v>
      </c>
      <c r="D32" s="49" t="str">
        <f t="shared" si="2"/>
        <v>Saturday</v>
      </c>
      <c r="E32" s="46">
        <v>58</v>
      </c>
      <c r="F32" s="46">
        <v>20</v>
      </c>
      <c r="G32" s="46">
        <v>5</v>
      </c>
      <c r="H32" s="46">
        <v>15</v>
      </c>
      <c r="I32" s="46">
        <v>16</v>
      </c>
      <c r="J32" s="46">
        <v>0.3</v>
      </c>
      <c r="K32" s="46">
        <v>0.7</v>
      </c>
      <c r="L32" s="46">
        <v>14</v>
      </c>
      <c r="M32" s="47">
        <f t="shared" si="4"/>
        <v>28</v>
      </c>
      <c r="N32" s="47">
        <f t="shared" si="3"/>
        <v>102</v>
      </c>
    </row>
    <row r="33" spans="1:14" ht="15.5" x14ac:dyDescent="0.35">
      <c r="A33" s="45" t="s">
        <v>35</v>
      </c>
      <c r="B33" s="45" t="str">
        <f t="shared" si="0"/>
        <v>2016-11-12</v>
      </c>
      <c r="C33" s="49" t="str">
        <f t="shared" si="1"/>
        <v>16</v>
      </c>
      <c r="D33" s="49" t="str">
        <f t="shared" si="2"/>
        <v>Saturday</v>
      </c>
      <c r="E33" s="46">
        <v>63</v>
      </c>
      <c r="F33" s="46">
        <v>21</v>
      </c>
      <c r="G33" s="46">
        <v>3</v>
      </c>
      <c r="H33" s="46">
        <v>18</v>
      </c>
      <c r="I33" s="46">
        <v>19</v>
      </c>
      <c r="J33" s="46">
        <v>0.3</v>
      </c>
      <c r="K33" s="46">
        <v>0.52</v>
      </c>
      <c r="L33" s="46">
        <v>11</v>
      </c>
      <c r="M33" s="47">
        <f t="shared" si="4"/>
        <v>22</v>
      </c>
      <c r="N33" s="47">
        <f t="shared" si="3"/>
        <v>88</v>
      </c>
    </row>
    <row r="34" spans="1:14" ht="15.5" x14ac:dyDescent="0.35">
      <c r="A34" s="45" t="s">
        <v>36</v>
      </c>
      <c r="B34" s="45" t="str">
        <f t="shared" si="0"/>
        <v>2016-11-12</v>
      </c>
      <c r="C34" s="49" t="str">
        <f t="shared" si="1"/>
        <v>15</v>
      </c>
      <c r="D34" s="49" t="str">
        <f t="shared" si="2"/>
        <v>Saturday</v>
      </c>
      <c r="E34" s="46">
        <v>71</v>
      </c>
      <c r="F34" s="46">
        <v>23</v>
      </c>
      <c r="G34" s="46">
        <v>3</v>
      </c>
      <c r="H34" s="46">
        <v>20</v>
      </c>
      <c r="I34" s="46">
        <v>17</v>
      </c>
      <c r="J34" s="46">
        <v>0.3</v>
      </c>
      <c r="K34" s="46">
        <v>0.35</v>
      </c>
      <c r="L34" s="46">
        <v>8</v>
      </c>
      <c r="M34" s="47">
        <f t="shared" si="4"/>
        <v>16</v>
      </c>
      <c r="N34" s="47">
        <f t="shared" si="3"/>
        <v>74</v>
      </c>
    </row>
    <row r="35" spans="1:14" ht="15.5" x14ac:dyDescent="0.35">
      <c r="A35" s="45" t="s">
        <v>37</v>
      </c>
      <c r="B35" s="45" t="str">
        <f t="shared" si="0"/>
        <v>2016-11-12</v>
      </c>
      <c r="C35" s="49" t="str">
        <f t="shared" si="1"/>
        <v>14</v>
      </c>
      <c r="D35" s="49" t="str">
        <f t="shared" si="2"/>
        <v>Saturday</v>
      </c>
      <c r="E35" s="46">
        <v>58</v>
      </c>
      <c r="F35" s="46">
        <v>19</v>
      </c>
      <c r="G35" s="46">
        <v>3</v>
      </c>
      <c r="H35" s="46">
        <v>16</v>
      </c>
      <c r="I35" s="46">
        <v>17</v>
      </c>
      <c r="J35" s="46">
        <v>0.3</v>
      </c>
      <c r="K35" s="46">
        <v>0.37</v>
      </c>
      <c r="L35" s="46">
        <v>7</v>
      </c>
      <c r="M35" s="47">
        <f t="shared" si="4"/>
        <v>14</v>
      </c>
      <c r="N35" s="47">
        <f t="shared" si="3"/>
        <v>70</v>
      </c>
    </row>
    <row r="36" spans="1:14" ht="15.5" x14ac:dyDescent="0.35">
      <c r="A36" s="45" t="s">
        <v>38</v>
      </c>
      <c r="B36" s="45" t="str">
        <f t="shared" si="0"/>
        <v>2016-11-12</v>
      </c>
      <c r="C36" s="49" t="str">
        <f t="shared" si="1"/>
        <v>13</v>
      </c>
      <c r="D36" s="49" t="str">
        <f t="shared" si="2"/>
        <v>Saturday</v>
      </c>
      <c r="E36" s="46">
        <v>57</v>
      </c>
      <c r="F36" s="46">
        <v>18</v>
      </c>
      <c r="G36" s="46">
        <v>5</v>
      </c>
      <c r="H36" s="46">
        <v>13</v>
      </c>
      <c r="I36" s="46">
        <v>16</v>
      </c>
      <c r="J36" s="46">
        <v>0.3</v>
      </c>
      <c r="K36" s="46">
        <v>0.61</v>
      </c>
      <c r="L36" s="46">
        <v>11</v>
      </c>
      <c r="M36" s="47">
        <f t="shared" si="4"/>
        <v>22</v>
      </c>
      <c r="N36" s="47">
        <f t="shared" si="3"/>
        <v>62</v>
      </c>
    </row>
    <row r="37" spans="1:14" ht="15.5" x14ac:dyDescent="0.35">
      <c r="A37" s="45" t="s">
        <v>39</v>
      </c>
      <c r="B37" s="45" t="str">
        <f t="shared" si="0"/>
        <v>2016-11-12</v>
      </c>
      <c r="C37" s="49" t="str">
        <f t="shared" si="1"/>
        <v>12</v>
      </c>
      <c r="D37" s="49" t="str">
        <f t="shared" si="2"/>
        <v>Saturday</v>
      </c>
      <c r="E37" s="46">
        <v>47</v>
      </c>
      <c r="F37" s="46">
        <v>13</v>
      </c>
      <c r="G37" s="46">
        <v>3</v>
      </c>
      <c r="H37" s="46">
        <v>10</v>
      </c>
      <c r="I37" s="46">
        <v>16</v>
      </c>
      <c r="J37" s="46">
        <v>0.3</v>
      </c>
      <c r="K37" s="46">
        <v>0.54</v>
      </c>
      <c r="L37" s="46">
        <v>7</v>
      </c>
      <c r="M37" s="47">
        <f t="shared" si="4"/>
        <v>14</v>
      </c>
      <c r="N37" s="47">
        <f t="shared" si="3"/>
        <v>48</v>
      </c>
    </row>
    <row r="38" spans="1:14" ht="15.5" x14ac:dyDescent="0.35">
      <c r="A38" s="45" t="s">
        <v>40</v>
      </c>
      <c r="B38" s="45" t="str">
        <f t="shared" si="0"/>
        <v>2016-11-12</v>
      </c>
      <c r="C38" s="49" t="str">
        <f t="shared" si="1"/>
        <v>11</v>
      </c>
      <c r="D38" s="49" t="str">
        <f t="shared" si="2"/>
        <v>Saturday</v>
      </c>
      <c r="E38" s="46">
        <v>46</v>
      </c>
      <c r="F38" s="46">
        <v>12</v>
      </c>
      <c r="G38" s="46">
        <v>2</v>
      </c>
      <c r="H38" s="46">
        <v>10</v>
      </c>
      <c r="I38" s="46">
        <v>13</v>
      </c>
      <c r="J38" s="46">
        <v>0.3</v>
      </c>
      <c r="K38" s="46">
        <v>0.33</v>
      </c>
      <c r="L38" s="46">
        <v>4</v>
      </c>
      <c r="M38" s="47">
        <f t="shared" si="4"/>
        <v>8</v>
      </c>
      <c r="N38" s="47">
        <f t="shared" si="3"/>
        <v>40</v>
      </c>
    </row>
    <row r="39" spans="1:14" ht="15.5" x14ac:dyDescent="0.35">
      <c r="A39" s="45" t="s">
        <v>41</v>
      </c>
      <c r="B39" s="45" t="str">
        <f t="shared" si="0"/>
        <v>2016-11-12</v>
      </c>
      <c r="C39" s="49" t="str">
        <f t="shared" si="1"/>
        <v>10</v>
      </c>
      <c r="D39" s="49" t="str">
        <f t="shared" si="2"/>
        <v>Saturday</v>
      </c>
      <c r="E39" s="46">
        <v>40</v>
      </c>
      <c r="F39" s="46">
        <v>12</v>
      </c>
      <c r="G39" s="46">
        <v>3</v>
      </c>
      <c r="H39" s="46">
        <v>10</v>
      </c>
      <c r="I39" s="46">
        <v>10</v>
      </c>
      <c r="J39" s="46">
        <v>0.3</v>
      </c>
      <c r="K39" s="46">
        <v>0.5</v>
      </c>
      <c r="L39" s="46">
        <v>6</v>
      </c>
      <c r="M39" s="47">
        <f t="shared" si="4"/>
        <v>12</v>
      </c>
      <c r="N39" s="47">
        <f t="shared" si="3"/>
        <v>40</v>
      </c>
    </row>
    <row r="40" spans="1:14" ht="15.5" x14ac:dyDescent="0.35">
      <c r="A40" s="45" t="s">
        <v>42</v>
      </c>
      <c r="B40" s="45" t="str">
        <f t="shared" si="0"/>
        <v>2016-11-12</v>
      </c>
      <c r="C40" s="49" t="str">
        <f t="shared" si="1"/>
        <v>09</v>
      </c>
      <c r="D40" s="49" t="str">
        <f t="shared" si="2"/>
        <v>Saturday</v>
      </c>
      <c r="E40" s="46">
        <v>29</v>
      </c>
      <c r="F40" s="46">
        <v>12</v>
      </c>
      <c r="G40" s="46">
        <v>2</v>
      </c>
      <c r="H40" s="46">
        <v>10</v>
      </c>
      <c r="I40" s="46">
        <v>8</v>
      </c>
      <c r="J40" s="46">
        <v>0.4</v>
      </c>
      <c r="K40" s="46">
        <v>0.25</v>
      </c>
      <c r="L40" s="46">
        <v>3</v>
      </c>
      <c r="M40" s="47">
        <f t="shared" si="4"/>
        <v>6</v>
      </c>
      <c r="N40" s="47">
        <f t="shared" si="3"/>
        <v>48</v>
      </c>
    </row>
    <row r="41" spans="1:14" ht="15.5" x14ac:dyDescent="0.35">
      <c r="A41" s="45" t="s">
        <v>43</v>
      </c>
      <c r="B41" s="45" t="str">
        <f t="shared" si="0"/>
        <v>2016-11-12</v>
      </c>
      <c r="C41" s="49" t="str">
        <f t="shared" si="1"/>
        <v>08</v>
      </c>
      <c r="D41" s="49" t="str">
        <f t="shared" si="2"/>
        <v>Saturday</v>
      </c>
      <c r="E41" s="46">
        <v>25</v>
      </c>
      <c r="F41" s="46">
        <v>7</v>
      </c>
      <c r="G41" s="46">
        <v>2</v>
      </c>
      <c r="H41" s="46">
        <v>5</v>
      </c>
      <c r="I41" s="46">
        <v>5</v>
      </c>
      <c r="J41" s="46">
        <v>0.3</v>
      </c>
      <c r="K41" s="46">
        <v>0.56999999999999995</v>
      </c>
      <c r="L41" s="46">
        <v>4</v>
      </c>
      <c r="M41" s="47">
        <f t="shared" si="4"/>
        <v>8</v>
      </c>
      <c r="N41" s="47">
        <f t="shared" si="3"/>
        <v>54</v>
      </c>
    </row>
    <row r="42" spans="1:14" ht="15.5" x14ac:dyDescent="0.35">
      <c r="A42" s="45" t="s">
        <v>44</v>
      </c>
      <c r="B42" s="45" t="str">
        <f t="shared" si="0"/>
        <v>2016-11-12</v>
      </c>
      <c r="C42" s="49" t="str">
        <f t="shared" si="1"/>
        <v>07</v>
      </c>
      <c r="D42" s="49" t="str">
        <f t="shared" si="2"/>
        <v>Saturday</v>
      </c>
      <c r="E42" s="46">
        <v>22</v>
      </c>
      <c r="F42" s="46">
        <v>10</v>
      </c>
      <c r="G42" s="46">
        <v>1</v>
      </c>
      <c r="H42" s="46">
        <v>8</v>
      </c>
      <c r="I42" s="46">
        <v>4</v>
      </c>
      <c r="J42" s="46">
        <v>0.5</v>
      </c>
      <c r="K42" s="46">
        <v>0.3</v>
      </c>
      <c r="L42" s="46">
        <v>3</v>
      </c>
      <c r="M42" s="47">
        <f t="shared" si="4"/>
        <v>6</v>
      </c>
      <c r="N42" s="47">
        <f t="shared" si="3"/>
        <v>84</v>
      </c>
    </row>
    <row r="43" spans="1:14" ht="15.5" x14ac:dyDescent="0.35">
      <c r="A43" s="45" t="s">
        <v>45</v>
      </c>
      <c r="B43" s="45" t="str">
        <f t="shared" si="0"/>
        <v>2016-11-12</v>
      </c>
      <c r="C43" s="49" t="str">
        <f t="shared" si="1"/>
        <v>06</v>
      </c>
      <c r="D43" s="49" t="str">
        <f t="shared" si="2"/>
        <v>Saturday</v>
      </c>
      <c r="E43" s="46">
        <v>26</v>
      </c>
      <c r="F43" s="46">
        <v>10</v>
      </c>
      <c r="G43" s="46">
        <v>1</v>
      </c>
      <c r="H43" s="46">
        <v>8</v>
      </c>
      <c r="I43" s="46">
        <v>6</v>
      </c>
      <c r="J43" s="46">
        <v>0.4</v>
      </c>
      <c r="K43" s="46">
        <v>0.4</v>
      </c>
      <c r="L43" s="46">
        <v>4</v>
      </c>
      <c r="M43" s="47">
        <f t="shared" si="4"/>
        <v>8</v>
      </c>
      <c r="N43" s="47">
        <f t="shared" si="3"/>
        <v>116</v>
      </c>
    </row>
    <row r="44" spans="1:14" ht="15.5" x14ac:dyDescent="0.35">
      <c r="A44" s="45" t="s">
        <v>46</v>
      </c>
      <c r="B44" s="45" t="str">
        <f t="shared" si="0"/>
        <v>2016-11-12</v>
      </c>
      <c r="C44" s="49" t="str">
        <f t="shared" si="1"/>
        <v>05</v>
      </c>
      <c r="D44" s="49" t="str">
        <f t="shared" si="2"/>
        <v>Saturday</v>
      </c>
      <c r="E44" s="46">
        <v>31</v>
      </c>
      <c r="F44" s="46">
        <v>13</v>
      </c>
      <c r="G44" s="46">
        <v>3</v>
      </c>
      <c r="H44" s="46">
        <v>10</v>
      </c>
      <c r="I44" s="46">
        <v>9</v>
      </c>
      <c r="J44" s="46">
        <v>0.4</v>
      </c>
      <c r="K44" s="46">
        <v>0.77</v>
      </c>
      <c r="L44" s="46">
        <v>10</v>
      </c>
      <c r="M44" s="47">
        <f t="shared" si="4"/>
        <v>20</v>
      </c>
      <c r="N44" s="47">
        <f t="shared" si="3"/>
        <v>152</v>
      </c>
    </row>
    <row r="45" spans="1:14" ht="15.5" x14ac:dyDescent="0.35">
      <c r="A45" s="45" t="s">
        <v>47</v>
      </c>
      <c r="B45" s="45" t="str">
        <f t="shared" si="0"/>
        <v>2016-11-12</v>
      </c>
      <c r="C45" s="49" t="str">
        <f t="shared" si="1"/>
        <v>04</v>
      </c>
      <c r="D45" s="49" t="str">
        <f t="shared" si="2"/>
        <v>Saturday</v>
      </c>
      <c r="E45" s="46">
        <v>38</v>
      </c>
      <c r="F45" s="46">
        <v>14</v>
      </c>
      <c r="G45" s="46">
        <v>5</v>
      </c>
      <c r="H45" s="46">
        <v>9</v>
      </c>
      <c r="I45" s="46">
        <v>13</v>
      </c>
      <c r="J45" s="46">
        <v>0.4</v>
      </c>
      <c r="K45" s="46">
        <v>0.43</v>
      </c>
      <c r="L45" s="46">
        <v>6</v>
      </c>
      <c r="M45" s="47">
        <f t="shared" si="4"/>
        <v>12</v>
      </c>
      <c r="N45" s="47">
        <f t="shared" si="3"/>
        <v>226</v>
      </c>
    </row>
    <row r="46" spans="1:14" ht="15.5" x14ac:dyDescent="0.35">
      <c r="A46" s="45" t="s">
        <v>48</v>
      </c>
      <c r="B46" s="45" t="str">
        <f t="shared" si="0"/>
        <v>2016-11-12</v>
      </c>
      <c r="C46" s="49" t="str">
        <f t="shared" si="1"/>
        <v>03</v>
      </c>
      <c r="D46" s="49" t="str">
        <f t="shared" si="2"/>
        <v>Saturday</v>
      </c>
      <c r="E46" s="46">
        <v>46</v>
      </c>
      <c r="F46" s="46">
        <v>19</v>
      </c>
      <c r="G46" s="46">
        <v>7</v>
      </c>
      <c r="H46" s="46">
        <v>12</v>
      </c>
      <c r="I46" s="46">
        <v>13</v>
      </c>
      <c r="J46" s="46">
        <v>0.4</v>
      </c>
      <c r="K46" s="46">
        <v>1</v>
      </c>
      <c r="L46" s="46">
        <v>19</v>
      </c>
      <c r="M46" s="47">
        <f t="shared" si="4"/>
        <v>38</v>
      </c>
      <c r="N46" s="47">
        <f t="shared" si="3"/>
        <v>294</v>
      </c>
    </row>
    <row r="47" spans="1:14" ht="15.5" x14ac:dyDescent="0.35">
      <c r="A47" s="45" t="s">
        <v>49</v>
      </c>
      <c r="B47" s="45" t="str">
        <f t="shared" si="0"/>
        <v>2016-11-12</v>
      </c>
      <c r="C47" s="49" t="str">
        <f t="shared" si="1"/>
        <v>02</v>
      </c>
      <c r="D47" s="49" t="str">
        <f t="shared" si="2"/>
        <v>Saturday</v>
      </c>
      <c r="E47" s="46">
        <v>54</v>
      </c>
      <c r="F47" s="46">
        <v>26</v>
      </c>
      <c r="G47" s="46">
        <v>6</v>
      </c>
      <c r="H47" s="46">
        <v>20</v>
      </c>
      <c r="I47" s="46">
        <v>12</v>
      </c>
      <c r="J47" s="46">
        <v>0.5</v>
      </c>
      <c r="K47" s="46">
        <v>0.73</v>
      </c>
      <c r="L47" s="46">
        <v>19</v>
      </c>
      <c r="M47" s="47">
        <f t="shared" si="4"/>
        <v>38</v>
      </c>
      <c r="N47" s="47">
        <f t="shared" si="3"/>
        <v>292</v>
      </c>
    </row>
    <row r="48" spans="1:14" ht="15.5" x14ac:dyDescent="0.35">
      <c r="A48" s="45" t="s">
        <v>50</v>
      </c>
      <c r="B48" s="45" t="str">
        <f t="shared" si="0"/>
        <v>2016-11-12</v>
      </c>
      <c r="C48" s="49" t="str">
        <f t="shared" si="1"/>
        <v>01</v>
      </c>
      <c r="D48" s="49" t="str">
        <f t="shared" si="2"/>
        <v>Saturday</v>
      </c>
      <c r="E48" s="46">
        <v>62</v>
      </c>
      <c r="F48" s="46">
        <v>30</v>
      </c>
      <c r="G48" s="46">
        <v>11</v>
      </c>
      <c r="H48" s="46">
        <v>19</v>
      </c>
      <c r="I48" s="46">
        <v>13</v>
      </c>
      <c r="J48" s="46">
        <v>0.5</v>
      </c>
      <c r="K48" s="46">
        <v>0.73</v>
      </c>
      <c r="L48" s="46">
        <v>22</v>
      </c>
      <c r="M48" s="47">
        <f t="shared" si="4"/>
        <v>44</v>
      </c>
      <c r="N48" s="47">
        <f t="shared" si="3"/>
        <v>296</v>
      </c>
    </row>
    <row r="49" spans="1:14" ht="15.5" x14ac:dyDescent="0.35">
      <c r="A49" s="45" t="s">
        <v>51</v>
      </c>
      <c r="B49" s="45" t="str">
        <f t="shared" si="0"/>
        <v>2016-11-12</v>
      </c>
      <c r="C49" s="49" t="str">
        <f t="shared" si="1"/>
        <v>00</v>
      </c>
      <c r="D49" s="49" t="str">
        <f t="shared" si="2"/>
        <v>Saturday</v>
      </c>
      <c r="E49" s="46">
        <v>62</v>
      </c>
      <c r="F49" s="46">
        <v>27</v>
      </c>
      <c r="G49" s="46">
        <v>20</v>
      </c>
      <c r="H49" s="46">
        <v>8</v>
      </c>
      <c r="I49" s="46">
        <v>13</v>
      </c>
      <c r="J49" s="46">
        <v>0.4</v>
      </c>
      <c r="K49" s="46">
        <v>1.74</v>
      </c>
      <c r="L49" s="46">
        <v>47</v>
      </c>
      <c r="M49" s="47">
        <f t="shared" si="4"/>
        <v>94</v>
      </c>
      <c r="N49" s="47">
        <f t="shared" si="3"/>
        <v>314</v>
      </c>
    </row>
    <row r="50" spans="1:14" ht="15.5" x14ac:dyDescent="0.35">
      <c r="A50" s="45" t="s">
        <v>52</v>
      </c>
      <c r="B50" s="45" t="str">
        <f t="shared" si="0"/>
        <v>2016-11-11</v>
      </c>
      <c r="C50" s="49" t="str">
        <f t="shared" si="1"/>
        <v>23</v>
      </c>
      <c r="D50" s="49" t="str">
        <f t="shared" si="2"/>
        <v>Friday</v>
      </c>
      <c r="E50" s="46">
        <v>66</v>
      </c>
      <c r="F50" s="46">
        <v>27</v>
      </c>
      <c r="G50" s="46">
        <v>12</v>
      </c>
      <c r="H50" s="46">
        <v>16</v>
      </c>
      <c r="I50" s="46">
        <v>14</v>
      </c>
      <c r="J50" s="46">
        <v>0.4</v>
      </c>
      <c r="K50" s="46">
        <v>1.48</v>
      </c>
      <c r="L50" s="46">
        <v>40</v>
      </c>
      <c r="M50" s="47">
        <f t="shared" si="4"/>
        <v>80</v>
      </c>
      <c r="N50" s="47">
        <f t="shared" si="3"/>
        <v>292</v>
      </c>
    </row>
    <row r="51" spans="1:14" ht="15.5" x14ac:dyDescent="0.35">
      <c r="A51" s="45" t="s">
        <v>53</v>
      </c>
      <c r="B51" s="45" t="str">
        <f t="shared" si="0"/>
        <v>2016-11-11</v>
      </c>
      <c r="C51" s="49" t="str">
        <f t="shared" si="1"/>
        <v>22</v>
      </c>
      <c r="D51" s="49" t="str">
        <f t="shared" si="2"/>
        <v>Friday</v>
      </c>
      <c r="E51" s="46">
        <v>76</v>
      </c>
      <c r="F51" s="46">
        <v>32</v>
      </c>
      <c r="G51" s="46">
        <v>7</v>
      </c>
      <c r="H51" s="46">
        <v>25</v>
      </c>
      <c r="I51" s="46">
        <v>16</v>
      </c>
      <c r="J51" s="46">
        <v>0.4</v>
      </c>
      <c r="K51" s="46">
        <v>0.56000000000000005</v>
      </c>
      <c r="L51" s="46">
        <v>18</v>
      </c>
      <c r="M51" s="47">
        <f t="shared" si="4"/>
        <v>36</v>
      </c>
      <c r="N51" s="47">
        <f t="shared" si="3"/>
        <v>270</v>
      </c>
    </row>
    <row r="52" spans="1:14" ht="15.5" x14ac:dyDescent="0.35">
      <c r="A52" s="45" t="s">
        <v>54</v>
      </c>
      <c r="B52" s="45" t="str">
        <f t="shared" si="0"/>
        <v>2016-11-11</v>
      </c>
      <c r="C52" s="49" t="str">
        <f t="shared" si="1"/>
        <v>21</v>
      </c>
      <c r="D52" s="49" t="str">
        <f t="shared" si="2"/>
        <v>Friday</v>
      </c>
      <c r="E52" s="46">
        <v>73</v>
      </c>
      <c r="F52" s="46">
        <v>29</v>
      </c>
      <c r="G52" s="46">
        <v>11</v>
      </c>
      <c r="H52" s="46">
        <v>18</v>
      </c>
      <c r="I52" s="46">
        <v>17</v>
      </c>
      <c r="J52" s="46">
        <v>0.4</v>
      </c>
      <c r="K52" s="46">
        <v>0.72</v>
      </c>
      <c r="L52" s="46">
        <v>21</v>
      </c>
      <c r="M52" s="47">
        <f t="shared" si="4"/>
        <v>42</v>
      </c>
      <c r="N52" s="47">
        <f t="shared" si="3"/>
        <v>286</v>
      </c>
    </row>
    <row r="53" spans="1:14" ht="15.5" x14ac:dyDescent="0.35">
      <c r="A53" s="45" t="s">
        <v>55</v>
      </c>
      <c r="B53" s="45" t="str">
        <f t="shared" si="0"/>
        <v>2016-11-11</v>
      </c>
      <c r="C53" s="49" t="str">
        <f t="shared" si="1"/>
        <v>20</v>
      </c>
      <c r="D53" s="49" t="str">
        <f t="shared" si="2"/>
        <v>Friday</v>
      </c>
      <c r="E53" s="46">
        <v>68</v>
      </c>
      <c r="F53" s="46">
        <v>25</v>
      </c>
      <c r="G53" s="46">
        <v>17</v>
      </c>
      <c r="H53" s="46">
        <v>8</v>
      </c>
      <c r="I53" s="46">
        <v>19</v>
      </c>
      <c r="J53" s="46">
        <v>0.4</v>
      </c>
      <c r="K53" s="46">
        <v>1.24</v>
      </c>
      <c r="L53" s="46">
        <v>31</v>
      </c>
      <c r="M53" s="47">
        <f t="shared" si="4"/>
        <v>62</v>
      </c>
      <c r="N53" s="47">
        <f t="shared" si="3"/>
        <v>290</v>
      </c>
    </row>
    <row r="54" spans="1:14" ht="15.5" x14ac:dyDescent="0.35">
      <c r="A54" s="45" t="s">
        <v>56</v>
      </c>
      <c r="B54" s="45" t="str">
        <f t="shared" si="0"/>
        <v>2016-11-11</v>
      </c>
      <c r="C54" s="49" t="str">
        <f t="shared" si="1"/>
        <v>19</v>
      </c>
      <c r="D54" s="49" t="str">
        <f t="shared" si="2"/>
        <v>Friday</v>
      </c>
      <c r="E54" s="46">
        <v>68</v>
      </c>
      <c r="F54" s="46">
        <v>27</v>
      </c>
      <c r="G54" s="46">
        <v>18</v>
      </c>
      <c r="H54" s="46">
        <v>10</v>
      </c>
      <c r="I54" s="46">
        <v>17</v>
      </c>
      <c r="J54" s="46">
        <v>0.4</v>
      </c>
      <c r="K54" s="46">
        <v>1.33</v>
      </c>
      <c r="L54" s="46">
        <v>36</v>
      </c>
      <c r="M54" s="47">
        <f t="shared" si="4"/>
        <v>72</v>
      </c>
      <c r="N54" s="47">
        <f t="shared" si="3"/>
        <v>246</v>
      </c>
    </row>
    <row r="55" spans="1:14" ht="15.5" x14ac:dyDescent="0.35">
      <c r="A55" s="45" t="s">
        <v>57</v>
      </c>
      <c r="B55" s="45" t="str">
        <f t="shared" si="0"/>
        <v>2016-11-11</v>
      </c>
      <c r="C55" s="49" t="str">
        <f t="shared" si="1"/>
        <v>18</v>
      </c>
      <c r="D55" s="49" t="str">
        <f t="shared" si="2"/>
        <v>Friday</v>
      </c>
      <c r="E55" s="46">
        <v>66</v>
      </c>
      <c r="F55" s="46">
        <v>27</v>
      </c>
      <c r="G55" s="46">
        <v>19</v>
      </c>
      <c r="H55" s="46">
        <v>9</v>
      </c>
      <c r="I55" s="46">
        <v>17</v>
      </c>
      <c r="J55" s="46">
        <v>0.4</v>
      </c>
      <c r="K55" s="46">
        <v>1.07</v>
      </c>
      <c r="L55" s="46">
        <v>29</v>
      </c>
      <c r="M55" s="47">
        <f t="shared" si="4"/>
        <v>58</v>
      </c>
      <c r="N55" s="47">
        <f t="shared" si="3"/>
        <v>194</v>
      </c>
    </row>
    <row r="56" spans="1:14" ht="15.5" x14ac:dyDescent="0.35">
      <c r="A56" s="45" t="s">
        <v>58</v>
      </c>
      <c r="B56" s="45" t="str">
        <f t="shared" si="0"/>
        <v>2016-11-11</v>
      </c>
      <c r="C56" s="49" t="str">
        <f t="shared" si="1"/>
        <v>17</v>
      </c>
      <c r="D56" s="49" t="str">
        <f t="shared" si="2"/>
        <v>Friday</v>
      </c>
      <c r="E56" s="46">
        <v>64</v>
      </c>
      <c r="F56" s="46">
        <v>29</v>
      </c>
      <c r="G56" s="46">
        <v>18</v>
      </c>
      <c r="H56" s="46">
        <v>10</v>
      </c>
      <c r="I56" s="46">
        <v>16</v>
      </c>
      <c r="J56" s="46">
        <v>0.5</v>
      </c>
      <c r="K56" s="46">
        <v>0.9</v>
      </c>
      <c r="L56" s="46">
        <v>26</v>
      </c>
      <c r="M56" s="47">
        <f t="shared" si="4"/>
        <v>52</v>
      </c>
      <c r="N56" s="47">
        <f t="shared" si="3"/>
        <v>158</v>
      </c>
    </row>
    <row r="57" spans="1:14" ht="15.5" x14ac:dyDescent="0.35">
      <c r="A57" s="45" t="s">
        <v>59</v>
      </c>
      <c r="B57" s="45" t="str">
        <f t="shared" si="0"/>
        <v>2016-11-11</v>
      </c>
      <c r="C57" s="49" t="str">
        <f t="shared" si="1"/>
        <v>16</v>
      </c>
      <c r="D57" s="49" t="str">
        <f t="shared" si="2"/>
        <v>Friday</v>
      </c>
      <c r="E57" s="46">
        <v>67</v>
      </c>
      <c r="F57" s="46">
        <v>25</v>
      </c>
      <c r="G57" s="46">
        <v>12</v>
      </c>
      <c r="H57" s="46">
        <v>13</v>
      </c>
      <c r="I57" s="46">
        <v>18</v>
      </c>
      <c r="J57" s="46">
        <v>0.4</v>
      </c>
      <c r="K57" s="46">
        <v>0.92</v>
      </c>
      <c r="L57" s="46">
        <v>23</v>
      </c>
      <c r="M57" s="47">
        <f t="shared" si="4"/>
        <v>46</v>
      </c>
      <c r="N57" s="47">
        <f t="shared" si="3"/>
        <v>132</v>
      </c>
    </row>
    <row r="58" spans="1:14" ht="15.5" x14ac:dyDescent="0.35">
      <c r="A58" s="45" t="s">
        <v>60</v>
      </c>
      <c r="B58" s="45" t="str">
        <f t="shared" si="0"/>
        <v>2016-11-11</v>
      </c>
      <c r="C58" s="49" t="str">
        <f t="shared" si="1"/>
        <v>15</v>
      </c>
      <c r="D58" s="49" t="str">
        <f t="shared" si="2"/>
        <v>Friday</v>
      </c>
      <c r="E58" s="46">
        <v>70</v>
      </c>
      <c r="F58" s="46">
        <v>23</v>
      </c>
      <c r="G58" s="46">
        <v>7</v>
      </c>
      <c r="H58" s="46">
        <v>16</v>
      </c>
      <c r="I58" s="46">
        <v>16</v>
      </c>
      <c r="J58" s="46">
        <v>0.3</v>
      </c>
      <c r="K58" s="46">
        <v>0.39</v>
      </c>
      <c r="L58" s="46">
        <v>9</v>
      </c>
      <c r="M58" s="47">
        <f t="shared" si="4"/>
        <v>18</v>
      </c>
      <c r="N58" s="47">
        <f t="shared" si="3"/>
        <v>114</v>
      </c>
    </row>
    <row r="59" spans="1:14" ht="15.5" x14ac:dyDescent="0.35">
      <c r="A59" s="45" t="s">
        <v>61</v>
      </c>
      <c r="B59" s="45" t="str">
        <f t="shared" si="0"/>
        <v>2016-11-11</v>
      </c>
      <c r="C59" s="49" t="str">
        <f t="shared" si="1"/>
        <v>14</v>
      </c>
      <c r="D59" s="49" t="str">
        <f t="shared" si="2"/>
        <v>Friday</v>
      </c>
      <c r="E59" s="46">
        <v>53</v>
      </c>
      <c r="F59" s="46">
        <v>22</v>
      </c>
      <c r="G59" s="46">
        <v>4</v>
      </c>
      <c r="H59" s="46">
        <v>17</v>
      </c>
      <c r="I59" s="46">
        <v>17</v>
      </c>
      <c r="J59" s="46">
        <v>0.4</v>
      </c>
      <c r="K59" s="46">
        <v>0.45</v>
      </c>
      <c r="L59" s="46">
        <v>10</v>
      </c>
      <c r="M59" s="47">
        <f t="shared" si="4"/>
        <v>20</v>
      </c>
      <c r="N59" s="47">
        <f t="shared" si="3"/>
        <v>108</v>
      </c>
    </row>
    <row r="60" spans="1:14" ht="15.5" x14ac:dyDescent="0.35">
      <c r="A60" s="45" t="s">
        <v>62</v>
      </c>
      <c r="B60" s="45" t="str">
        <f t="shared" si="0"/>
        <v>2016-11-11</v>
      </c>
      <c r="C60" s="49" t="str">
        <f t="shared" si="1"/>
        <v>13</v>
      </c>
      <c r="D60" s="49" t="str">
        <f t="shared" si="2"/>
        <v>Friday</v>
      </c>
      <c r="E60" s="46">
        <v>67</v>
      </c>
      <c r="F60" s="46">
        <v>25</v>
      </c>
      <c r="G60" s="46">
        <v>6</v>
      </c>
      <c r="H60" s="46">
        <v>20</v>
      </c>
      <c r="I60" s="46">
        <v>15</v>
      </c>
      <c r="J60" s="46">
        <v>0.4</v>
      </c>
      <c r="K60" s="46">
        <v>0.44</v>
      </c>
      <c r="L60" s="46">
        <v>11</v>
      </c>
      <c r="M60" s="47">
        <f t="shared" si="4"/>
        <v>22</v>
      </c>
      <c r="N60" s="47">
        <f t="shared" si="3"/>
        <v>144</v>
      </c>
    </row>
    <row r="61" spans="1:14" ht="15.5" x14ac:dyDescent="0.35">
      <c r="A61" s="45" t="s">
        <v>63</v>
      </c>
      <c r="B61" s="45" t="str">
        <f t="shared" si="0"/>
        <v>2016-11-11</v>
      </c>
      <c r="C61" s="49" t="str">
        <f t="shared" si="1"/>
        <v>12</v>
      </c>
      <c r="D61" s="49" t="str">
        <f t="shared" si="2"/>
        <v>Friday</v>
      </c>
      <c r="E61" s="46">
        <v>69</v>
      </c>
      <c r="F61" s="46">
        <v>24</v>
      </c>
      <c r="G61" s="46">
        <v>6</v>
      </c>
      <c r="H61" s="46">
        <v>18</v>
      </c>
      <c r="I61" s="46">
        <v>18</v>
      </c>
      <c r="J61" s="46">
        <v>0.3</v>
      </c>
      <c r="K61" s="46">
        <v>0.54</v>
      </c>
      <c r="L61" s="46">
        <v>13</v>
      </c>
      <c r="M61" s="47">
        <f t="shared" si="4"/>
        <v>26</v>
      </c>
      <c r="N61" s="47">
        <f t="shared" si="3"/>
        <v>170</v>
      </c>
    </row>
    <row r="62" spans="1:14" ht="15.5" x14ac:dyDescent="0.35">
      <c r="A62" s="45" t="s">
        <v>64</v>
      </c>
      <c r="B62" s="45" t="str">
        <f t="shared" si="0"/>
        <v>2016-11-11</v>
      </c>
      <c r="C62" s="49" t="str">
        <f t="shared" si="1"/>
        <v>11</v>
      </c>
      <c r="D62" s="49" t="str">
        <f t="shared" si="2"/>
        <v>Friday</v>
      </c>
      <c r="E62" s="46">
        <v>61</v>
      </c>
      <c r="F62" s="46">
        <v>24</v>
      </c>
      <c r="G62" s="46">
        <v>6</v>
      </c>
      <c r="H62" s="46">
        <v>18</v>
      </c>
      <c r="I62" s="46">
        <v>13</v>
      </c>
      <c r="J62" s="46">
        <v>0.4</v>
      </c>
      <c r="K62" s="46">
        <v>0.57999999999999996</v>
      </c>
      <c r="L62" s="46">
        <v>14</v>
      </c>
      <c r="M62" s="47">
        <f t="shared" si="4"/>
        <v>28</v>
      </c>
      <c r="N62" s="47">
        <f t="shared" si="3"/>
        <v>158</v>
      </c>
    </row>
    <row r="63" spans="1:14" ht="15.5" x14ac:dyDescent="0.35">
      <c r="A63" s="45" t="s">
        <v>65</v>
      </c>
      <c r="B63" s="45" t="str">
        <f t="shared" si="0"/>
        <v>2016-11-11</v>
      </c>
      <c r="C63" s="49" t="str">
        <f t="shared" si="1"/>
        <v>10</v>
      </c>
      <c r="D63" s="49" t="str">
        <f t="shared" si="2"/>
        <v>Friday</v>
      </c>
      <c r="E63" s="46">
        <v>65</v>
      </c>
      <c r="F63" s="46">
        <v>25</v>
      </c>
      <c r="G63" s="46">
        <v>6</v>
      </c>
      <c r="H63" s="46">
        <v>19</v>
      </c>
      <c r="I63" s="46">
        <v>18</v>
      </c>
      <c r="J63" s="46">
        <v>0.4</v>
      </c>
      <c r="K63" s="46">
        <v>0.24</v>
      </c>
      <c r="L63" s="46">
        <v>6</v>
      </c>
      <c r="M63" s="47">
        <f t="shared" si="4"/>
        <v>12</v>
      </c>
      <c r="N63" s="47">
        <f t="shared" si="3"/>
        <v>132</v>
      </c>
    </row>
    <row r="64" spans="1:14" ht="15.5" x14ac:dyDescent="0.35">
      <c r="A64" s="45" t="s">
        <v>66</v>
      </c>
      <c r="B64" s="45" t="str">
        <f t="shared" si="0"/>
        <v>2016-11-11</v>
      </c>
      <c r="C64" s="49" t="str">
        <f t="shared" si="1"/>
        <v>09</v>
      </c>
      <c r="D64" s="49" t="str">
        <f t="shared" si="2"/>
        <v>Friday</v>
      </c>
      <c r="E64" s="46">
        <v>66</v>
      </c>
      <c r="F64" s="46">
        <v>24</v>
      </c>
      <c r="G64" s="46">
        <v>13</v>
      </c>
      <c r="H64" s="46">
        <v>11</v>
      </c>
      <c r="I64" s="46">
        <v>16</v>
      </c>
      <c r="J64" s="46">
        <v>0.4</v>
      </c>
      <c r="K64" s="46">
        <v>1.17</v>
      </c>
      <c r="L64" s="46">
        <v>28</v>
      </c>
      <c r="M64" s="47">
        <f t="shared" si="4"/>
        <v>56</v>
      </c>
      <c r="N64" s="47">
        <f t="shared" si="3"/>
        <v>122</v>
      </c>
    </row>
    <row r="65" spans="1:14" ht="15.5" x14ac:dyDescent="0.35">
      <c r="A65" s="45" t="s">
        <v>67</v>
      </c>
      <c r="B65" s="45" t="str">
        <f t="shared" si="0"/>
        <v>2016-11-11</v>
      </c>
      <c r="C65" s="49" t="str">
        <f t="shared" si="1"/>
        <v>08</v>
      </c>
      <c r="D65" s="49" t="str">
        <f t="shared" si="2"/>
        <v>Friday</v>
      </c>
      <c r="E65" s="46">
        <v>49</v>
      </c>
      <c r="F65" s="46">
        <v>20</v>
      </c>
      <c r="G65" s="46">
        <v>10</v>
      </c>
      <c r="H65" s="46">
        <v>10</v>
      </c>
      <c r="I65" s="46">
        <v>11</v>
      </c>
      <c r="J65" s="46">
        <v>0.4</v>
      </c>
      <c r="K65" s="46">
        <v>1.2</v>
      </c>
      <c r="L65" s="46">
        <v>24</v>
      </c>
      <c r="M65" s="47">
        <f t="shared" si="4"/>
        <v>48</v>
      </c>
      <c r="N65" s="47">
        <f t="shared" si="3"/>
        <v>70</v>
      </c>
    </row>
    <row r="66" spans="1:14" ht="15.5" x14ac:dyDescent="0.35">
      <c r="A66" s="45" t="s">
        <v>68</v>
      </c>
      <c r="B66" s="45" t="str">
        <f t="shared" si="0"/>
        <v>2016-11-11</v>
      </c>
      <c r="C66" s="49" t="str">
        <f t="shared" si="1"/>
        <v>07</v>
      </c>
      <c r="D66" s="49" t="str">
        <f t="shared" si="2"/>
        <v>Friday</v>
      </c>
      <c r="E66" s="46">
        <v>36</v>
      </c>
      <c r="F66" s="46">
        <v>14</v>
      </c>
      <c r="G66" s="46">
        <v>3</v>
      </c>
      <c r="H66" s="46">
        <v>11</v>
      </c>
      <c r="I66" s="46">
        <v>4</v>
      </c>
      <c r="J66" s="46">
        <v>0.4</v>
      </c>
      <c r="K66" s="46">
        <v>0.5</v>
      </c>
      <c r="L66" s="46">
        <v>7</v>
      </c>
      <c r="M66" s="47">
        <f t="shared" si="4"/>
        <v>14</v>
      </c>
      <c r="N66" s="47">
        <f t="shared" si="3"/>
        <v>22</v>
      </c>
    </row>
    <row r="67" spans="1:14" ht="15.5" x14ac:dyDescent="0.35">
      <c r="A67" s="45" t="s">
        <v>69</v>
      </c>
      <c r="B67" s="45" t="str">
        <f t="shared" ref="B67:B130" si="5">LEFT(A67,10)</f>
        <v>2016-11-11</v>
      </c>
      <c r="C67" s="49" t="str">
        <f t="shared" ref="C67:C130" si="6">RIGHT(A67,2)</f>
        <v>06</v>
      </c>
      <c r="D67" s="49" t="str">
        <f t="shared" ref="D67:D130" si="7">TEXT(B67, "dddd")</f>
        <v>Friday</v>
      </c>
      <c r="E67" s="46">
        <v>18</v>
      </c>
      <c r="F67" s="46">
        <v>8</v>
      </c>
      <c r="G67" s="46">
        <v>0</v>
      </c>
      <c r="H67" s="46">
        <v>8</v>
      </c>
      <c r="I67" s="46">
        <v>4</v>
      </c>
      <c r="J67" s="46">
        <v>0.4</v>
      </c>
      <c r="K67" s="46">
        <v>0.13</v>
      </c>
      <c r="L67" s="46">
        <v>1</v>
      </c>
      <c r="M67" s="47">
        <f t="shared" si="4"/>
        <v>2</v>
      </c>
      <c r="N67" s="47">
        <f t="shared" ref="N67:N130" si="8">SUM(M67:M71)</f>
        <v>18</v>
      </c>
    </row>
    <row r="68" spans="1:14" ht="15.5" x14ac:dyDescent="0.35">
      <c r="A68" s="45" t="s">
        <v>70</v>
      </c>
      <c r="B68" s="45" t="str">
        <f t="shared" si="5"/>
        <v>2016-11-11</v>
      </c>
      <c r="C68" s="49" t="str">
        <f t="shared" si="6"/>
        <v>05</v>
      </c>
      <c r="D68" s="49" t="str">
        <f t="shared" si="7"/>
        <v>Friday</v>
      </c>
      <c r="E68" s="46">
        <v>21</v>
      </c>
      <c r="F68" s="46">
        <v>8</v>
      </c>
      <c r="G68" s="46">
        <v>1</v>
      </c>
      <c r="H68" s="46">
        <v>7</v>
      </c>
      <c r="I68" s="46">
        <v>5</v>
      </c>
      <c r="J68" s="46">
        <v>0.4</v>
      </c>
      <c r="K68" s="46">
        <v>0.13</v>
      </c>
      <c r="L68" s="46">
        <v>1</v>
      </c>
      <c r="M68" s="47">
        <f t="shared" ref="M68:M131" si="9">L68*2</f>
        <v>2</v>
      </c>
      <c r="N68" s="47">
        <f t="shared" si="8"/>
        <v>30</v>
      </c>
    </row>
    <row r="69" spans="1:14" ht="15.5" x14ac:dyDescent="0.35">
      <c r="A69" s="45" t="s">
        <v>71</v>
      </c>
      <c r="B69" s="45" t="str">
        <f t="shared" si="5"/>
        <v>2016-11-11</v>
      </c>
      <c r="C69" s="49" t="str">
        <f t="shared" si="6"/>
        <v>04</v>
      </c>
      <c r="D69" s="49" t="str">
        <f t="shared" si="7"/>
        <v>Friday</v>
      </c>
      <c r="E69" s="46">
        <v>25</v>
      </c>
      <c r="F69" s="46">
        <v>10</v>
      </c>
      <c r="G69" s="46">
        <v>1</v>
      </c>
      <c r="H69" s="46">
        <v>9</v>
      </c>
      <c r="I69" s="46">
        <v>7</v>
      </c>
      <c r="J69" s="46">
        <v>0.4</v>
      </c>
      <c r="K69" s="46">
        <v>0.2</v>
      </c>
      <c r="L69" s="46">
        <v>2</v>
      </c>
      <c r="M69" s="47">
        <f t="shared" si="9"/>
        <v>4</v>
      </c>
      <c r="N69" s="47">
        <f t="shared" si="8"/>
        <v>54</v>
      </c>
    </row>
    <row r="70" spans="1:14" ht="15.5" x14ac:dyDescent="0.35">
      <c r="A70" s="45" t="s">
        <v>72</v>
      </c>
      <c r="B70" s="45" t="str">
        <f t="shared" si="5"/>
        <v>2016-11-11</v>
      </c>
      <c r="C70" s="49" t="str">
        <f t="shared" si="6"/>
        <v>03</v>
      </c>
      <c r="D70" s="49" t="str">
        <f t="shared" si="7"/>
        <v>Friday</v>
      </c>
      <c r="E70" s="46">
        <v>25</v>
      </c>
      <c r="F70" s="46">
        <v>9</v>
      </c>
      <c r="G70" s="46">
        <v>0</v>
      </c>
      <c r="H70" s="46">
        <v>9</v>
      </c>
      <c r="I70" s="46">
        <v>7</v>
      </c>
      <c r="J70" s="46">
        <v>0.4</v>
      </c>
      <c r="K70" s="46">
        <v>0</v>
      </c>
      <c r="L70" s="46">
        <v>0</v>
      </c>
      <c r="M70" s="47">
        <f t="shared" si="9"/>
        <v>0</v>
      </c>
      <c r="N70" s="47">
        <f t="shared" si="8"/>
        <v>76</v>
      </c>
    </row>
    <row r="71" spans="1:14" ht="15.5" x14ac:dyDescent="0.35">
      <c r="A71" s="45" t="s">
        <v>73</v>
      </c>
      <c r="B71" s="45" t="str">
        <f t="shared" si="5"/>
        <v>2016-11-11</v>
      </c>
      <c r="C71" s="49" t="str">
        <f t="shared" si="6"/>
        <v>02</v>
      </c>
      <c r="D71" s="49" t="str">
        <f t="shared" si="7"/>
        <v>Friday</v>
      </c>
      <c r="E71" s="46">
        <v>30</v>
      </c>
      <c r="F71" s="46">
        <v>13</v>
      </c>
      <c r="G71" s="46">
        <v>2</v>
      </c>
      <c r="H71" s="46">
        <v>11</v>
      </c>
      <c r="I71" s="46">
        <v>7</v>
      </c>
      <c r="J71" s="46">
        <v>0.4</v>
      </c>
      <c r="K71" s="46">
        <v>0.38</v>
      </c>
      <c r="L71" s="46">
        <v>5</v>
      </c>
      <c r="M71" s="47">
        <f t="shared" si="9"/>
        <v>10</v>
      </c>
      <c r="N71" s="47">
        <f t="shared" si="8"/>
        <v>112</v>
      </c>
    </row>
    <row r="72" spans="1:14" ht="15.5" x14ac:dyDescent="0.35">
      <c r="A72" s="45" t="s">
        <v>74</v>
      </c>
      <c r="B72" s="45" t="str">
        <f t="shared" si="5"/>
        <v>2016-11-11</v>
      </c>
      <c r="C72" s="49" t="str">
        <f t="shared" si="6"/>
        <v>01</v>
      </c>
      <c r="D72" s="49" t="str">
        <f t="shared" si="7"/>
        <v>Friday</v>
      </c>
      <c r="E72" s="46">
        <v>44</v>
      </c>
      <c r="F72" s="46">
        <v>18</v>
      </c>
      <c r="G72" s="46">
        <v>3</v>
      </c>
      <c r="H72" s="46">
        <v>15</v>
      </c>
      <c r="I72" s="46">
        <v>11</v>
      </c>
      <c r="J72" s="46">
        <v>0.4</v>
      </c>
      <c r="K72" s="46">
        <v>0.39</v>
      </c>
      <c r="L72" s="46">
        <v>7</v>
      </c>
      <c r="M72" s="47">
        <f t="shared" si="9"/>
        <v>14</v>
      </c>
      <c r="N72" s="47">
        <f t="shared" si="8"/>
        <v>122</v>
      </c>
    </row>
    <row r="73" spans="1:14" ht="15.5" x14ac:dyDescent="0.35">
      <c r="A73" s="45" t="s">
        <v>75</v>
      </c>
      <c r="B73" s="45" t="str">
        <f t="shared" si="5"/>
        <v>2016-11-11</v>
      </c>
      <c r="C73" s="49" t="str">
        <f t="shared" si="6"/>
        <v>00</v>
      </c>
      <c r="D73" s="49" t="str">
        <f t="shared" si="7"/>
        <v>Friday</v>
      </c>
      <c r="E73" s="46">
        <v>53</v>
      </c>
      <c r="F73" s="46">
        <v>19</v>
      </c>
      <c r="G73" s="46">
        <v>4</v>
      </c>
      <c r="H73" s="46">
        <v>14</v>
      </c>
      <c r="I73" s="46">
        <v>18</v>
      </c>
      <c r="J73" s="46">
        <v>0.4</v>
      </c>
      <c r="K73" s="46">
        <v>0.68</v>
      </c>
      <c r="L73" s="46">
        <v>13</v>
      </c>
      <c r="M73" s="47">
        <f t="shared" si="9"/>
        <v>26</v>
      </c>
      <c r="N73" s="47">
        <f t="shared" si="8"/>
        <v>146</v>
      </c>
    </row>
    <row r="74" spans="1:14" ht="15.5" x14ac:dyDescent="0.35">
      <c r="A74" s="45" t="s">
        <v>76</v>
      </c>
      <c r="B74" s="45" t="str">
        <f t="shared" si="5"/>
        <v>2016-11-10</v>
      </c>
      <c r="C74" s="49" t="str">
        <f t="shared" si="6"/>
        <v>23</v>
      </c>
      <c r="D74" s="49" t="str">
        <f t="shared" si="7"/>
        <v>Thursday</v>
      </c>
      <c r="E74" s="46">
        <v>64</v>
      </c>
      <c r="F74" s="46">
        <v>23</v>
      </c>
      <c r="G74" s="46">
        <v>7</v>
      </c>
      <c r="H74" s="46">
        <v>17</v>
      </c>
      <c r="I74" s="46">
        <v>20</v>
      </c>
      <c r="J74" s="46">
        <v>0.4</v>
      </c>
      <c r="K74" s="46">
        <v>0.56999999999999995</v>
      </c>
      <c r="L74" s="46">
        <v>13</v>
      </c>
      <c r="M74" s="47">
        <f t="shared" si="9"/>
        <v>26</v>
      </c>
      <c r="N74" s="47">
        <f t="shared" si="8"/>
        <v>172</v>
      </c>
    </row>
    <row r="75" spans="1:14" ht="15.5" x14ac:dyDescent="0.35">
      <c r="A75" s="45" t="s">
        <v>77</v>
      </c>
      <c r="B75" s="45" t="str">
        <f t="shared" si="5"/>
        <v>2016-11-10</v>
      </c>
      <c r="C75" s="49" t="str">
        <f t="shared" si="6"/>
        <v>22</v>
      </c>
      <c r="D75" s="49" t="str">
        <f t="shared" si="7"/>
        <v>Thursday</v>
      </c>
      <c r="E75" s="46">
        <v>71</v>
      </c>
      <c r="F75" s="46">
        <v>31</v>
      </c>
      <c r="G75" s="46">
        <v>6</v>
      </c>
      <c r="H75" s="46">
        <v>25</v>
      </c>
      <c r="I75" s="46">
        <v>23</v>
      </c>
      <c r="J75" s="46">
        <v>0.4</v>
      </c>
      <c r="K75" s="46">
        <v>0.57999999999999996</v>
      </c>
      <c r="L75" s="46">
        <v>18</v>
      </c>
      <c r="M75" s="47">
        <f t="shared" si="9"/>
        <v>36</v>
      </c>
      <c r="N75" s="47">
        <f t="shared" si="8"/>
        <v>202</v>
      </c>
    </row>
    <row r="76" spans="1:14" ht="15.5" x14ac:dyDescent="0.35">
      <c r="A76" s="45" t="s">
        <v>78</v>
      </c>
      <c r="B76" s="45" t="str">
        <f t="shared" si="5"/>
        <v>2016-11-10</v>
      </c>
      <c r="C76" s="49" t="str">
        <f t="shared" si="6"/>
        <v>21</v>
      </c>
      <c r="D76" s="49" t="str">
        <f t="shared" si="7"/>
        <v>Thursday</v>
      </c>
      <c r="E76" s="46">
        <v>93</v>
      </c>
      <c r="F76" s="46">
        <v>34</v>
      </c>
      <c r="G76" s="46">
        <v>3</v>
      </c>
      <c r="H76" s="46">
        <v>31</v>
      </c>
      <c r="I76" s="46">
        <v>24</v>
      </c>
      <c r="J76" s="46">
        <v>0.4</v>
      </c>
      <c r="K76" s="46">
        <v>0.28999999999999998</v>
      </c>
      <c r="L76" s="46">
        <v>10</v>
      </c>
      <c r="M76" s="47">
        <f t="shared" si="9"/>
        <v>20</v>
      </c>
      <c r="N76" s="47">
        <f t="shared" si="8"/>
        <v>210</v>
      </c>
    </row>
    <row r="77" spans="1:14" ht="15.5" x14ac:dyDescent="0.35">
      <c r="A77" s="45" t="s">
        <v>79</v>
      </c>
      <c r="B77" s="45" t="str">
        <f t="shared" si="5"/>
        <v>2016-11-10</v>
      </c>
      <c r="C77" s="49" t="str">
        <f t="shared" si="6"/>
        <v>20</v>
      </c>
      <c r="D77" s="49" t="str">
        <f t="shared" si="7"/>
        <v>Thursday</v>
      </c>
      <c r="E77" s="46">
        <v>99</v>
      </c>
      <c r="F77" s="46">
        <v>45</v>
      </c>
      <c r="G77" s="46">
        <v>8</v>
      </c>
      <c r="H77" s="46">
        <v>37</v>
      </c>
      <c r="I77" s="46">
        <v>23</v>
      </c>
      <c r="J77" s="46">
        <v>0.5</v>
      </c>
      <c r="K77" s="46">
        <v>0.42</v>
      </c>
      <c r="L77" s="46">
        <v>19</v>
      </c>
      <c r="M77" s="47">
        <f t="shared" si="9"/>
        <v>38</v>
      </c>
      <c r="N77" s="47">
        <f t="shared" si="8"/>
        <v>206</v>
      </c>
    </row>
    <row r="78" spans="1:14" ht="15.5" x14ac:dyDescent="0.35">
      <c r="A78" s="45" t="s">
        <v>80</v>
      </c>
      <c r="B78" s="45" t="str">
        <f t="shared" si="5"/>
        <v>2016-11-10</v>
      </c>
      <c r="C78" s="49" t="str">
        <f t="shared" si="6"/>
        <v>19</v>
      </c>
      <c r="D78" s="49" t="str">
        <f t="shared" si="7"/>
        <v>Thursday</v>
      </c>
      <c r="E78" s="46">
        <v>103</v>
      </c>
      <c r="F78" s="46">
        <v>45</v>
      </c>
      <c r="G78" s="46">
        <v>13</v>
      </c>
      <c r="H78" s="46">
        <v>32</v>
      </c>
      <c r="I78" s="46">
        <v>29</v>
      </c>
      <c r="J78" s="46">
        <v>0.4</v>
      </c>
      <c r="K78" s="46">
        <v>0.57999999999999996</v>
      </c>
      <c r="L78" s="46">
        <v>26</v>
      </c>
      <c r="M78" s="47">
        <f t="shared" si="9"/>
        <v>52</v>
      </c>
      <c r="N78" s="47">
        <f t="shared" si="8"/>
        <v>176</v>
      </c>
    </row>
    <row r="79" spans="1:14" ht="15.5" x14ac:dyDescent="0.35">
      <c r="A79" s="45" t="s">
        <v>81</v>
      </c>
      <c r="B79" s="45" t="str">
        <f t="shared" si="5"/>
        <v>2016-11-10</v>
      </c>
      <c r="C79" s="49" t="str">
        <f t="shared" si="6"/>
        <v>18</v>
      </c>
      <c r="D79" s="49" t="str">
        <f t="shared" si="7"/>
        <v>Thursday</v>
      </c>
      <c r="E79" s="46">
        <v>99</v>
      </c>
      <c r="F79" s="46">
        <v>40</v>
      </c>
      <c r="G79" s="46">
        <v>18</v>
      </c>
      <c r="H79" s="46">
        <v>22</v>
      </c>
      <c r="I79" s="46">
        <v>25</v>
      </c>
      <c r="J79" s="46">
        <v>0.4</v>
      </c>
      <c r="K79" s="46">
        <v>0.7</v>
      </c>
      <c r="L79" s="46">
        <v>28</v>
      </c>
      <c r="M79" s="47">
        <f t="shared" si="9"/>
        <v>56</v>
      </c>
      <c r="N79" s="47">
        <f t="shared" si="8"/>
        <v>138</v>
      </c>
    </row>
    <row r="80" spans="1:14" ht="15.5" x14ac:dyDescent="0.35">
      <c r="A80" s="45" t="s">
        <v>82</v>
      </c>
      <c r="B80" s="45" t="str">
        <f t="shared" si="5"/>
        <v>2016-11-10</v>
      </c>
      <c r="C80" s="49" t="str">
        <f t="shared" si="6"/>
        <v>17</v>
      </c>
      <c r="D80" s="49" t="str">
        <f t="shared" si="7"/>
        <v>Thursday</v>
      </c>
      <c r="E80" s="46">
        <v>90</v>
      </c>
      <c r="F80" s="46">
        <v>35</v>
      </c>
      <c r="G80" s="46">
        <v>10</v>
      </c>
      <c r="H80" s="46">
        <v>24</v>
      </c>
      <c r="I80" s="46">
        <v>23</v>
      </c>
      <c r="J80" s="46">
        <v>0.4</v>
      </c>
      <c r="K80" s="46">
        <v>0.63</v>
      </c>
      <c r="L80" s="46">
        <v>22</v>
      </c>
      <c r="M80" s="47">
        <f t="shared" si="9"/>
        <v>44</v>
      </c>
      <c r="N80" s="47">
        <f t="shared" si="8"/>
        <v>96</v>
      </c>
    </row>
    <row r="81" spans="1:14" ht="15.5" x14ac:dyDescent="0.35">
      <c r="A81" s="45" t="s">
        <v>83</v>
      </c>
      <c r="B81" s="45" t="str">
        <f t="shared" si="5"/>
        <v>2016-11-10</v>
      </c>
      <c r="C81" s="49" t="str">
        <f t="shared" si="6"/>
        <v>16</v>
      </c>
      <c r="D81" s="49" t="str">
        <f t="shared" si="7"/>
        <v>Thursday</v>
      </c>
      <c r="E81" s="46">
        <v>79</v>
      </c>
      <c r="F81" s="46">
        <v>33</v>
      </c>
      <c r="G81" s="46">
        <v>4</v>
      </c>
      <c r="H81" s="46">
        <v>29</v>
      </c>
      <c r="I81" s="46">
        <v>24</v>
      </c>
      <c r="J81" s="46">
        <v>0.4</v>
      </c>
      <c r="K81" s="46">
        <v>0.24</v>
      </c>
      <c r="L81" s="46">
        <v>8</v>
      </c>
      <c r="M81" s="47">
        <f t="shared" si="9"/>
        <v>16</v>
      </c>
      <c r="N81" s="47">
        <f t="shared" si="8"/>
        <v>66</v>
      </c>
    </row>
    <row r="82" spans="1:14" ht="15.5" x14ac:dyDescent="0.35">
      <c r="A82" s="45" t="s">
        <v>84</v>
      </c>
      <c r="B82" s="45" t="str">
        <f t="shared" si="5"/>
        <v>2016-11-10</v>
      </c>
      <c r="C82" s="49" t="str">
        <f t="shared" si="6"/>
        <v>15</v>
      </c>
      <c r="D82" s="49" t="str">
        <f t="shared" si="7"/>
        <v>Thursday</v>
      </c>
      <c r="E82" s="46">
        <v>81</v>
      </c>
      <c r="F82" s="46">
        <v>30</v>
      </c>
      <c r="G82" s="46">
        <v>1</v>
      </c>
      <c r="H82" s="46">
        <v>29</v>
      </c>
      <c r="I82" s="46">
        <v>25</v>
      </c>
      <c r="J82" s="46">
        <v>0.4</v>
      </c>
      <c r="K82" s="46">
        <v>0.13</v>
      </c>
      <c r="L82" s="46">
        <v>4</v>
      </c>
      <c r="M82" s="47">
        <f t="shared" si="9"/>
        <v>8</v>
      </c>
      <c r="N82" s="47">
        <f t="shared" si="8"/>
        <v>62</v>
      </c>
    </row>
    <row r="83" spans="1:14" ht="15.5" x14ac:dyDescent="0.35">
      <c r="A83" s="45" t="s">
        <v>85</v>
      </c>
      <c r="B83" s="45" t="str">
        <f t="shared" si="5"/>
        <v>2016-11-10</v>
      </c>
      <c r="C83" s="49" t="str">
        <f t="shared" si="6"/>
        <v>14</v>
      </c>
      <c r="D83" s="49" t="str">
        <f t="shared" si="7"/>
        <v>Thursday</v>
      </c>
      <c r="E83" s="46">
        <v>79</v>
      </c>
      <c r="F83" s="46">
        <v>34</v>
      </c>
      <c r="G83" s="46">
        <v>3</v>
      </c>
      <c r="H83" s="46">
        <v>31</v>
      </c>
      <c r="I83" s="46">
        <v>19</v>
      </c>
      <c r="J83" s="46">
        <v>0.4</v>
      </c>
      <c r="K83" s="46">
        <v>0.21</v>
      </c>
      <c r="L83" s="46">
        <v>7</v>
      </c>
      <c r="M83" s="47">
        <f t="shared" si="9"/>
        <v>14</v>
      </c>
      <c r="N83" s="47">
        <f t="shared" si="8"/>
        <v>74</v>
      </c>
    </row>
    <row r="84" spans="1:14" ht="15.5" x14ac:dyDescent="0.35">
      <c r="A84" s="45" t="s">
        <v>86</v>
      </c>
      <c r="B84" s="45" t="str">
        <f t="shared" si="5"/>
        <v>2016-11-10</v>
      </c>
      <c r="C84" s="49" t="str">
        <f t="shared" si="6"/>
        <v>13</v>
      </c>
      <c r="D84" s="49" t="str">
        <f t="shared" si="7"/>
        <v>Thursday</v>
      </c>
      <c r="E84" s="46">
        <v>87</v>
      </c>
      <c r="F84" s="46">
        <v>28</v>
      </c>
      <c r="G84" s="46">
        <v>3</v>
      </c>
      <c r="H84" s="46">
        <v>24</v>
      </c>
      <c r="I84" s="46">
        <v>23</v>
      </c>
      <c r="J84" s="46">
        <v>0.3</v>
      </c>
      <c r="K84" s="46">
        <v>0.25</v>
      </c>
      <c r="L84" s="46">
        <v>7</v>
      </c>
      <c r="M84" s="47">
        <f t="shared" si="9"/>
        <v>14</v>
      </c>
      <c r="N84" s="47">
        <f t="shared" si="8"/>
        <v>112</v>
      </c>
    </row>
    <row r="85" spans="1:14" ht="15.5" x14ac:dyDescent="0.35">
      <c r="A85" s="45" t="s">
        <v>87</v>
      </c>
      <c r="B85" s="45" t="str">
        <f t="shared" si="5"/>
        <v>2016-11-10</v>
      </c>
      <c r="C85" s="49" t="str">
        <f t="shared" si="6"/>
        <v>12</v>
      </c>
      <c r="D85" s="49" t="str">
        <f t="shared" si="7"/>
        <v>Thursday</v>
      </c>
      <c r="E85" s="46">
        <v>78</v>
      </c>
      <c r="F85" s="46">
        <v>27</v>
      </c>
      <c r="G85" s="46">
        <v>4</v>
      </c>
      <c r="H85" s="46">
        <v>23</v>
      </c>
      <c r="I85" s="46">
        <v>23</v>
      </c>
      <c r="J85" s="46">
        <v>0.3</v>
      </c>
      <c r="K85" s="46">
        <v>0.26</v>
      </c>
      <c r="L85" s="46">
        <v>7</v>
      </c>
      <c r="M85" s="47">
        <f t="shared" si="9"/>
        <v>14</v>
      </c>
      <c r="N85" s="47">
        <f t="shared" si="8"/>
        <v>120</v>
      </c>
    </row>
    <row r="86" spans="1:14" ht="15.5" x14ac:dyDescent="0.35">
      <c r="A86" s="45" t="s">
        <v>88</v>
      </c>
      <c r="B86" s="45" t="str">
        <f t="shared" si="5"/>
        <v>2016-11-10</v>
      </c>
      <c r="C86" s="49" t="str">
        <f t="shared" si="6"/>
        <v>11</v>
      </c>
      <c r="D86" s="49" t="str">
        <f t="shared" si="7"/>
        <v>Thursday</v>
      </c>
      <c r="E86" s="46">
        <v>78</v>
      </c>
      <c r="F86" s="46">
        <v>31</v>
      </c>
      <c r="G86" s="46">
        <v>4</v>
      </c>
      <c r="H86" s="46">
        <v>27</v>
      </c>
      <c r="I86" s="46">
        <v>17</v>
      </c>
      <c r="J86" s="46">
        <v>0.4</v>
      </c>
      <c r="K86" s="46">
        <v>0.19</v>
      </c>
      <c r="L86" s="46">
        <v>6</v>
      </c>
      <c r="M86" s="47">
        <f t="shared" si="9"/>
        <v>12</v>
      </c>
      <c r="N86" s="47">
        <f t="shared" si="8"/>
        <v>126</v>
      </c>
    </row>
    <row r="87" spans="1:14" ht="15.5" x14ac:dyDescent="0.35">
      <c r="A87" s="45" t="s">
        <v>89</v>
      </c>
      <c r="B87" s="45" t="str">
        <f t="shared" si="5"/>
        <v>2016-11-10</v>
      </c>
      <c r="C87" s="49" t="str">
        <f t="shared" si="6"/>
        <v>10</v>
      </c>
      <c r="D87" s="49" t="str">
        <f t="shared" si="7"/>
        <v>Thursday</v>
      </c>
      <c r="E87" s="46">
        <v>75</v>
      </c>
      <c r="F87" s="46">
        <v>31</v>
      </c>
      <c r="G87" s="46">
        <v>7</v>
      </c>
      <c r="H87" s="46">
        <v>23</v>
      </c>
      <c r="I87" s="46">
        <v>16</v>
      </c>
      <c r="J87" s="46">
        <v>0.4</v>
      </c>
      <c r="K87" s="46">
        <v>0.32</v>
      </c>
      <c r="L87" s="46">
        <v>10</v>
      </c>
      <c r="M87" s="47">
        <f t="shared" si="9"/>
        <v>20</v>
      </c>
      <c r="N87" s="47">
        <f t="shared" si="8"/>
        <v>116</v>
      </c>
    </row>
    <row r="88" spans="1:14" ht="15.5" x14ac:dyDescent="0.35">
      <c r="A88" s="45" t="s">
        <v>90</v>
      </c>
      <c r="B88" s="45" t="str">
        <f t="shared" si="5"/>
        <v>2016-11-10</v>
      </c>
      <c r="C88" s="49" t="str">
        <f t="shared" si="6"/>
        <v>09</v>
      </c>
      <c r="D88" s="49" t="str">
        <f t="shared" si="7"/>
        <v>Thursday</v>
      </c>
      <c r="E88" s="46">
        <v>63</v>
      </c>
      <c r="F88" s="46">
        <v>26</v>
      </c>
      <c r="G88" s="46">
        <v>12</v>
      </c>
      <c r="H88" s="46">
        <v>13</v>
      </c>
      <c r="I88" s="46">
        <v>13</v>
      </c>
      <c r="J88" s="46">
        <v>0.4</v>
      </c>
      <c r="K88" s="46">
        <v>1</v>
      </c>
      <c r="L88" s="46">
        <v>26</v>
      </c>
      <c r="M88" s="47">
        <f t="shared" si="9"/>
        <v>52</v>
      </c>
      <c r="N88" s="47">
        <f t="shared" si="8"/>
        <v>98</v>
      </c>
    </row>
    <row r="89" spans="1:14" ht="15.5" x14ac:dyDescent="0.35">
      <c r="A89" s="45" t="s">
        <v>91</v>
      </c>
      <c r="B89" s="45" t="str">
        <f t="shared" si="5"/>
        <v>2016-11-10</v>
      </c>
      <c r="C89" s="49" t="str">
        <f t="shared" si="6"/>
        <v>08</v>
      </c>
      <c r="D89" s="49" t="str">
        <f t="shared" si="7"/>
        <v>Thursday</v>
      </c>
      <c r="E89" s="46">
        <v>54</v>
      </c>
      <c r="F89" s="46">
        <v>16</v>
      </c>
      <c r="G89" s="46">
        <v>7</v>
      </c>
      <c r="H89" s="46">
        <v>9</v>
      </c>
      <c r="I89" s="46">
        <v>16</v>
      </c>
      <c r="J89" s="46">
        <v>0.3</v>
      </c>
      <c r="K89" s="46">
        <v>0.69</v>
      </c>
      <c r="L89" s="46">
        <v>11</v>
      </c>
      <c r="M89" s="47">
        <f t="shared" si="9"/>
        <v>22</v>
      </c>
      <c r="N89" s="47">
        <f t="shared" si="8"/>
        <v>48</v>
      </c>
    </row>
    <row r="90" spans="1:14" ht="15.5" x14ac:dyDescent="0.35">
      <c r="A90" s="45" t="s">
        <v>92</v>
      </c>
      <c r="B90" s="45" t="str">
        <f t="shared" si="5"/>
        <v>2016-11-10</v>
      </c>
      <c r="C90" s="49" t="str">
        <f t="shared" si="6"/>
        <v>07</v>
      </c>
      <c r="D90" s="49" t="str">
        <f t="shared" si="7"/>
        <v>Thursday</v>
      </c>
      <c r="E90" s="46">
        <v>41</v>
      </c>
      <c r="F90" s="46">
        <v>14</v>
      </c>
      <c r="G90" s="46">
        <v>4</v>
      </c>
      <c r="H90" s="46">
        <v>11</v>
      </c>
      <c r="I90" s="46">
        <v>11</v>
      </c>
      <c r="J90" s="46">
        <v>0.3</v>
      </c>
      <c r="K90" s="46">
        <v>0.71</v>
      </c>
      <c r="L90" s="46">
        <v>10</v>
      </c>
      <c r="M90" s="47">
        <f t="shared" si="9"/>
        <v>20</v>
      </c>
      <c r="N90" s="47">
        <f t="shared" si="8"/>
        <v>26</v>
      </c>
    </row>
    <row r="91" spans="1:14" ht="15.5" x14ac:dyDescent="0.35">
      <c r="A91" s="45" t="s">
        <v>93</v>
      </c>
      <c r="B91" s="45" t="str">
        <f t="shared" si="5"/>
        <v>2016-11-10</v>
      </c>
      <c r="C91" s="49" t="str">
        <f t="shared" si="6"/>
        <v>06</v>
      </c>
      <c r="D91" s="49" t="str">
        <f t="shared" si="7"/>
        <v>Thursday</v>
      </c>
      <c r="E91" s="46">
        <v>32</v>
      </c>
      <c r="F91" s="46">
        <v>12</v>
      </c>
      <c r="G91" s="46">
        <v>0</v>
      </c>
      <c r="H91" s="46">
        <v>12</v>
      </c>
      <c r="I91" s="46">
        <v>10</v>
      </c>
      <c r="J91" s="46">
        <v>0.4</v>
      </c>
      <c r="K91" s="46">
        <v>0.08</v>
      </c>
      <c r="L91" s="46">
        <v>1</v>
      </c>
      <c r="M91" s="47">
        <f t="shared" si="9"/>
        <v>2</v>
      </c>
      <c r="N91" s="47">
        <f t="shared" si="8"/>
        <v>6</v>
      </c>
    </row>
    <row r="92" spans="1:14" ht="15.5" x14ac:dyDescent="0.35">
      <c r="A92" s="45" t="s">
        <v>94</v>
      </c>
      <c r="B92" s="45" t="str">
        <f t="shared" si="5"/>
        <v>2016-11-10</v>
      </c>
      <c r="C92" s="49" t="str">
        <f t="shared" si="6"/>
        <v>05</v>
      </c>
      <c r="D92" s="49" t="str">
        <f t="shared" si="7"/>
        <v>Thursday</v>
      </c>
      <c r="E92" s="46">
        <v>26</v>
      </c>
      <c r="F92" s="46">
        <v>11</v>
      </c>
      <c r="G92" s="46">
        <v>0</v>
      </c>
      <c r="H92" s="46">
        <v>10</v>
      </c>
      <c r="I92" s="46">
        <v>11</v>
      </c>
      <c r="J92" s="46">
        <v>0.4</v>
      </c>
      <c r="K92" s="46">
        <v>0.09</v>
      </c>
      <c r="L92" s="46">
        <v>1</v>
      </c>
      <c r="M92" s="47">
        <f t="shared" si="9"/>
        <v>2</v>
      </c>
      <c r="N92" s="47">
        <f t="shared" si="8"/>
        <v>16</v>
      </c>
    </row>
    <row r="93" spans="1:14" ht="15.5" x14ac:dyDescent="0.35">
      <c r="A93" s="45" t="s">
        <v>95</v>
      </c>
      <c r="B93" s="45" t="str">
        <f t="shared" si="5"/>
        <v>2016-11-10</v>
      </c>
      <c r="C93" s="49" t="str">
        <f t="shared" si="6"/>
        <v>04</v>
      </c>
      <c r="D93" s="49" t="str">
        <f t="shared" si="7"/>
        <v>Thursday</v>
      </c>
      <c r="E93" s="46">
        <v>26</v>
      </c>
      <c r="F93" s="46">
        <v>11</v>
      </c>
      <c r="G93" s="46">
        <v>0</v>
      </c>
      <c r="H93" s="46">
        <v>11</v>
      </c>
      <c r="I93" s="46">
        <v>10</v>
      </c>
      <c r="J93" s="46">
        <v>0.4</v>
      </c>
      <c r="K93" s="46">
        <v>0.09</v>
      </c>
      <c r="L93" s="46">
        <v>1</v>
      </c>
      <c r="M93" s="47">
        <f t="shared" si="9"/>
        <v>2</v>
      </c>
      <c r="N93" s="47">
        <f t="shared" si="8"/>
        <v>30</v>
      </c>
    </row>
    <row r="94" spans="1:14" ht="15.5" x14ac:dyDescent="0.35">
      <c r="A94" s="45" t="s">
        <v>96</v>
      </c>
      <c r="B94" s="45" t="str">
        <f t="shared" si="5"/>
        <v>2016-11-10</v>
      </c>
      <c r="C94" s="49" t="str">
        <f t="shared" si="6"/>
        <v>03</v>
      </c>
      <c r="D94" s="49" t="str">
        <f t="shared" si="7"/>
        <v>Thursday</v>
      </c>
      <c r="E94" s="46">
        <v>26</v>
      </c>
      <c r="F94" s="46">
        <v>10</v>
      </c>
      <c r="G94" s="46">
        <v>0</v>
      </c>
      <c r="H94" s="46">
        <v>10</v>
      </c>
      <c r="I94" s="46">
        <v>10</v>
      </c>
      <c r="J94" s="46">
        <v>0.4</v>
      </c>
      <c r="K94" s="46">
        <v>0</v>
      </c>
      <c r="L94" s="46">
        <v>0</v>
      </c>
      <c r="M94" s="47">
        <f t="shared" si="9"/>
        <v>0</v>
      </c>
      <c r="N94" s="47">
        <f t="shared" si="8"/>
        <v>58</v>
      </c>
    </row>
    <row r="95" spans="1:14" ht="15.5" x14ac:dyDescent="0.35">
      <c r="A95" s="45" t="s">
        <v>97</v>
      </c>
      <c r="B95" s="45" t="str">
        <f t="shared" si="5"/>
        <v>2016-11-10</v>
      </c>
      <c r="C95" s="49" t="str">
        <f t="shared" si="6"/>
        <v>02</v>
      </c>
      <c r="D95" s="49" t="str">
        <f t="shared" si="7"/>
        <v>Thursday</v>
      </c>
      <c r="E95" s="46">
        <v>31</v>
      </c>
      <c r="F95" s="46">
        <v>13</v>
      </c>
      <c r="G95" s="46">
        <v>0</v>
      </c>
      <c r="H95" s="46">
        <v>13</v>
      </c>
      <c r="I95" s="46">
        <v>9</v>
      </c>
      <c r="J95" s="46">
        <v>0.4</v>
      </c>
      <c r="K95" s="46">
        <v>0</v>
      </c>
      <c r="L95" s="46">
        <v>0</v>
      </c>
      <c r="M95" s="47">
        <f t="shared" si="9"/>
        <v>0</v>
      </c>
      <c r="N95" s="47">
        <f t="shared" si="8"/>
        <v>84</v>
      </c>
    </row>
    <row r="96" spans="1:14" ht="15.5" x14ac:dyDescent="0.35">
      <c r="A96" s="45" t="s">
        <v>98</v>
      </c>
      <c r="B96" s="45" t="str">
        <f t="shared" si="5"/>
        <v>2016-11-10</v>
      </c>
      <c r="C96" s="49" t="str">
        <f t="shared" si="6"/>
        <v>01</v>
      </c>
      <c r="D96" s="49" t="str">
        <f t="shared" si="7"/>
        <v>Thursday</v>
      </c>
      <c r="E96" s="46">
        <v>38</v>
      </c>
      <c r="F96" s="46">
        <v>15</v>
      </c>
      <c r="G96" s="46">
        <v>2</v>
      </c>
      <c r="H96" s="46">
        <v>13</v>
      </c>
      <c r="I96" s="46">
        <v>10</v>
      </c>
      <c r="J96" s="46">
        <v>0.4</v>
      </c>
      <c r="K96" s="46">
        <v>0.4</v>
      </c>
      <c r="L96" s="46">
        <v>6</v>
      </c>
      <c r="M96" s="47">
        <f t="shared" si="9"/>
        <v>12</v>
      </c>
      <c r="N96" s="47">
        <f t="shared" si="8"/>
        <v>118</v>
      </c>
    </row>
    <row r="97" spans="1:14" ht="15.5" x14ac:dyDescent="0.35">
      <c r="A97" s="45" t="s">
        <v>99</v>
      </c>
      <c r="B97" s="45" t="str">
        <f t="shared" si="5"/>
        <v>2016-11-10</v>
      </c>
      <c r="C97" s="49" t="str">
        <f t="shared" si="6"/>
        <v>00</v>
      </c>
      <c r="D97" s="49" t="str">
        <f t="shared" si="7"/>
        <v>Thursday</v>
      </c>
      <c r="E97" s="46">
        <v>49</v>
      </c>
      <c r="F97" s="46">
        <v>18</v>
      </c>
      <c r="G97" s="46">
        <v>4</v>
      </c>
      <c r="H97" s="46">
        <v>14</v>
      </c>
      <c r="I97" s="46">
        <v>16</v>
      </c>
      <c r="J97" s="46">
        <v>0.4</v>
      </c>
      <c r="K97" s="46">
        <v>0.44</v>
      </c>
      <c r="L97" s="46">
        <v>8</v>
      </c>
      <c r="M97" s="47">
        <f t="shared" si="9"/>
        <v>16</v>
      </c>
      <c r="N97" s="47">
        <f t="shared" si="8"/>
        <v>152</v>
      </c>
    </row>
    <row r="98" spans="1:14" ht="15.5" x14ac:dyDescent="0.35">
      <c r="A98" s="45" t="s">
        <v>100</v>
      </c>
      <c r="B98" s="45" t="str">
        <f t="shared" si="5"/>
        <v>2016-11-09</v>
      </c>
      <c r="C98" s="49" t="str">
        <f t="shared" si="6"/>
        <v>23</v>
      </c>
      <c r="D98" s="49" t="str">
        <f t="shared" si="7"/>
        <v>Wednesday</v>
      </c>
      <c r="E98" s="46">
        <v>66</v>
      </c>
      <c r="F98" s="46">
        <v>24</v>
      </c>
      <c r="G98" s="46">
        <v>5</v>
      </c>
      <c r="H98" s="46">
        <v>19</v>
      </c>
      <c r="I98" s="46">
        <v>19</v>
      </c>
      <c r="J98" s="46">
        <v>0.4</v>
      </c>
      <c r="K98" s="46">
        <v>0.63</v>
      </c>
      <c r="L98" s="46">
        <v>15</v>
      </c>
      <c r="M98" s="47">
        <f t="shared" si="9"/>
        <v>30</v>
      </c>
      <c r="N98" s="47">
        <f t="shared" si="8"/>
        <v>192</v>
      </c>
    </row>
    <row r="99" spans="1:14" ht="15.5" x14ac:dyDescent="0.35">
      <c r="A99" s="45" t="s">
        <v>101</v>
      </c>
      <c r="B99" s="45" t="str">
        <f t="shared" si="5"/>
        <v>2016-11-09</v>
      </c>
      <c r="C99" s="49" t="str">
        <f t="shared" si="6"/>
        <v>22</v>
      </c>
      <c r="D99" s="49" t="str">
        <f t="shared" si="7"/>
        <v>Wednesday</v>
      </c>
      <c r="E99" s="46">
        <v>86</v>
      </c>
      <c r="F99" s="46">
        <v>27</v>
      </c>
      <c r="G99" s="46">
        <v>5</v>
      </c>
      <c r="H99" s="46">
        <v>22</v>
      </c>
      <c r="I99" s="46">
        <v>23</v>
      </c>
      <c r="J99" s="46">
        <v>0.3</v>
      </c>
      <c r="K99" s="46">
        <v>0.48</v>
      </c>
      <c r="L99" s="46">
        <v>13</v>
      </c>
      <c r="M99" s="47">
        <f t="shared" si="9"/>
        <v>26</v>
      </c>
      <c r="N99" s="47">
        <f t="shared" si="8"/>
        <v>224</v>
      </c>
    </row>
    <row r="100" spans="1:14" ht="15.5" x14ac:dyDescent="0.35">
      <c r="A100" s="45" t="s">
        <v>102</v>
      </c>
      <c r="B100" s="45" t="str">
        <f t="shared" si="5"/>
        <v>2016-11-09</v>
      </c>
      <c r="C100" s="49" t="str">
        <f t="shared" si="6"/>
        <v>21</v>
      </c>
      <c r="D100" s="49" t="str">
        <f t="shared" si="7"/>
        <v>Wednesday</v>
      </c>
      <c r="E100" s="46">
        <v>90</v>
      </c>
      <c r="F100" s="46">
        <v>36</v>
      </c>
      <c r="G100" s="46">
        <v>6</v>
      </c>
      <c r="H100" s="46">
        <v>30</v>
      </c>
      <c r="I100" s="46">
        <v>20</v>
      </c>
      <c r="J100" s="46">
        <v>0.4</v>
      </c>
      <c r="K100" s="46">
        <v>0.47</v>
      </c>
      <c r="L100" s="46">
        <v>17</v>
      </c>
      <c r="M100" s="47">
        <f t="shared" si="9"/>
        <v>34</v>
      </c>
      <c r="N100" s="47">
        <f t="shared" si="8"/>
        <v>230</v>
      </c>
    </row>
    <row r="101" spans="1:14" ht="15.5" x14ac:dyDescent="0.35">
      <c r="A101" s="45" t="s">
        <v>103</v>
      </c>
      <c r="B101" s="45" t="str">
        <f t="shared" si="5"/>
        <v>2016-11-09</v>
      </c>
      <c r="C101" s="49" t="str">
        <f t="shared" si="6"/>
        <v>20</v>
      </c>
      <c r="D101" s="49" t="str">
        <f t="shared" si="7"/>
        <v>Wednesday</v>
      </c>
      <c r="E101" s="46">
        <v>94</v>
      </c>
      <c r="F101" s="46">
        <v>45</v>
      </c>
      <c r="G101" s="46">
        <v>11</v>
      </c>
      <c r="H101" s="46">
        <v>34</v>
      </c>
      <c r="I101" s="46">
        <v>20</v>
      </c>
      <c r="J101" s="46">
        <v>0.5</v>
      </c>
      <c r="K101" s="46">
        <v>0.51</v>
      </c>
      <c r="L101" s="46">
        <v>23</v>
      </c>
      <c r="M101" s="47">
        <f t="shared" si="9"/>
        <v>46</v>
      </c>
      <c r="N101" s="47">
        <f t="shared" si="8"/>
        <v>222</v>
      </c>
    </row>
    <row r="102" spans="1:14" ht="15.5" x14ac:dyDescent="0.35">
      <c r="A102" s="45" t="s">
        <v>104</v>
      </c>
      <c r="B102" s="45" t="str">
        <f t="shared" si="5"/>
        <v>2016-11-09</v>
      </c>
      <c r="C102" s="49" t="str">
        <f t="shared" si="6"/>
        <v>19</v>
      </c>
      <c r="D102" s="49" t="str">
        <f t="shared" si="7"/>
        <v>Wednesday</v>
      </c>
      <c r="E102" s="46">
        <v>93</v>
      </c>
      <c r="F102" s="46">
        <v>41</v>
      </c>
      <c r="G102" s="46">
        <v>18</v>
      </c>
      <c r="H102" s="46">
        <v>23</v>
      </c>
      <c r="I102" s="46">
        <v>20</v>
      </c>
      <c r="J102" s="46">
        <v>0.4</v>
      </c>
      <c r="K102" s="46">
        <v>0.68</v>
      </c>
      <c r="L102" s="46">
        <v>28</v>
      </c>
      <c r="M102" s="47">
        <f t="shared" si="9"/>
        <v>56</v>
      </c>
      <c r="N102" s="47">
        <f t="shared" si="8"/>
        <v>184</v>
      </c>
    </row>
    <row r="103" spans="1:14" ht="15.5" x14ac:dyDescent="0.35">
      <c r="A103" s="45" t="s">
        <v>105</v>
      </c>
      <c r="B103" s="45" t="str">
        <f t="shared" si="5"/>
        <v>2016-11-09</v>
      </c>
      <c r="C103" s="49" t="str">
        <f t="shared" si="6"/>
        <v>18</v>
      </c>
      <c r="D103" s="49" t="str">
        <f t="shared" si="7"/>
        <v>Wednesday</v>
      </c>
      <c r="E103" s="46">
        <v>86</v>
      </c>
      <c r="F103" s="46">
        <v>33</v>
      </c>
      <c r="G103" s="46">
        <v>17</v>
      </c>
      <c r="H103" s="46">
        <v>16</v>
      </c>
      <c r="I103" s="46">
        <v>23</v>
      </c>
      <c r="J103" s="46">
        <v>0.4</v>
      </c>
      <c r="K103" s="46">
        <v>0.94</v>
      </c>
      <c r="L103" s="46">
        <v>31</v>
      </c>
      <c r="M103" s="47">
        <f t="shared" si="9"/>
        <v>62</v>
      </c>
      <c r="N103" s="47">
        <f t="shared" si="8"/>
        <v>136</v>
      </c>
    </row>
    <row r="104" spans="1:14" ht="15.5" x14ac:dyDescent="0.35">
      <c r="A104" s="45" t="s">
        <v>106</v>
      </c>
      <c r="B104" s="45" t="str">
        <f t="shared" si="5"/>
        <v>2016-11-09</v>
      </c>
      <c r="C104" s="49" t="str">
        <f t="shared" si="6"/>
        <v>17</v>
      </c>
      <c r="D104" s="49" t="str">
        <f t="shared" si="7"/>
        <v>Wednesday</v>
      </c>
      <c r="E104" s="46">
        <v>85</v>
      </c>
      <c r="F104" s="46">
        <v>37</v>
      </c>
      <c r="G104" s="46">
        <v>10</v>
      </c>
      <c r="H104" s="46">
        <v>27</v>
      </c>
      <c r="I104" s="46">
        <v>21</v>
      </c>
      <c r="J104" s="46">
        <v>0.4</v>
      </c>
      <c r="K104" s="46">
        <v>0.43</v>
      </c>
      <c r="L104" s="46">
        <v>16</v>
      </c>
      <c r="M104" s="47">
        <f t="shared" si="9"/>
        <v>32</v>
      </c>
      <c r="N104" s="47">
        <f t="shared" si="8"/>
        <v>84</v>
      </c>
    </row>
    <row r="105" spans="1:14" ht="15.5" x14ac:dyDescent="0.35">
      <c r="A105" s="45" t="s">
        <v>107</v>
      </c>
      <c r="B105" s="45" t="str">
        <f t="shared" si="5"/>
        <v>2016-11-09</v>
      </c>
      <c r="C105" s="49" t="str">
        <f t="shared" si="6"/>
        <v>16</v>
      </c>
      <c r="D105" s="49" t="str">
        <f t="shared" si="7"/>
        <v>Wednesday</v>
      </c>
      <c r="E105" s="46">
        <v>95</v>
      </c>
      <c r="F105" s="46">
        <v>28</v>
      </c>
      <c r="G105" s="46">
        <v>5</v>
      </c>
      <c r="H105" s="46">
        <v>22</v>
      </c>
      <c r="I105" s="46">
        <v>24</v>
      </c>
      <c r="J105" s="46">
        <v>0.3</v>
      </c>
      <c r="K105" s="46">
        <v>0.46</v>
      </c>
      <c r="L105" s="46">
        <v>13</v>
      </c>
      <c r="M105" s="47">
        <f t="shared" si="9"/>
        <v>26</v>
      </c>
      <c r="N105" s="47">
        <f t="shared" si="8"/>
        <v>70</v>
      </c>
    </row>
    <row r="106" spans="1:14" ht="15.5" x14ac:dyDescent="0.35">
      <c r="A106" s="45" t="s">
        <v>108</v>
      </c>
      <c r="B106" s="45" t="str">
        <f t="shared" si="5"/>
        <v>2016-11-09</v>
      </c>
      <c r="C106" s="49" t="str">
        <f t="shared" si="6"/>
        <v>15</v>
      </c>
      <c r="D106" s="49" t="str">
        <f t="shared" si="7"/>
        <v>Wednesday</v>
      </c>
      <c r="E106" s="46">
        <v>75</v>
      </c>
      <c r="F106" s="46">
        <v>26</v>
      </c>
      <c r="G106" s="46">
        <v>2</v>
      </c>
      <c r="H106" s="46">
        <v>24</v>
      </c>
      <c r="I106" s="46">
        <v>21</v>
      </c>
      <c r="J106" s="46">
        <v>0.3</v>
      </c>
      <c r="K106" s="46">
        <v>0.15</v>
      </c>
      <c r="L106" s="46">
        <v>4</v>
      </c>
      <c r="M106" s="47">
        <f t="shared" si="9"/>
        <v>8</v>
      </c>
      <c r="N106" s="47">
        <f t="shared" si="8"/>
        <v>58</v>
      </c>
    </row>
    <row r="107" spans="1:14" ht="15.5" x14ac:dyDescent="0.35">
      <c r="A107" s="45" t="s">
        <v>109</v>
      </c>
      <c r="B107" s="45" t="str">
        <f t="shared" si="5"/>
        <v>2016-11-09</v>
      </c>
      <c r="C107" s="49" t="str">
        <f t="shared" si="6"/>
        <v>14</v>
      </c>
      <c r="D107" s="49" t="str">
        <f t="shared" si="7"/>
        <v>Wednesday</v>
      </c>
      <c r="E107" s="46">
        <v>72</v>
      </c>
      <c r="F107" s="46">
        <v>28</v>
      </c>
      <c r="G107" s="46">
        <v>2</v>
      </c>
      <c r="H107" s="46">
        <v>26</v>
      </c>
      <c r="I107" s="46">
        <v>20</v>
      </c>
      <c r="J107" s="46">
        <v>0.4</v>
      </c>
      <c r="K107" s="46">
        <v>0.14000000000000001</v>
      </c>
      <c r="L107" s="46">
        <v>4</v>
      </c>
      <c r="M107" s="47">
        <f t="shared" si="9"/>
        <v>8</v>
      </c>
      <c r="N107" s="47">
        <f t="shared" si="8"/>
        <v>70</v>
      </c>
    </row>
    <row r="108" spans="1:14" ht="15.5" x14ac:dyDescent="0.35">
      <c r="A108" s="45" t="s">
        <v>110</v>
      </c>
      <c r="B108" s="45" t="str">
        <f t="shared" si="5"/>
        <v>2016-11-09</v>
      </c>
      <c r="C108" s="49" t="str">
        <f t="shared" si="6"/>
        <v>13</v>
      </c>
      <c r="D108" s="49" t="str">
        <f t="shared" si="7"/>
        <v>Wednesday</v>
      </c>
      <c r="E108" s="46">
        <v>81</v>
      </c>
      <c r="F108" s="46">
        <v>30</v>
      </c>
      <c r="G108" s="46">
        <v>4</v>
      </c>
      <c r="H108" s="46">
        <v>25</v>
      </c>
      <c r="I108" s="46">
        <v>21</v>
      </c>
      <c r="J108" s="46">
        <v>0.4</v>
      </c>
      <c r="K108" s="46">
        <v>0.17</v>
      </c>
      <c r="L108" s="46">
        <v>5</v>
      </c>
      <c r="M108" s="47">
        <f t="shared" si="9"/>
        <v>10</v>
      </c>
      <c r="N108" s="47">
        <f t="shared" si="8"/>
        <v>114</v>
      </c>
    </row>
    <row r="109" spans="1:14" ht="15.5" x14ac:dyDescent="0.35">
      <c r="A109" s="45" t="s">
        <v>111</v>
      </c>
      <c r="B109" s="45" t="str">
        <f t="shared" si="5"/>
        <v>2016-11-09</v>
      </c>
      <c r="C109" s="49" t="str">
        <f t="shared" si="6"/>
        <v>12</v>
      </c>
      <c r="D109" s="49" t="str">
        <f t="shared" si="7"/>
        <v>Wednesday</v>
      </c>
      <c r="E109" s="46">
        <v>75</v>
      </c>
      <c r="F109" s="46">
        <v>27</v>
      </c>
      <c r="G109" s="46">
        <v>3</v>
      </c>
      <c r="H109" s="46">
        <v>23</v>
      </c>
      <c r="I109" s="46">
        <v>25</v>
      </c>
      <c r="J109" s="46">
        <v>0.4</v>
      </c>
      <c r="K109" s="46">
        <v>0.33</v>
      </c>
      <c r="L109" s="46">
        <v>9</v>
      </c>
      <c r="M109" s="47">
        <f t="shared" si="9"/>
        <v>18</v>
      </c>
      <c r="N109" s="47">
        <f t="shared" si="8"/>
        <v>142</v>
      </c>
    </row>
    <row r="110" spans="1:14" ht="15.5" x14ac:dyDescent="0.35">
      <c r="A110" s="45" t="s">
        <v>112</v>
      </c>
      <c r="B110" s="45" t="str">
        <f t="shared" si="5"/>
        <v>2016-11-09</v>
      </c>
      <c r="C110" s="49" t="str">
        <f t="shared" si="6"/>
        <v>11</v>
      </c>
      <c r="D110" s="49" t="str">
        <f t="shared" si="7"/>
        <v>Wednesday</v>
      </c>
      <c r="E110" s="46">
        <v>76</v>
      </c>
      <c r="F110" s="46">
        <v>27</v>
      </c>
      <c r="G110" s="46">
        <v>5</v>
      </c>
      <c r="H110" s="46">
        <v>22</v>
      </c>
      <c r="I110" s="46">
        <v>20</v>
      </c>
      <c r="J110" s="46">
        <v>0.4</v>
      </c>
      <c r="K110" s="46">
        <v>0.26</v>
      </c>
      <c r="L110" s="46">
        <v>7</v>
      </c>
      <c r="M110" s="47">
        <f t="shared" si="9"/>
        <v>14</v>
      </c>
      <c r="N110" s="47">
        <f t="shared" si="8"/>
        <v>144</v>
      </c>
    </row>
    <row r="111" spans="1:14" ht="15.5" x14ac:dyDescent="0.35">
      <c r="A111" s="45" t="s">
        <v>113</v>
      </c>
      <c r="B111" s="45" t="str">
        <f t="shared" si="5"/>
        <v>2016-11-09</v>
      </c>
      <c r="C111" s="49" t="str">
        <f t="shared" si="6"/>
        <v>10</v>
      </c>
      <c r="D111" s="49" t="str">
        <f t="shared" si="7"/>
        <v>Wednesday</v>
      </c>
      <c r="E111" s="46">
        <v>70</v>
      </c>
      <c r="F111" s="46">
        <v>28</v>
      </c>
      <c r="G111" s="46">
        <v>7</v>
      </c>
      <c r="H111" s="46">
        <v>22</v>
      </c>
      <c r="I111" s="46">
        <v>16</v>
      </c>
      <c r="J111" s="46">
        <v>0.4</v>
      </c>
      <c r="K111" s="46">
        <v>0.36</v>
      </c>
      <c r="L111" s="46">
        <v>10</v>
      </c>
      <c r="M111" s="47">
        <f t="shared" si="9"/>
        <v>20</v>
      </c>
      <c r="N111" s="47">
        <f t="shared" si="8"/>
        <v>130</v>
      </c>
    </row>
    <row r="112" spans="1:14" ht="15.5" x14ac:dyDescent="0.35">
      <c r="A112" s="45" t="s">
        <v>114</v>
      </c>
      <c r="B112" s="45" t="str">
        <f t="shared" si="5"/>
        <v>2016-11-09</v>
      </c>
      <c r="C112" s="49" t="str">
        <f t="shared" si="6"/>
        <v>09</v>
      </c>
      <c r="D112" s="49" t="str">
        <f t="shared" si="7"/>
        <v>Wednesday</v>
      </c>
      <c r="E112" s="46">
        <v>55</v>
      </c>
      <c r="F112" s="46">
        <v>26</v>
      </c>
      <c r="G112" s="46">
        <v>15</v>
      </c>
      <c r="H112" s="46">
        <v>11</v>
      </c>
      <c r="I112" s="46">
        <v>14</v>
      </c>
      <c r="J112" s="46">
        <v>0.5</v>
      </c>
      <c r="K112" s="46">
        <v>1</v>
      </c>
      <c r="L112" s="46">
        <v>26</v>
      </c>
      <c r="M112" s="47">
        <f t="shared" si="9"/>
        <v>52</v>
      </c>
      <c r="N112" s="47">
        <f t="shared" si="8"/>
        <v>112</v>
      </c>
    </row>
    <row r="113" spans="1:14" ht="15.5" x14ac:dyDescent="0.35">
      <c r="A113" s="45" t="s">
        <v>115</v>
      </c>
      <c r="B113" s="45" t="str">
        <f t="shared" si="5"/>
        <v>2016-11-09</v>
      </c>
      <c r="C113" s="49" t="str">
        <f t="shared" si="6"/>
        <v>08</v>
      </c>
      <c r="D113" s="49" t="str">
        <f t="shared" si="7"/>
        <v>Wednesday</v>
      </c>
      <c r="E113" s="46">
        <v>49</v>
      </c>
      <c r="F113" s="46">
        <v>18</v>
      </c>
      <c r="G113" s="46">
        <v>10</v>
      </c>
      <c r="H113" s="46">
        <v>8</v>
      </c>
      <c r="I113" s="46">
        <v>10</v>
      </c>
      <c r="J113" s="46">
        <v>0.4</v>
      </c>
      <c r="K113" s="46">
        <v>1.06</v>
      </c>
      <c r="L113" s="46">
        <v>19</v>
      </c>
      <c r="M113" s="47">
        <f t="shared" si="9"/>
        <v>38</v>
      </c>
      <c r="N113" s="47">
        <f t="shared" si="8"/>
        <v>60</v>
      </c>
    </row>
    <row r="114" spans="1:14" ht="15.5" x14ac:dyDescent="0.35">
      <c r="A114" s="45" t="s">
        <v>116</v>
      </c>
      <c r="B114" s="45" t="str">
        <f t="shared" si="5"/>
        <v>2016-11-09</v>
      </c>
      <c r="C114" s="49" t="str">
        <f t="shared" si="6"/>
        <v>07</v>
      </c>
      <c r="D114" s="49" t="str">
        <f t="shared" si="7"/>
        <v>Wednesday</v>
      </c>
      <c r="E114" s="46">
        <v>37</v>
      </c>
      <c r="F114" s="46">
        <v>13</v>
      </c>
      <c r="G114" s="46">
        <v>3</v>
      </c>
      <c r="H114" s="46">
        <v>10</v>
      </c>
      <c r="I114" s="46">
        <v>9</v>
      </c>
      <c r="J114" s="46">
        <v>0.4</v>
      </c>
      <c r="K114" s="46">
        <v>0.77</v>
      </c>
      <c r="L114" s="46">
        <v>10</v>
      </c>
      <c r="M114" s="47">
        <f t="shared" si="9"/>
        <v>20</v>
      </c>
      <c r="N114" s="47">
        <f t="shared" si="8"/>
        <v>24</v>
      </c>
    </row>
    <row r="115" spans="1:14" ht="15.5" x14ac:dyDescent="0.35">
      <c r="A115" s="45" t="s">
        <v>117</v>
      </c>
      <c r="B115" s="45" t="str">
        <f t="shared" si="5"/>
        <v>2016-11-09</v>
      </c>
      <c r="C115" s="49" t="str">
        <f t="shared" si="6"/>
        <v>06</v>
      </c>
      <c r="D115" s="49" t="str">
        <f t="shared" si="7"/>
        <v>Wednesday</v>
      </c>
      <c r="E115" s="46">
        <v>24</v>
      </c>
      <c r="F115" s="46">
        <v>6</v>
      </c>
      <c r="G115" s="46">
        <v>0</v>
      </c>
      <c r="H115" s="46">
        <v>6</v>
      </c>
      <c r="I115" s="46">
        <v>7</v>
      </c>
      <c r="J115" s="46">
        <v>0.3</v>
      </c>
      <c r="K115" s="46">
        <v>0</v>
      </c>
      <c r="L115" s="46">
        <v>0</v>
      </c>
      <c r="M115" s="47">
        <f t="shared" si="9"/>
        <v>0</v>
      </c>
      <c r="N115" s="47">
        <f t="shared" si="8"/>
        <v>6</v>
      </c>
    </row>
    <row r="116" spans="1:14" ht="15.5" x14ac:dyDescent="0.35">
      <c r="A116" s="45" t="s">
        <v>118</v>
      </c>
      <c r="B116" s="45" t="str">
        <f t="shared" si="5"/>
        <v>2016-11-09</v>
      </c>
      <c r="C116" s="49" t="str">
        <f t="shared" si="6"/>
        <v>05</v>
      </c>
      <c r="D116" s="49" t="str">
        <f t="shared" si="7"/>
        <v>Wednesday</v>
      </c>
      <c r="E116" s="46">
        <v>14</v>
      </c>
      <c r="F116" s="46">
        <v>4</v>
      </c>
      <c r="G116" s="46">
        <v>0</v>
      </c>
      <c r="H116" s="46">
        <v>4</v>
      </c>
      <c r="I116" s="46">
        <v>4</v>
      </c>
      <c r="J116" s="46">
        <v>0.3</v>
      </c>
      <c r="K116" s="46">
        <v>0.25</v>
      </c>
      <c r="L116" s="46">
        <v>1</v>
      </c>
      <c r="M116" s="47">
        <f t="shared" si="9"/>
        <v>2</v>
      </c>
      <c r="N116" s="47">
        <f t="shared" si="8"/>
        <v>20</v>
      </c>
    </row>
    <row r="117" spans="1:14" ht="15.5" x14ac:dyDescent="0.35">
      <c r="A117" s="45" t="s">
        <v>119</v>
      </c>
      <c r="B117" s="45" t="str">
        <f t="shared" si="5"/>
        <v>2016-11-09</v>
      </c>
      <c r="C117" s="49" t="str">
        <f t="shared" si="6"/>
        <v>04</v>
      </c>
      <c r="D117" s="49" t="str">
        <f t="shared" si="7"/>
        <v>Wednesday</v>
      </c>
      <c r="E117" s="46">
        <v>14</v>
      </c>
      <c r="F117" s="46">
        <v>5</v>
      </c>
      <c r="G117" s="46">
        <v>0</v>
      </c>
      <c r="H117" s="46">
        <v>5</v>
      </c>
      <c r="I117" s="46">
        <v>6</v>
      </c>
      <c r="J117" s="46">
        <v>0.4</v>
      </c>
      <c r="K117" s="46">
        <v>0</v>
      </c>
      <c r="L117" s="46">
        <v>0</v>
      </c>
      <c r="M117" s="47">
        <f t="shared" si="9"/>
        <v>0</v>
      </c>
      <c r="N117" s="47">
        <f t="shared" si="8"/>
        <v>36</v>
      </c>
    </row>
    <row r="118" spans="1:14" ht="15.5" x14ac:dyDescent="0.35">
      <c r="A118" s="45" t="s">
        <v>120</v>
      </c>
      <c r="B118" s="45" t="str">
        <f t="shared" si="5"/>
        <v>2016-11-09</v>
      </c>
      <c r="C118" s="49" t="str">
        <f t="shared" si="6"/>
        <v>03</v>
      </c>
      <c r="D118" s="49" t="str">
        <f t="shared" si="7"/>
        <v>Wednesday</v>
      </c>
      <c r="E118" s="46">
        <v>17</v>
      </c>
      <c r="F118" s="46">
        <v>8</v>
      </c>
      <c r="G118" s="46">
        <v>0</v>
      </c>
      <c r="H118" s="46">
        <v>7</v>
      </c>
      <c r="I118" s="46">
        <v>5</v>
      </c>
      <c r="J118" s="46">
        <v>0.5</v>
      </c>
      <c r="K118" s="46">
        <v>0.13</v>
      </c>
      <c r="L118" s="46">
        <v>1</v>
      </c>
      <c r="M118" s="47">
        <f t="shared" si="9"/>
        <v>2</v>
      </c>
      <c r="N118" s="47">
        <f t="shared" si="8"/>
        <v>78</v>
      </c>
    </row>
    <row r="119" spans="1:14" ht="15.5" x14ac:dyDescent="0.35">
      <c r="A119" s="45" t="s">
        <v>121</v>
      </c>
      <c r="B119" s="45" t="str">
        <f t="shared" si="5"/>
        <v>2016-11-09</v>
      </c>
      <c r="C119" s="49" t="str">
        <f t="shared" si="6"/>
        <v>02</v>
      </c>
      <c r="D119" s="49" t="str">
        <f t="shared" si="7"/>
        <v>Wednesday</v>
      </c>
      <c r="E119" s="46">
        <v>25</v>
      </c>
      <c r="F119" s="46">
        <v>12</v>
      </c>
      <c r="G119" s="46">
        <v>1</v>
      </c>
      <c r="H119" s="46">
        <v>11</v>
      </c>
      <c r="I119" s="46">
        <v>6</v>
      </c>
      <c r="J119" s="46">
        <v>0.5</v>
      </c>
      <c r="K119" s="46">
        <v>0.08</v>
      </c>
      <c r="L119" s="46">
        <v>1</v>
      </c>
      <c r="M119" s="47">
        <f t="shared" si="9"/>
        <v>2</v>
      </c>
      <c r="N119" s="47">
        <f t="shared" si="8"/>
        <v>100</v>
      </c>
    </row>
    <row r="120" spans="1:14" ht="15.5" x14ac:dyDescent="0.35">
      <c r="A120" s="45" t="s">
        <v>122</v>
      </c>
      <c r="B120" s="45" t="str">
        <f t="shared" si="5"/>
        <v>2016-11-09</v>
      </c>
      <c r="C120" s="49" t="str">
        <f t="shared" si="6"/>
        <v>01</v>
      </c>
      <c r="D120" s="49" t="str">
        <f t="shared" si="7"/>
        <v>Wednesday</v>
      </c>
      <c r="E120" s="46">
        <v>31</v>
      </c>
      <c r="F120" s="46">
        <v>18</v>
      </c>
      <c r="G120" s="46">
        <v>3</v>
      </c>
      <c r="H120" s="46">
        <v>15</v>
      </c>
      <c r="I120" s="46">
        <v>8</v>
      </c>
      <c r="J120" s="46">
        <v>0.6</v>
      </c>
      <c r="K120" s="46">
        <v>0.39</v>
      </c>
      <c r="L120" s="46">
        <v>7</v>
      </c>
      <c r="M120" s="47">
        <f t="shared" si="9"/>
        <v>14</v>
      </c>
      <c r="N120" s="47">
        <f t="shared" si="8"/>
        <v>132</v>
      </c>
    </row>
    <row r="121" spans="1:14" ht="15.5" x14ac:dyDescent="0.35">
      <c r="A121" s="45" t="s">
        <v>123</v>
      </c>
      <c r="B121" s="45" t="str">
        <f t="shared" si="5"/>
        <v>2016-11-09</v>
      </c>
      <c r="C121" s="49" t="str">
        <f t="shared" si="6"/>
        <v>00</v>
      </c>
      <c r="D121" s="49" t="str">
        <f t="shared" si="7"/>
        <v>Wednesday</v>
      </c>
      <c r="E121" s="46">
        <v>44</v>
      </c>
      <c r="F121" s="46">
        <v>19</v>
      </c>
      <c r="G121" s="46">
        <v>3</v>
      </c>
      <c r="H121" s="46">
        <v>16</v>
      </c>
      <c r="I121" s="46">
        <v>8</v>
      </c>
      <c r="J121" s="46">
        <v>0.4</v>
      </c>
      <c r="K121" s="46">
        <v>0.47</v>
      </c>
      <c r="L121" s="46">
        <v>9</v>
      </c>
      <c r="M121" s="47">
        <f t="shared" si="9"/>
        <v>18</v>
      </c>
      <c r="N121" s="47">
        <f t="shared" si="8"/>
        <v>162</v>
      </c>
    </row>
    <row r="122" spans="1:14" ht="15.5" x14ac:dyDescent="0.35">
      <c r="A122" s="45" t="s">
        <v>124</v>
      </c>
      <c r="B122" s="45" t="str">
        <f t="shared" si="5"/>
        <v>2016-11-08</v>
      </c>
      <c r="C122" s="49" t="str">
        <f t="shared" si="6"/>
        <v>23</v>
      </c>
      <c r="D122" s="49" t="str">
        <f t="shared" si="7"/>
        <v>Tuesday</v>
      </c>
      <c r="E122" s="46">
        <v>49</v>
      </c>
      <c r="F122" s="46">
        <v>21</v>
      </c>
      <c r="G122" s="46">
        <v>7</v>
      </c>
      <c r="H122" s="46">
        <v>14</v>
      </c>
      <c r="I122" s="46">
        <v>13</v>
      </c>
      <c r="J122" s="46">
        <v>0.4</v>
      </c>
      <c r="K122" s="46">
        <v>1</v>
      </c>
      <c r="L122" s="46">
        <v>21</v>
      </c>
      <c r="M122" s="47">
        <f t="shared" si="9"/>
        <v>42</v>
      </c>
      <c r="N122" s="47">
        <f t="shared" si="8"/>
        <v>198</v>
      </c>
    </row>
    <row r="123" spans="1:14" ht="15.5" x14ac:dyDescent="0.35">
      <c r="A123" s="45" t="s">
        <v>125</v>
      </c>
      <c r="B123" s="45" t="str">
        <f t="shared" si="5"/>
        <v>2016-11-08</v>
      </c>
      <c r="C123" s="49" t="str">
        <f t="shared" si="6"/>
        <v>22</v>
      </c>
      <c r="D123" s="49" t="str">
        <f t="shared" si="7"/>
        <v>Tuesday</v>
      </c>
      <c r="E123" s="46">
        <v>61</v>
      </c>
      <c r="F123" s="46">
        <v>26</v>
      </c>
      <c r="G123" s="46">
        <v>4</v>
      </c>
      <c r="H123" s="46">
        <v>22</v>
      </c>
      <c r="I123" s="46">
        <v>14</v>
      </c>
      <c r="J123" s="46">
        <v>0.4</v>
      </c>
      <c r="K123" s="46">
        <v>0.46</v>
      </c>
      <c r="L123" s="46">
        <v>12</v>
      </c>
      <c r="M123" s="47">
        <f t="shared" si="9"/>
        <v>24</v>
      </c>
      <c r="N123" s="47">
        <f t="shared" si="8"/>
        <v>192</v>
      </c>
    </row>
    <row r="124" spans="1:14" ht="15.5" x14ac:dyDescent="0.35">
      <c r="A124" s="45" t="s">
        <v>126</v>
      </c>
      <c r="B124" s="45" t="str">
        <f t="shared" si="5"/>
        <v>2016-11-08</v>
      </c>
      <c r="C124" s="49" t="str">
        <f t="shared" si="6"/>
        <v>21</v>
      </c>
      <c r="D124" s="49" t="str">
        <f t="shared" si="7"/>
        <v>Tuesday</v>
      </c>
      <c r="E124" s="46">
        <v>75</v>
      </c>
      <c r="F124" s="46">
        <v>26</v>
      </c>
      <c r="G124" s="46">
        <v>5</v>
      </c>
      <c r="H124" s="46">
        <v>21</v>
      </c>
      <c r="I124" s="46">
        <v>19</v>
      </c>
      <c r="J124" s="46">
        <v>0.3</v>
      </c>
      <c r="K124" s="46">
        <v>0.65</v>
      </c>
      <c r="L124" s="46">
        <v>17</v>
      </c>
      <c r="M124" s="47">
        <f t="shared" si="9"/>
        <v>34</v>
      </c>
      <c r="N124" s="47">
        <f t="shared" si="8"/>
        <v>216</v>
      </c>
    </row>
    <row r="125" spans="1:14" ht="15.5" x14ac:dyDescent="0.35">
      <c r="A125" s="45" t="s">
        <v>127</v>
      </c>
      <c r="B125" s="45" t="str">
        <f t="shared" si="5"/>
        <v>2016-11-08</v>
      </c>
      <c r="C125" s="49" t="str">
        <f t="shared" si="6"/>
        <v>20</v>
      </c>
      <c r="D125" s="49" t="str">
        <f t="shared" si="7"/>
        <v>Tuesday</v>
      </c>
      <c r="E125" s="46">
        <v>85</v>
      </c>
      <c r="F125" s="46">
        <v>29</v>
      </c>
      <c r="G125" s="46">
        <v>11</v>
      </c>
      <c r="H125" s="46">
        <v>19</v>
      </c>
      <c r="I125" s="46">
        <v>25</v>
      </c>
      <c r="J125" s="46">
        <v>0.3</v>
      </c>
      <c r="K125" s="46">
        <v>0.76</v>
      </c>
      <c r="L125" s="46">
        <v>22</v>
      </c>
      <c r="M125" s="47">
        <f t="shared" si="9"/>
        <v>44</v>
      </c>
      <c r="N125" s="47">
        <f t="shared" si="8"/>
        <v>196</v>
      </c>
    </row>
    <row r="126" spans="1:14" ht="15.5" x14ac:dyDescent="0.35">
      <c r="A126" s="45" t="s">
        <v>128</v>
      </c>
      <c r="B126" s="45" t="str">
        <f t="shared" si="5"/>
        <v>2016-11-08</v>
      </c>
      <c r="C126" s="49" t="str">
        <f t="shared" si="6"/>
        <v>19</v>
      </c>
      <c r="D126" s="49" t="str">
        <f t="shared" si="7"/>
        <v>Tuesday</v>
      </c>
      <c r="E126" s="46">
        <v>83</v>
      </c>
      <c r="F126" s="46">
        <v>31</v>
      </c>
      <c r="G126" s="46">
        <v>12</v>
      </c>
      <c r="H126" s="46">
        <v>19</v>
      </c>
      <c r="I126" s="46">
        <v>22</v>
      </c>
      <c r="J126" s="46">
        <v>0.4</v>
      </c>
      <c r="K126" s="46">
        <v>0.87</v>
      </c>
      <c r="L126" s="46">
        <v>27</v>
      </c>
      <c r="M126" s="47">
        <f t="shared" si="9"/>
        <v>54</v>
      </c>
      <c r="N126" s="47">
        <f t="shared" si="8"/>
        <v>156</v>
      </c>
    </row>
    <row r="127" spans="1:14" ht="15.5" x14ac:dyDescent="0.35">
      <c r="A127" s="45" t="s">
        <v>129</v>
      </c>
      <c r="B127" s="45" t="str">
        <f t="shared" si="5"/>
        <v>2016-11-08</v>
      </c>
      <c r="C127" s="49" t="str">
        <f t="shared" si="6"/>
        <v>18</v>
      </c>
      <c r="D127" s="49" t="str">
        <f t="shared" si="7"/>
        <v>Tuesday</v>
      </c>
      <c r="E127" s="46">
        <v>73</v>
      </c>
      <c r="F127" s="46">
        <v>22</v>
      </c>
      <c r="G127" s="46">
        <v>14</v>
      </c>
      <c r="H127" s="46">
        <v>9</v>
      </c>
      <c r="I127" s="46">
        <v>20</v>
      </c>
      <c r="J127" s="46">
        <v>0.3</v>
      </c>
      <c r="K127" s="46">
        <v>0.82</v>
      </c>
      <c r="L127" s="46">
        <v>18</v>
      </c>
      <c r="M127" s="47">
        <f t="shared" si="9"/>
        <v>36</v>
      </c>
      <c r="N127" s="47">
        <f t="shared" si="8"/>
        <v>110</v>
      </c>
    </row>
    <row r="128" spans="1:14" ht="15.5" x14ac:dyDescent="0.35">
      <c r="A128" s="45" t="s">
        <v>130</v>
      </c>
      <c r="B128" s="45" t="str">
        <f t="shared" si="5"/>
        <v>2016-11-08</v>
      </c>
      <c r="C128" s="49" t="str">
        <f t="shared" si="6"/>
        <v>17</v>
      </c>
      <c r="D128" s="49" t="str">
        <f t="shared" si="7"/>
        <v>Tuesday</v>
      </c>
      <c r="E128" s="46">
        <v>78</v>
      </c>
      <c r="F128" s="46">
        <v>26</v>
      </c>
      <c r="G128" s="46">
        <v>10</v>
      </c>
      <c r="H128" s="46">
        <v>16</v>
      </c>
      <c r="I128" s="46">
        <v>21</v>
      </c>
      <c r="J128" s="46">
        <v>0.3</v>
      </c>
      <c r="K128" s="46">
        <v>0.92</v>
      </c>
      <c r="L128" s="46">
        <v>24</v>
      </c>
      <c r="M128" s="47">
        <f t="shared" si="9"/>
        <v>48</v>
      </c>
      <c r="N128" s="47">
        <f t="shared" si="8"/>
        <v>94</v>
      </c>
    </row>
    <row r="129" spans="1:14" ht="15.5" x14ac:dyDescent="0.35">
      <c r="A129" s="45" t="s">
        <v>131</v>
      </c>
      <c r="B129" s="45" t="str">
        <f t="shared" si="5"/>
        <v>2016-11-08</v>
      </c>
      <c r="C129" s="49" t="str">
        <f t="shared" si="6"/>
        <v>16</v>
      </c>
      <c r="D129" s="49" t="str">
        <f t="shared" si="7"/>
        <v>Tuesday</v>
      </c>
      <c r="E129" s="46">
        <v>83</v>
      </c>
      <c r="F129" s="46">
        <v>32</v>
      </c>
      <c r="G129" s="46">
        <v>3</v>
      </c>
      <c r="H129" s="46">
        <v>29</v>
      </c>
      <c r="I129" s="46">
        <v>21</v>
      </c>
      <c r="J129" s="46">
        <v>0.4</v>
      </c>
      <c r="K129" s="46">
        <v>0.22</v>
      </c>
      <c r="L129" s="46">
        <v>7</v>
      </c>
      <c r="M129" s="47">
        <f t="shared" si="9"/>
        <v>14</v>
      </c>
      <c r="N129" s="47">
        <f t="shared" si="8"/>
        <v>58</v>
      </c>
    </row>
    <row r="130" spans="1:14" ht="15.5" x14ac:dyDescent="0.35">
      <c r="A130" s="45" t="s">
        <v>132</v>
      </c>
      <c r="B130" s="45" t="str">
        <f t="shared" si="5"/>
        <v>2016-11-08</v>
      </c>
      <c r="C130" s="49" t="str">
        <f t="shared" si="6"/>
        <v>15</v>
      </c>
      <c r="D130" s="49" t="str">
        <f t="shared" si="7"/>
        <v>Tuesday</v>
      </c>
      <c r="E130" s="46">
        <v>78</v>
      </c>
      <c r="F130" s="46">
        <v>33</v>
      </c>
      <c r="G130" s="46">
        <v>1</v>
      </c>
      <c r="H130" s="46">
        <v>32</v>
      </c>
      <c r="I130" s="46">
        <v>19</v>
      </c>
      <c r="J130" s="46">
        <v>0.4</v>
      </c>
      <c r="K130" s="46">
        <v>0.06</v>
      </c>
      <c r="L130" s="46">
        <v>2</v>
      </c>
      <c r="M130" s="47">
        <f t="shared" si="9"/>
        <v>4</v>
      </c>
      <c r="N130" s="47">
        <f t="shared" si="8"/>
        <v>60</v>
      </c>
    </row>
    <row r="131" spans="1:14" ht="15.5" x14ac:dyDescent="0.35">
      <c r="A131" s="45" t="s">
        <v>133</v>
      </c>
      <c r="B131" s="45" t="str">
        <f t="shared" ref="B131:B169" si="10">LEFT(A131,10)</f>
        <v>2016-11-08</v>
      </c>
      <c r="C131" s="49" t="str">
        <f t="shared" ref="C131:C169" si="11">RIGHT(A131,2)</f>
        <v>14</v>
      </c>
      <c r="D131" s="49" t="str">
        <f t="shared" ref="D131:D169" si="12">TEXT(B131, "dddd")</f>
        <v>Tuesday</v>
      </c>
      <c r="E131" s="46">
        <v>72</v>
      </c>
      <c r="F131" s="46">
        <v>26</v>
      </c>
      <c r="G131" s="46">
        <v>3</v>
      </c>
      <c r="H131" s="46">
        <v>22</v>
      </c>
      <c r="I131" s="46">
        <v>14</v>
      </c>
      <c r="J131" s="46">
        <v>0.4</v>
      </c>
      <c r="K131" s="46">
        <v>0.15</v>
      </c>
      <c r="L131" s="46">
        <v>4</v>
      </c>
      <c r="M131" s="47">
        <f t="shared" si="9"/>
        <v>8</v>
      </c>
      <c r="N131" s="47">
        <f t="shared" ref="N131:N169" si="13">SUM(M131:M135)</f>
        <v>78</v>
      </c>
    </row>
    <row r="132" spans="1:14" ht="15.5" x14ac:dyDescent="0.35">
      <c r="A132" s="45" t="s">
        <v>134</v>
      </c>
      <c r="B132" s="45" t="str">
        <f t="shared" si="10"/>
        <v>2016-11-08</v>
      </c>
      <c r="C132" s="49" t="str">
        <f t="shared" si="11"/>
        <v>13</v>
      </c>
      <c r="D132" s="49" t="str">
        <f t="shared" si="12"/>
        <v>Tuesday</v>
      </c>
      <c r="E132" s="46">
        <v>70</v>
      </c>
      <c r="F132" s="46">
        <v>27</v>
      </c>
      <c r="G132" s="46">
        <v>5</v>
      </c>
      <c r="H132" s="46">
        <v>22</v>
      </c>
      <c r="I132" s="46">
        <v>13</v>
      </c>
      <c r="J132" s="46">
        <v>0.4</v>
      </c>
      <c r="K132" s="46">
        <v>0.37</v>
      </c>
      <c r="L132" s="46">
        <v>10</v>
      </c>
      <c r="M132" s="47">
        <f t="shared" ref="M132:M169" si="14">L132*2</f>
        <v>20</v>
      </c>
      <c r="N132" s="47">
        <f t="shared" si="13"/>
        <v>120</v>
      </c>
    </row>
    <row r="133" spans="1:14" ht="15.5" x14ac:dyDescent="0.35">
      <c r="A133" s="45" t="s">
        <v>135</v>
      </c>
      <c r="B133" s="45" t="str">
        <f t="shared" si="10"/>
        <v>2016-11-08</v>
      </c>
      <c r="C133" s="49" t="str">
        <f t="shared" si="11"/>
        <v>12</v>
      </c>
      <c r="D133" s="49" t="str">
        <f t="shared" si="12"/>
        <v>Tuesday</v>
      </c>
      <c r="E133" s="46">
        <v>77</v>
      </c>
      <c r="F133" s="46">
        <v>32</v>
      </c>
      <c r="G133" s="46">
        <v>3</v>
      </c>
      <c r="H133" s="46">
        <v>30</v>
      </c>
      <c r="I133" s="46">
        <v>17</v>
      </c>
      <c r="J133" s="46">
        <v>0.4</v>
      </c>
      <c r="K133" s="46">
        <v>0.19</v>
      </c>
      <c r="L133" s="46">
        <v>6</v>
      </c>
      <c r="M133" s="47">
        <f t="shared" si="14"/>
        <v>12</v>
      </c>
      <c r="N133" s="47">
        <f t="shared" si="13"/>
        <v>134</v>
      </c>
    </row>
    <row r="134" spans="1:14" ht="15.5" x14ac:dyDescent="0.35">
      <c r="A134" s="45" t="s">
        <v>136</v>
      </c>
      <c r="B134" s="45" t="str">
        <f t="shared" si="10"/>
        <v>2016-11-08</v>
      </c>
      <c r="C134" s="49" t="str">
        <f t="shared" si="11"/>
        <v>11</v>
      </c>
      <c r="D134" s="49" t="str">
        <f t="shared" si="12"/>
        <v>Tuesday</v>
      </c>
      <c r="E134" s="46">
        <v>82</v>
      </c>
      <c r="F134" s="46">
        <v>35</v>
      </c>
      <c r="G134" s="46">
        <v>4</v>
      </c>
      <c r="H134" s="46">
        <v>30</v>
      </c>
      <c r="I134" s="46">
        <v>15</v>
      </c>
      <c r="J134" s="46">
        <v>0.4</v>
      </c>
      <c r="K134" s="46">
        <v>0.23</v>
      </c>
      <c r="L134" s="46">
        <v>8</v>
      </c>
      <c r="M134" s="47">
        <f t="shared" si="14"/>
        <v>16</v>
      </c>
      <c r="N134" s="47">
        <f t="shared" si="13"/>
        <v>156</v>
      </c>
    </row>
    <row r="135" spans="1:14" ht="15.5" x14ac:dyDescent="0.35">
      <c r="A135" s="45" t="s">
        <v>137</v>
      </c>
      <c r="B135" s="45" t="str">
        <f t="shared" si="10"/>
        <v>2016-11-08</v>
      </c>
      <c r="C135" s="49" t="str">
        <f t="shared" si="11"/>
        <v>10</v>
      </c>
      <c r="D135" s="49" t="str">
        <f t="shared" si="12"/>
        <v>Tuesday</v>
      </c>
      <c r="E135" s="46">
        <v>84</v>
      </c>
      <c r="F135" s="46">
        <v>42</v>
      </c>
      <c r="G135" s="46">
        <v>7</v>
      </c>
      <c r="H135" s="46">
        <v>35</v>
      </c>
      <c r="I135" s="46">
        <v>18</v>
      </c>
      <c r="J135" s="46">
        <v>0.5</v>
      </c>
      <c r="K135" s="46">
        <v>0.26</v>
      </c>
      <c r="L135" s="46">
        <v>11</v>
      </c>
      <c r="M135" s="47">
        <f t="shared" si="14"/>
        <v>22</v>
      </c>
      <c r="N135" s="47">
        <f t="shared" si="13"/>
        <v>144</v>
      </c>
    </row>
    <row r="136" spans="1:14" ht="15.5" x14ac:dyDescent="0.35">
      <c r="A136" s="45" t="s">
        <v>138</v>
      </c>
      <c r="B136" s="45" t="str">
        <f t="shared" si="10"/>
        <v>2016-11-08</v>
      </c>
      <c r="C136" s="49" t="str">
        <f t="shared" si="11"/>
        <v>09</v>
      </c>
      <c r="D136" s="49" t="str">
        <f t="shared" si="12"/>
        <v>Tuesday</v>
      </c>
      <c r="E136" s="46">
        <v>78</v>
      </c>
      <c r="F136" s="46">
        <v>35</v>
      </c>
      <c r="G136" s="46">
        <v>13</v>
      </c>
      <c r="H136" s="46">
        <v>21</v>
      </c>
      <c r="I136" s="46">
        <v>17</v>
      </c>
      <c r="J136" s="46">
        <v>0.4</v>
      </c>
      <c r="K136" s="46">
        <v>0.71</v>
      </c>
      <c r="L136" s="46">
        <v>25</v>
      </c>
      <c r="M136" s="47">
        <f t="shared" si="14"/>
        <v>50</v>
      </c>
      <c r="N136" s="47">
        <f t="shared" si="13"/>
        <v>122</v>
      </c>
    </row>
    <row r="137" spans="1:14" ht="15.5" x14ac:dyDescent="0.35">
      <c r="A137" s="45" t="s">
        <v>139</v>
      </c>
      <c r="B137" s="45" t="str">
        <f t="shared" si="10"/>
        <v>2016-11-08</v>
      </c>
      <c r="C137" s="49" t="str">
        <f t="shared" si="11"/>
        <v>08</v>
      </c>
      <c r="D137" s="49" t="str">
        <f t="shared" si="12"/>
        <v>Tuesday</v>
      </c>
      <c r="E137" s="46">
        <v>61</v>
      </c>
      <c r="F137" s="46">
        <v>23</v>
      </c>
      <c r="G137" s="46">
        <v>10</v>
      </c>
      <c r="H137" s="46">
        <v>14</v>
      </c>
      <c r="I137" s="46">
        <v>18</v>
      </c>
      <c r="J137" s="46">
        <v>0.4</v>
      </c>
      <c r="K137" s="46">
        <v>0.74</v>
      </c>
      <c r="L137" s="46">
        <v>17</v>
      </c>
      <c r="M137" s="47">
        <f t="shared" si="14"/>
        <v>34</v>
      </c>
      <c r="N137" s="47">
        <f t="shared" si="13"/>
        <v>72</v>
      </c>
    </row>
    <row r="138" spans="1:14" ht="15.5" x14ac:dyDescent="0.35">
      <c r="A138" s="45" t="s">
        <v>140</v>
      </c>
      <c r="B138" s="45" t="str">
        <f t="shared" si="10"/>
        <v>2016-11-08</v>
      </c>
      <c r="C138" s="49" t="str">
        <f t="shared" si="11"/>
        <v>07</v>
      </c>
      <c r="D138" s="49" t="str">
        <f t="shared" si="12"/>
        <v>Tuesday</v>
      </c>
      <c r="E138" s="46">
        <v>55</v>
      </c>
      <c r="F138" s="46">
        <v>23</v>
      </c>
      <c r="G138" s="46">
        <v>7</v>
      </c>
      <c r="H138" s="46">
        <v>16</v>
      </c>
      <c r="I138" s="46">
        <v>12</v>
      </c>
      <c r="J138" s="46">
        <v>0.4</v>
      </c>
      <c r="K138" s="46">
        <v>0.74</v>
      </c>
      <c r="L138" s="46">
        <v>17</v>
      </c>
      <c r="M138" s="47">
        <f t="shared" si="14"/>
        <v>34</v>
      </c>
      <c r="N138" s="47">
        <f t="shared" si="13"/>
        <v>40</v>
      </c>
    </row>
    <row r="139" spans="1:14" ht="15.5" x14ac:dyDescent="0.35">
      <c r="A139" s="45" t="s">
        <v>141</v>
      </c>
      <c r="B139" s="45" t="str">
        <f t="shared" si="10"/>
        <v>2016-11-08</v>
      </c>
      <c r="C139" s="49" t="str">
        <f t="shared" si="11"/>
        <v>06</v>
      </c>
      <c r="D139" s="49" t="str">
        <f t="shared" si="12"/>
        <v>Tuesday</v>
      </c>
      <c r="E139" s="46">
        <v>39</v>
      </c>
      <c r="F139" s="46">
        <v>20</v>
      </c>
      <c r="G139" s="46">
        <v>0</v>
      </c>
      <c r="H139" s="46">
        <v>19</v>
      </c>
      <c r="I139" s="46">
        <v>8</v>
      </c>
      <c r="J139" s="46">
        <v>0.5</v>
      </c>
      <c r="K139" s="46">
        <v>0.1</v>
      </c>
      <c r="L139" s="46">
        <v>2</v>
      </c>
      <c r="M139" s="47">
        <f t="shared" si="14"/>
        <v>4</v>
      </c>
      <c r="N139" s="47">
        <f t="shared" si="13"/>
        <v>6</v>
      </c>
    </row>
    <row r="140" spans="1:14" ht="15.5" x14ac:dyDescent="0.35">
      <c r="A140" s="45" t="s">
        <v>142</v>
      </c>
      <c r="B140" s="45" t="str">
        <f t="shared" si="10"/>
        <v>2016-11-08</v>
      </c>
      <c r="C140" s="49" t="str">
        <f t="shared" si="11"/>
        <v>05</v>
      </c>
      <c r="D140" s="49" t="str">
        <f t="shared" si="12"/>
        <v>Tuesday</v>
      </c>
      <c r="E140" s="46">
        <v>34</v>
      </c>
      <c r="F140" s="46">
        <v>17</v>
      </c>
      <c r="G140" s="46">
        <v>0</v>
      </c>
      <c r="H140" s="46">
        <v>17</v>
      </c>
      <c r="I140" s="46">
        <v>8</v>
      </c>
      <c r="J140" s="46">
        <v>0.5</v>
      </c>
      <c r="K140" s="46">
        <v>0</v>
      </c>
      <c r="L140" s="46">
        <v>0</v>
      </c>
      <c r="M140" s="47">
        <f t="shared" si="14"/>
        <v>0</v>
      </c>
      <c r="N140" s="47">
        <f t="shared" si="13"/>
        <v>6</v>
      </c>
    </row>
    <row r="141" spans="1:14" ht="15.5" x14ac:dyDescent="0.35">
      <c r="A141" s="45" t="s">
        <v>143</v>
      </c>
      <c r="B141" s="45" t="str">
        <f t="shared" si="10"/>
        <v>2016-11-08</v>
      </c>
      <c r="C141" s="49" t="str">
        <f t="shared" si="11"/>
        <v>04</v>
      </c>
      <c r="D141" s="49" t="str">
        <f t="shared" si="12"/>
        <v>Tuesday</v>
      </c>
      <c r="E141" s="46">
        <v>27</v>
      </c>
      <c r="F141" s="46">
        <v>16</v>
      </c>
      <c r="G141" s="46">
        <v>0</v>
      </c>
      <c r="H141" s="46">
        <v>16</v>
      </c>
      <c r="I141" s="46">
        <v>8</v>
      </c>
      <c r="J141" s="46">
        <v>0.6</v>
      </c>
      <c r="K141" s="46">
        <v>0</v>
      </c>
      <c r="L141" s="46">
        <v>0</v>
      </c>
      <c r="M141" s="47">
        <f t="shared" si="14"/>
        <v>0</v>
      </c>
      <c r="N141" s="47">
        <f t="shared" si="13"/>
        <v>18</v>
      </c>
    </row>
    <row r="142" spans="1:14" ht="15.5" x14ac:dyDescent="0.35">
      <c r="A142" s="45" t="s">
        <v>144</v>
      </c>
      <c r="B142" s="45" t="str">
        <f t="shared" si="10"/>
        <v>2016-11-08</v>
      </c>
      <c r="C142" s="49" t="str">
        <f t="shared" si="11"/>
        <v>03</v>
      </c>
      <c r="D142" s="49" t="str">
        <f t="shared" si="12"/>
        <v>Tuesday</v>
      </c>
      <c r="E142" s="46">
        <v>26</v>
      </c>
      <c r="F142" s="46">
        <v>14</v>
      </c>
      <c r="G142" s="46">
        <v>0</v>
      </c>
      <c r="H142" s="46">
        <v>14</v>
      </c>
      <c r="I142" s="46">
        <v>8</v>
      </c>
      <c r="J142" s="46">
        <v>0.5</v>
      </c>
      <c r="K142" s="46">
        <v>7.0000000000000007E-2</v>
      </c>
      <c r="L142" s="46">
        <v>1</v>
      </c>
      <c r="M142" s="47">
        <f t="shared" si="14"/>
        <v>2</v>
      </c>
      <c r="N142" s="47">
        <f t="shared" si="13"/>
        <v>36</v>
      </c>
    </row>
    <row r="143" spans="1:14" ht="15.5" x14ac:dyDescent="0.35">
      <c r="A143" s="45" t="s">
        <v>145</v>
      </c>
      <c r="B143" s="45" t="str">
        <f t="shared" si="10"/>
        <v>2016-11-08</v>
      </c>
      <c r="C143" s="49" t="str">
        <f t="shared" si="11"/>
        <v>02</v>
      </c>
      <c r="D143" s="49" t="str">
        <f t="shared" si="12"/>
        <v>Tuesday</v>
      </c>
      <c r="E143" s="46">
        <v>29</v>
      </c>
      <c r="F143" s="46">
        <v>16</v>
      </c>
      <c r="G143" s="46">
        <v>0</v>
      </c>
      <c r="H143" s="46">
        <v>16</v>
      </c>
      <c r="I143" s="46">
        <v>9</v>
      </c>
      <c r="J143" s="46">
        <v>0.6</v>
      </c>
      <c r="K143" s="46">
        <v>0</v>
      </c>
      <c r="L143" s="46">
        <v>0</v>
      </c>
      <c r="M143" s="47">
        <f t="shared" si="14"/>
        <v>0</v>
      </c>
      <c r="N143" s="47">
        <f t="shared" si="13"/>
        <v>50</v>
      </c>
    </row>
    <row r="144" spans="1:14" ht="15.5" x14ac:dyDescent="0.35">
      <c r="A144" s="45" t="s">
        <v>146</v>
      </c>
      <c r="B144" s="45" t="str">
        <f t="shared" si="10"/>
        <v>2016-11-08</v>
      </c>
      <c r="C144" s="49" t="str">
        <f t="shared" si="11"/>
        <v>01</v>
      </c>
      <c r="D144" s="49" t="str">
        <f t="shared" si="12"/>
        <v>Tuesday</v>
      </c>
      <c r="E144" s="46">
        <v>33</v>
      </c>
      <c r="F144" s="46">
        <v>16</v>
      </c>
      <c r="G144" s="46">
        <v>1</v>
      </c>
      <c r="H144" s="46">
        <v>15</v>
      </c>
      <c r="I144" s="46">
        <v>10</v>
      </c>
      <c r="J144" s="46">
        <v>0.5</v>
      </c>
      <c r="K144" s="46">
        <v>0.13</v>
      </c>
      <c r="L144" s="46">
        <v>2</v>
      </c>
      <c r="M144" s="47">
        <f t="shared" si="14"/>
        <v>4</v>
      </c>
      <c r="N144" s="47">
        <f t="shared" si="13"/>
        <v>78</v>
      </c>
    </row>
    <row r="145" spans="1:14" ht="15.5" x14ac:dyDescent="0.35">
      <c r="A145" s="45" t="s">
        <v>147</v>
      </c>
      <c r="B145" s="45" t="str">
        <f t="shared" si="10"/>
        <v>2016-11-08</v>
      </c>
      <c r="C145" s="49" t="str">
        <f t="shared" si="11"/>
        <v>00</v>
      </c>
      <c r="D145" s="49" t="str">
        <f t="shared" si="12"/>
        <v>Tuesday</v>
      </c>
      <c r="E145" s="46">
        <v>45</v>
      </c>
      <c r="F145" s="46">
        <v>17</v>
      </c>
      <c r="G145" s="46">
        <v>2</v>
      </c>
      <c r="H145" s="46">
        <v>15</v>
      </c>
      <c r="I145" s="46">
        <v>13</v>
      </c>
      <c r="J145" s="46">
        <v>0.4</v>
      </c>
      <c r="K145" s="46">
        <v>0.35</v>
      </c>
      <c r="L145" s="46">
        <v>6</v>
      </c>
      <c r="M145" s="47">
        <f t="shared" si="14"/>
        <v>12</v>
      </c>
      <c r="N145" s="47">
        <f t="shared" si="13"/>
        <v>84</v>
      </c>
    </row>
    <row r="146" spans="1:14" ht="15.5" x14ac:dyDescent="0.35">
      <c r="A146" s="45" t="s">
        <v>148</v>
      </c>
      <c r="B146" s="45" t="str">
        <f t="shared" si="10"/>
        <v>2016-11-07</v>
      </c>
      <c r="C146" s="49" t="str">
        <f t="shared" si="11"/>
        <v>23</v>
      </c>
      <c r="D146" s="49" t="str">
        <f t="shared" si="12"/>
        <v>Monday</v>
      </c>
      <c r="E146" s="46">
        <v>57</v>
      </c>
      <c r="F146" s="46">
        <v>22</v>
      </c>
      <c r="G146" s="46">
        <v>3</v>
      </c>
      <c r="H146" s="46">
        <v>19</v>
      </c>
      <c r="I146" s="46">
        <v>17</v>
      </c>
      <c r="J146" s="46">
        <v>0.4</v>
      </c>
      <c r="K146" s="46">
        <v>0.41</v>
      </c>
      <c r="L146" s="46">
        <v>9</v>
      </c>
      <c r="M146" s="47">
        <f t="shared" si="14"/>
        <v>18</v>
      </c>
      <c r="N146" s="47">
        <f t="shared" si="13"/>
        <v>104</v>
      </c>
    </row>
    <row r="147" spans="1:14" ht="15.5" x14ac:dyDescent="0.35">
      <c r="A147" s="45" t="s">
        <v>149</v>
      </c>
      <c r="B147" s="45" t="str">
        <f t="shared" si="10"/>
        <v>2016-11-07</v>
      </c>
      <c r="C147" s="49" t="str">
        <f t="shared" si="11"/>
        <v>22</v>
      </c>
      <c r="D147" s="49" t="str">
        <f t="shared" si="12"/>
        <v>Monday</v>
      </c>
      <c r="E147" s="46">
        <v>66</v>
      </c>
      <c r="F147" s="46">
        <v>24</v>
      </c>
      <c r="G147" s="46">
        <v>3</v>
      </c>
      <c r="H147" s="46">
        <v>21</v>
      </c>
      <c r="I147" s="46">
        <v>20</v>
      </c>
      <c r="J147" s="46">
        <v>0.4</v>
      </c>
      <c r="K147" s="46">
        <v>0.33</v>
      </c>
      <c r="L147" s="46">
        <v>8</v>
      </c>
      <c r="M147" s="47">
        <f t="shared" si="14"/>
        <v>16</v>
      </c>
      <c r="N147" s="47">
        <f t="shared" si="13"/>
        <v>116</v>
      </c>
    </row>
    <row r="148" spans="1:14" ht="15.5" x14ac:dyDescent="0.35">
      <c r="A148" s="45" t="s">
        <v>150</v>
      </c>
      <c r="B148" s="45" t="str">
        <f t="shared" si="10"/>
        <v>2016-11-07</v>
      </c>
      <c r="C148" s="49" t="str">
        <f t="shared" si="11"/>
        <v>21</v>
      </c>
      <c r="D148" s="49" t="str">
        <f t="shared" si="12"/>
        <v>Monday</v>
      </c>
      <c r="E148" s="46">
        <v>82</v>
      </c>
      <c r="F148" s="46">
        <v>33</v>
      </c>
      <c r="G148" s="46">
        <v>5</v>
      </c>
      <c r="H148" s="46">
        <v>28</v>
      </c>
      <c r="I148" s="46">
        <v>20</v>
      </c>
      <c r="J148" s="46">
        <v>0.4</v>
      </c>
      <c r="K148" s="46">
        <v>0.42</v>
      </c>
      <c r="L148" s="46">
        <v>14</v>
      </c>
      <c r="M148" s="47">
        <f t="shared" si="14"/>
        <v>28</v>
      </c>
      <c r="N148" s="47">
        <f t="shared" si="13"/>
        <v>122</v>
      </c>
    </row>
    <row r="149" spans="1:14" ht="15.5" x14ac:dyDescent="0.35">
      <c r="A149" s="45" t="s">
        <v>151</v>
      </c>
      <c r="B149" s="45" t="str">
        <f t="shared" si="10"/>
        <v>2016-11-07</v>
      </c>
      <c r="C149" s="49" t="str">
        <f t="shared" si="11"/>
        <v>20</v>
      </c>
      <c r="D149" s="49" t="str">
        <f t="shared" si="12"/>
        <v>Monday</v>
      </c>
      <c r="E149" s="46">
        <v>87</v>
      </c>
      <c r="F149" s="46">
        <v>37</v>
      </c>
      <c r="G149" s="46">
        <v>2</v>
      </c>
      <c r="H149" s="46">
        <v>35</v>
      </c>
      <c r="I149" s="46">
        <v>18</v>
      </c>
      <c r="J149" s="46">
        <v>0.4</v>
      </c>
      <c r="K149" s="46">
        <v>0.14000000000000001</v>
      </c>
      <c r="L149" s="46">
        <v>5</v>
      </c>
      <c r="M149" s="47">
        <f t="shared" si="14"/>
        <v>10</v>
      </c>
      <c r="N149" s="47">
        <f t="shared" si="13"/>
        <v>114</v>
      </c>
    </row>
    <row r="150" spans="1:14" ht="15.5" x14ac:dyDescent="0.35">
      <c r="A150" s="45" t="s">
        <v>152</v>
      </c>
      <c r="B150" s="45" t="str">
        <f t="shared" si="10"/>
        <v>2016-11-07</v>
      </c>
      <c r="C150" s="49" t="str">
        <f t="shared" si="11"/>
        <v>19</v>
      </c>
      <c r="D150" s="49" t="str">
        <f t="shared" si="12"/>
        <v>Monday</v>
      </c>
      <c r="E150" s="46">
        <v>83</v>
      </c>
      <c r="F150" s="46">
        <v>38</v>
      </c>
      <c r="G150" s="46">
        <v>10</v>
      </c>
      <c r="H150" s="46">
        <v>28</v>
      </c>
      <c r="I150" s="46">
        <v>17</v>
      </c>
      <c r="J150" s="46">
        <v>0.5</v>
      </c>
      <c r="K150" s="46">
        <v>0.42</v>
      </c>
      <c r="L150" s="46">
        <v>16</v>
      </c>
      <c r="M150" s="47">
        <f t="shared" si="14"/>
        <v>32</v>
      </c>
      <c r="N150" s="47">
        <f t="shared" si="13"/>
        <v>126</v>
      </c>
    </row>
    <row r="151" spans="1:14" ht="15.5" x14ac:dyDescent="0.35">
      <c r="A151" s="45" t="s">
        <v>153</v>
      </c>
      <c r="B151" s="45" t="str">
        <f t="shared" si="10"/>
        <v>2016-11-07</v>
      </c>
      <c r="C151" s="49" t="str">
        <f t="shared" si="11"/>
        <v>18</v>
      </c>
      <c r="D151" s="49" t="str">
        <f t="shared" si="12"/>
        <v>Monday</v>
      </c>
      <c r="E151" s="46">
        <v>74</v>
      </c>
      <c r="F151" s="46">
        <v>29</v>
      </c>
      <c r="G151" s="46">
        <v>10</v>
      </c>
      <c r="H151" s="46">
        <v>19</v>
      </c>
      <c r="I151" s="46">
        <v>19</v>
      </c>
      <c r="J151" s="46">
        <v>0.4</v>
      </c>
      <c r="K151" s="46">
        <v>0.52</v>
      </c>
      <c r="L151" s="46">
        <v>15</v>
      </c>
      <c r="M151" s="47">
        <f t="shared" si="14"/>
        <v>30</v>
      </c>
      <c r="N151" s="47">
        <f t="shared" si="13"/>
        <v>100</v>
      </c>
    </row>
    <row r="152" spans="1:14" ht="15.5" x14ac:dyDescent="0.35">
      <c r="A152" s="45" t="s">
        <v>154</v>
      </c>
      <c r="B152" s="45" t="str">
        <f t="shared" si="10"/>
        <v>2016-11-07</v>
      </c>
      <c r="C152" s="49" t="str">
        <f t="shared" si="11"/>
        <v>17</v>
      </c>
      <c r="D152" s="49" t="str">
        <f t="shared" si="12"/>
        <v>Monday</v>
      </c>
      <c r="E152" s="46">
        <v>77</v>
      </c>
      <c r="F152" s="46">
        <v>35</v>
      </c>
      <c r="G152" s="46">
        <v>7</v>
      </c>
      <c r="H152" s="46">
        <v>28</v>
      </c>
      <c r="I152" s="46">
        <v>14</v>
      </c>
      <c r="J152" s="46">
        <v>0.5</v>
      </c>
      <c r="K152" s="46">
        <v>0.31</v>
      </c>
      <c r="L152" s="46">
        <v>11</v>
      </c>
      <c r="M152" s="47">
        <f t="shared" si="14"/>
        <v>22</v>
      </c>
      <c r="N152" s="47">
        <f t="shared" si="13"/>
        <v>80</v>
      </c>
    </row>
    <row r="153" spans="1:14" ht="15.5" x14ac:dyDescent="0.35">
      <c r="A153" s="45" t="s">
        <v>155</v>
      </c>
      <c r="B153" s="45" t="str">
        <f t="shared" si="10"/>
        <v>2016-11-07</v>
      </c>
      <c r="C153" s="49" t="str">
        <f t="shared" si="11"/>
        <v>16</v>
      </c>
      <c r="D153" s="49" t="str">
        <f t="shared" si="12"/>
        <v>Monday</v>
      </c>
      <c r="E153" s="46">
        <v>63</v>
      </c>
      <c r="F153" s="46">
        <v>27</v>
      </c>
      <c r="G153" s="46">
        <v>5</v>
      </c>
      <c r="H153" s="46">
        <v>22</v>
      </c>
      <c r="I153" s="46">
        <v>15</v>
      </c>
      <c r="J153" s="46">
        <v>0.4</v>
      </c>
      <c r="K153" s="46">
        <v>0.37</v>
      </c>
      <c r="L153" s="46">
        <v>10</v>
      </c>
      <c r="M153" s="47">
        <f t="shared" si="14"/>
        <v>20</v>
      </c>
      <c r="N153" s="47">
        <f t="shared" si="13"/>
        <v>70</v>
      </c>
    </row>
    <row r="154" spans="1:14" ht="15.5" x14ac:dyDescent="0.35">
      <c r="A154" s="45" t="s">
        <v>156</v>
      </c>
      <c r="B154" s="45" t="str">
        <f t="shared" si="10"/>
        <v>2016-11-07</v>
      </c>
      <c r="C154" s="49" t="str">
        <f t="shared" si="11"/>
        <v>15</v>
      </c>
      <c r="D154" s="49" t="str">
        <f t="shared" si="12"/>
        <v>Monday</v>
      </c>
      <c r="E154" s="46">
        <v>62</v>
      </c>
      <c r="F154" s="46">
        <v>24</v>
      </c>
      <c r="G154" s="46">
        <v>5</v>
      </c>
      <c r="H154" s="46">
        <v>20</v>
      </c>
      <c r="I154" s="46">
        <v>16</v>
      </c>
      <c r="J154" s="46">
        <v>0.4</v>
      </c>
      <c r="K154" s="46">
        <v>0.46</v>
      </c>
      <c r="L154" s="46">
        <v>11</v>
      </c>
      <c r="M154" s="47">
        <f t="shared" si="14"/>
        <v>22</v>
      </c>
      <c r="N154" s="47">
        <f t="shared" si="13"/>
        <v>60</v>
      </c>
    </row>
    <row r="155" spans="1:14" ht="15.5" x14ac:dyDescent="0.35">
      <c r="A155" s="45" t="s">
        <v>157</v>
      </c>
      <c r="B155" s="45" t="str">
        <f t="shared" si="10"/>
        <v>2016-11-07</v>
      </c>
      <c r="C155" s="49" t="str">
        <f t="shared" si="11"/>
        <v>14</v>
      </c>
      <c r="D155" s="49" t="str">
        <f t="shared" si="12"/>
        <v>Monday</v>
      </c>
      <c r="E155" s="46">
        <v>56</v>
      </c>
      <c r="F155" s="46">
        <v>22</v>
      </c>
      <c r="G155" s="46">
        <v>2</v>
      </c>
      <c r="H155" s="46">
        <v>21</v>
      </c>
      <c r="I155" s="46">
        <v>16</v>
      </c>
      <c r="J155" s="46">
        <v>0.4</v>
      </c>
      <c r="K155" s="46">
        <v>0.14000000000000001</v>
      </c>
      <c r="L155" s="46">
        <v>3</v>
      </c>
      <c r="M155" s="47">
        <f t="shared" si="14"/>
        <v>6</v>
      </c>
      <c r="N155" s="47">
        <f t="shared" si="13"/>
        <v>48</v>
      </c>
    </row>
    <row r="156" spans="1:14" ht="15.5" x14ac:dyDescent="0.35">
      <c r="A156" s="45" t="s">
        <v>158</v>
      </c>
      <c r="B156" s="45" t="str">
        <f t="shared" si="10"/>
        <v>2016-11-07</v>
      </c>
      <c r="C156" s="49" t="str">
        <f t="shared" si="11"/>
        <v>13</v>
      </c>
      <c r="D156" s="49" t="str">
        <f t="shared" si="12"/>
        <v>Monday</v>
      </c>
      <c r="E156" s="46">
        <v>56</v>
      </c>
      <c r="F156" s="46">
        <v>20</v>
      </c>
      <c r="G156" s="46">
        <v>2</v>
      </c>
      <c r="H156" s="46">
        <v>18</v>
      </c>
      <c r="I156" s="46">
        <v>15</v>
      </c>
      <c r="J156" s="46">
        <v>0.4</v>
      </c>
      <c r="K156" s="46">
        <v>0.25</v>
      </c>
      <c r="L156" s="46">
        <v>5</v>
      </c>
      <c r="M156" s="47">
        <f t="shared" si="14"/>
        <v>10</v>
      </c>
      <c r="N156" s="47">
        <f t="shared" si="13"/>
        <v>84</v>
      </c>
    </row>
    <row r="157" spans="1:14" ht="15.5" x14ac:dyDescent="0.35">
      <c r="A157" s="45" t="s">
        <v>159</v>
      </c>
      <c r="B157" s="45" t="str">
        <f t="shared" si="10"/>
        <v>2016-11-07</v>
      </c>
      <c r="C157" s="49" t="str">
        <f t="shared" si="11"/>
        <v>12</v>
      </c>
      <c r="D157" s="49" t="str">
        <f t="shared" si="12"/>
        <v>Monday</v>
      </c>
      <c r="E157" s="46">
        <v>62</v>
      </c>
      <c r="F157" s="46">
        <v>23</v>
      </c>
      <c r="G157" s="46">
        <v>2</v>
      </c>
      <c r="H157" s="46">
        <v>20</v>
      </c>
      <c r="I157" s="46">
        <v>17</v>
      </c>
      <c r="J157" s="46">
        <v>0.4</v>
      </c>
      <c r="K157" s="46">
        <v>0.26</v>
      </c>
      <c r="L157" s="46">
        <v>6</v>
      </c>
      <c r="M157" s="47">
        <f t="shared" si="14"/>
        <v>12</v>
      </c>
      <c r="N157" s="47">
        <f t="shared" si="13"/>
        <v>96</v>
      </c>
    </row>
    <row r="158" spans="1:14" ht="15.5" x14ac:dyDescent="0.35">
      <c r="A158" s="45" t="s">
        <v>160</v>
      </c>
      <c r="B158" s="45" t="str">
        <f t="shared" si="10"/>
        <v>2016-11-07</v>
      </c>
      <c r="C158" s="49" t="str">
        <f t="shared" si="11"/>
        <v>11</v>
      </c>
      <c r="D158" s="49" t="str">
        <f t="shared" si="12"/>
        <v>Monday</v>
      </c>
      <c r="E158" s="46">
        <v>53</v>
      </c>
      <c r="F158" s="46">
        <v>20</v>
      </c>
      <c r="G158" s="46">
        <v>3</v>
      </c>
      <c r="H158" s="46">
        <v>18</v>
      </c>
      <c r="I158" s="46">
        <v>17</v>
      </c>
      <c r="J158" s="46">
        <v>0.4</v>
      </c>
      <c r="K158" s="46">
        <v>0.25</v>
      </c>
      <c r="L158" s="46">
        <v>5</v>
      </c>
      <c r="M158" s="47">
        <f t="shared" si="14"/>
        <v>10</v>
      </c>
      <c r="N158" s="47">
        <f t="shared" si="13"/>
        <v>102</v>
      </c>
    </row>
    <row r="159" spans="1:14" ht="15.5" x14ac:dyDescent="0.35">
      <c r="A159" s="45" t="s">
        <v>161</v>
      </c>
      <c r="B159" s="45" t="str">
        <f t="shared" si="10"/>
        <v>2016-11-07</v>
      </c>
      <c r="C159" s="49" t="str">
        <f t="shared" si="11"/>
        <v>10</v>
      </c>
      <c r="D159" s="49" t="str">
        <f t="shared" si="12"/>
        <v>Monday</v>
      </c>
      <c r="E159" s="46">
        <v>59</v>
      </c>
      <c r="F159" s="46">
        <v>22</v>
      </c>
      <c r="G159" s="46">
        <v>6</v>
      </c>
      <c r="H159" s="46">
        <v>17</v>
      </c>
      <c r="I159" s="46">
        <v>14</v>
      </c>
      <c r="J159" s="46">
        <v>0.4</v>
      </c>
      <c r="K159" s="46">
        <v>0.23</v>
      </c>
      <c r="L159" s="46">
        <v>5</v>
      </c>
      <c r="M159" s="47">
        <f t="shared" si="14"/>
        <v>10</v>
      </c>
      <c r="N159" s="47">
        <f t="shared" si="13"/>
        <v>96</v>
      </c>
    </row>
    <row r="160" spans="1:14" ht="15.5" x14ac:dyDescent="0.35">
      <c r="A160" s="45" t="s">
        <v>162</v>
      </c>
      <c r="B160" s="45" t="str">
        <f t="shared" si="10"/>
        <v>2016-11-07</v>
      </c>
      <c r="C160" s="49" t="str">
        <f t="shared" si="11"/>
        <v>09</v>
      </c>
      <c r="D160" s="49" t="str">
        <f t="shared" si="12"/>
        <v>Monday</v>
      </c>
      <c r="E160" s="46">
        <v>50</v>
      </c>
      <c r="F160" s="46">
        <v>18</v>
      </c>
      <c r="G160" s="46">
        <v>10</v>
      </c>
      <c r="H160" s="46">
        <v>8</v>
      </c>
      <c r="I160" s="46">
        <v>13</v>
      </c>
      <c r="J160" s="46">
        <v>0.4</v>
      </c>
      <c r="K160" s="46">
        <v>1.17</v>
      </c>
      <c r="L160" s="46">
        <v>21</v>
      </c>
      <c r="M160" s="47">
        <f t="shared" si="14"/>
        <v>42</v>
      </c>
      <c r="N160" s="47">
        <f t="shared" si="13"/>
        <v>86</v>
      </c>
    </row>
    <row r="161" spans="1:14" ht="15.5" x14ac:dyDescent="0.35">
      <c r="A161" s="45" t="s">
        <v>163</v>
      </c>
      <c r="B161" s="45" t="str">
        <f t="shared" si="10"/>
        <v>2016-11-07</v>
      </c>
      <c r="C161" s="49" t="str">
        <f t="shared" si="11"/>
        <v>08</v>
      </c>
      <c r="D161" s="49" t="str">
        <f t="shared" si="12"/>
        <v>Monday</v>
      </c>
      <c r="E161" s="46">
        <v>38</v>
      </c>
      <c r="F161" s="46">
        <v>16</v>
      </c>
      <c r="G161" s="46">
        <v>8</v>
      </c>
      <c r="H161" s="46">
        <v>8</v>
      </c>
      <c r="I161" s="46">
        <v>11</v>
      </c>
      <c r="J161" s="46">
        <v>0.4</v>
      </c>
      <c r="K161" s="46">
        <v>0.69</v>
      </c>
      <c r="L161" s="46">
        <v>11</v>
      </c>
      <c r="M161" s="47">
        <f t="shared" si="14"/>
        <v>22</v>
      </c>
      <c r="N161" s="47">
        <f t="shared" si="13"/>
        <v>46</v>
      </c>
    </row>
    <row r="162" spans="1:14" ht="15.5" x14ac:dyDescent="0.35">
      <c r="A162" s="45" t="s">
        <v>164</v>
      </c>
      <c r="B162" s="45" t="str">
        <f t="shared" si="10"/>
        <v>2016-11-07</v>
      </c>
      <c r="C162" s="49" t="str">
        <f t="shared" si="11"/>
        <v>07</v>
      </c>
      <c r="D162" s="49" t="str">
        <f t="shared" si="12"/>
        <v>Monday</v>
      </c>
      <c r="E162" s="46">
        <v>33</v>
      </c>
      <c r="F162" s="46">
        <v>11</v>
      </c>
      <c r="G162" s="46">
        <v>3</v>
      </c>
      <c r="H162" s="46">
        <v>8</v>
      </c>
      <c r="I162" s="46">
        <v>8</v>
      </c>
      <c r="J162" s="46">
        <v>0.3</v>
      </c>
      <c r="K162" s="46">
        <v>0.82</v>
      </c>
      <c r="L162" s="46">
        <v>9</v>
      </c>
      <c r="M162" s="47">
        <f t="shared" si="14"/>
        <v>18</v>
      </c>
      <c r="N162" s="47">
        <f t="shared" si="13"/>
        <v>24</v>
      </c>
    </row>
    <row r="163" spans="1:14" ht="15.5" x14ac:dyDescent="0.35">
      <c r="A163" s="45" t="s">
        <v>165</v>
      </c>
      <c r="B163" s="45" t="str">
        <f t="shared" si="10"/>
        <v>2016-11-07</v>
      </c>
      <c r="C163" s="49" t="str">
        <f t="shared" si="11"/>
        <v>06</v>
      </c>
      <c r="D163" s="49" t="str">
        <f t="shared" si="12"/>
        <v>Monday</v>
      </c>
      <c r="E163" s="46">
        <v>23</v>
      </c>
      <c r="F163" s="46">
        <v>9</v>
      </c>
      <c r="G163" s="46">
        <v>1</v>
      </c>
      <c r="H163" s="46">
        <v>8</v>
      </c>
      <c r="I163" s="46">
        <v>4</v>
      </c>
      <c r="J163" s="46">
        <v>0.4</v>
      </c>
      <c r="K163" s="46">
        <v>0.22</v>
      </c>
      <c r="L163" s="46">
        <v>2</v>
      </c>
      <c r="M163" s="47">
        <f t="shared" si="14"/>
        <v>4</v>
      </c>
      <c r="N163" s="47">
        <f t="shared" si="13"/>
        <v>8</v>
      </c>
    </row>
    <row r="164" spans="1:14" ht="15.5" x14ac:dyDescent="0.35">
      <c r="A164" s="45" t="s">
        <v>166</v>
      </c>
      <c r="B164" s="45" t="str">
        <f t="shared" si="10"/>
        <v>2016-11-07</v>
      </c>
      <c r="C164" s="49" t="str">
        <f t="shared" si="11"/>
        <v>05</v>
      </c>
      <c r="D164" s="49" t="str">
        <f t="shared" si="12"/>
        <v>Monday</v>
      </c>
      <c r="E164" s="46">
        <v>16</v>
      </c>
      <c r="F164" s="46">
        <v>9</v>
      </c>
      <c r="G164" s="46">
        <v>0</v>
      </c>
      <c r="H164" s="46">
        <v>9</v>
      </c>
      <c r="I164" s="46">
        <v>3</v>
      </c>
      <c r="J164" s="46">
        <v>0.6</v>
      </c>
      <c r="K164" s="46">
        <v>0</v>
      </c>
      <c r="L164" s="46">
        <v>0</v>
      </c>
      <c r="M164" s="47">
        <f t="shared" si="14"/>
        <v>0</v>
      </c>
      <c r="N164" s="47">
        <f t="shared" si="13"/>
        <v>4</v>
      </c>
    </row>
    <row r="165" spans="1:14" ht="15.5" x14ac:dyDescent="0.35">
      <c r="A165" s="45" t="s">
        <v>167</v>
      </c>
      <c r="B165" s="45" t="str">
        <f t="shared" si="10"/>
        <v>2016-11-07</v>
      </c>
      <c r="C165" s="49" t="str">
        <f t="shared" si="11"/>
        <v>04</v>
      </c>
      <c r="D165" s="49" t="str">
        <f t="shared" si="12"/>
        <v>Monday</v>
      </c>
      <c r="E165" s="46">
        <v>19</v>
      </c>
      <c r="F165" s="46">
        <v>7</v>
      </c>
      <c r="G165" s="46">
        <v>0</v>
      </c>
      <c r="H165" s="46">
        <v>6</v>
      </c>
      <c r="I165" s="46">
        <v>4</v>
      </c>
      <c r="J165" s="46">
        <v>0.4</v>
      </c>
      <c r="K165" s="46">
        <v>0.14000000000000001</v>
      </c>
      <c r="L165" s="46">
        <v>1</v>
      </c>
      <c r="M165" s="47">
        <f t="shared" si="14"/>
        <v>2</v>
      </c>
      <c r="N165" s="47">
        <f t="shared" si="13"/>
        <v>16</v>
      </c>
    </row>
    <row r="166" spans="1:14" ht="15.5" x14ac:dyDescent="0.35">
      <c r="A166" s="45" t="s">
        <v>168</v>
      </c>
      <c r="B166" s="45" t="str">
        <f t="shared" si="10"/>
        <v>2016-11-07</v>
      </c>
      <c r="C166" s="49" t="str">
        <f t="shared" si="11"/>
        <v>03</v>
      </c>
      <c r="D166" s="49" t="str">
        <f t="shared" si="12"/>
        <v>Monday</v>
      </c>
      <c r="E166" s="46">
        <v>16</v>
      </c>
      <c r="F166" s="46">
        <v>5</v>
      </c>
      <c r="G166" s="46">
        <v>0</v>
      </c>
      <c r="H166" s="46">
        <v>5</v>
      </c>
      <c r="I166" s="46">
        <v>3</v>
      </c>
      <c r="J166" s="46">
        <v>0.3</v>
      </c>
      <c r="K166" s="46">
        <v>0</v>
      </c>
      <c r="L166" s="46">
        <v>0</v>
      </c>
      <c r="M166" s="47">
        <f t="shared" si="14"/>
        <v>0</v>
      </c>
      <c r="N166" s="47">
        <f t="shared" si="13"/>
        <v>14</v>
      </c>
    </row>
    <row r="167" spans="1:14" ht="15.5" x14ac:dyDescent="0.35">
      <c r="A167" s="45" t="s">
        <v>169</v>
      </c>
      <c r="B167" s="45" t="str">
        <f t="shared" si="10"/>
        <v>2016-11-07</v>
      </c>
      <c r="C167" s="49" t="str">
        <f t="shared" si="11"/>
        <v>02</v>
      </c>
      <c r="D167" s="49" t="str">
        <f t="shared" si="12"/>
        <v>Monday</v>
      </c>
      <c r="E167" s="46">
        <v>18</v>
      </c>
      <c r="F167" s="46">
        <v>7</v>
      </c>
      <c r="G167" s="46">
        <v>0</v>
      </c>
      <c r="H167" s="46">
        <v>7</v>
      </c>
      <c r="I167" s="46">
        <v>4</v>
      </c>
      <c r="J167" s="46">
        <v>0.4</v>
      </c>
      <c r="K167" s="46">
        <v>0.14000000000000001</v>
      </c>
      <c r="L167" s="46">
        <v>1</v>
      </c>
      <c r="M167" s="47">
        <f t="shared" si="14"/>
        <v>2</v>
      </c>
      <c r="N167" s="47">
        <f t="shared" si="13"/>
        <v>14</v>
      </c>
    </row>
    <row r="168" spans="1:14" ht="15.5" x14ac:dyDescent="0.35">
      <c r="A168" s="45" t="s">
        <v>170</v>
      </c>
      <c r="B168" s="45" t="str">
        <f t="shared" si="10"/>
        <v>2016-11-07</v>
      </c>
      <c r="C168" s="49" t="str">
        <f t="shared" si="11"/>
        <v>01</v>
      </c>
      <c r="D168" s="49" t="str">
        <f t="shared" si="12"/>
        <v>Monday</v>
      </c>
      <c r="E168" s="46">
        <v>29</v>
      </c>
      <c r="F168" s="46">
        <v>13</v>
      </c>
      <c r="G168" s="46">
        <v>0</v>
      </c>
      <c r="H168" s="46">
        <v>13</v>
      </c>
      <c r="I168" s="46">
        <v>5</v>
      </c>
      <c r="J168" s="46">
        <v>0.4</v>
      </c>
      <c r="K168" s="46">
        <v>0</v>
      </c>
      <c r="L168" s="46">
        <v>0</v>
      </c>
      <c r="M168" s="47">
        <f t="shared" si="14"/>
        <v>0</v>
      </c>
      <c r="N168" s="47">
        <f t="shared" si="13"/>
        <v>12</v>
      </c>
    </row>
    <row r="169" spans="1:14" ht="15.5" x14ac:dyDescent="0.35">
      <c r="A169" s="45" t="s">
        <v>171</v>
      </c>
      <c r="B169" s="45" t="str">
        <f t="shared" si="10"/>
        <v>2016-11-07</v>
      </c>
      <c r="C169" s="49" t="str">
        <f t="shared" si="11"/>
        <v>00</v>
      </c>
      <c r="D169" s="49" t="str">
        <f t="shared" si="12"/>
        <v>Monday</v>
      </c>
      <c r="E169" s="46">
        <v>42</v>
      </c>
      <c r="F169" s="46">
        <v>17</v>
      </c>
      <c r="G169" s="46">
        <v>4</v>
      </c>
      <c r="H169" s="46">
        <v>14</v>
      </c>
      <c r="I169" s="46">
        <v>8</v>
      </c>
      <c r="J169" s="46">
        <v>0.4</v>
      </c>
      <c r="K169" s="46">
        <v>0.35</v>
      </c>
      <c r="L169" s="46">
        <v>6</v>
      </c>
      <c r="M169" s="47">
        <f t="shared" si="14"/>
        <v>12</v>
      </c>
      <c r="N169" s="47">
        <f t="shared" si="13"/>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5BAE4-DF7E-443F-A58A-2282456A1CC9}">
  <sheetPr codeName="Sheet3"/>
  <dimension ref="A1:O42"/>
  <sheetViews>
    <sheetView zoomScaleNormal="100" workbookViewId="0">
      <selection activeCell="I4" sqref="I4"/>
    </sheetView>
  </sheetViews>
  <sheetFormatPr defaultRowHeight="14.5" x14ac:dyDescent="0.35"/>
  <cols>
    <col min="1" max="1" width="22.90625" customWidth="1"/>
    <col min="2" max="2" width="21.453125" customWidth="1"/>
    <col min="3" max="3" width="7.7265625" bestFit="1" customWidth="1"/>
    <col min="4" max="4" width="10.6328125" bestFit="1" customWidth="1"/>
    <col min="5" max="5" width="8.54296875" bestFit="1" customWidth="1"/>
    <col min="6" max="6" width="5.90625" bestFit="1" customWidth="1"/>
    <col min="7" max="7" width="8.26953125" bestFit="1" customWidth="1"/>
    <col min="8" max="8" width="6.90625" bestFit="1" customWidth="1"/>
    <col min="9" max="9" width="10.7265625" bestFit="1" customWidth="1"/>
    <col min="10" max="10" width="2.81640625" bestFit="1" customWidth="1"/>
    <col min="11" max="11" width="3.81640625" bestFit="1" customWidth="1"/>
    <col min="12" max="14" width="2.81640625" bestFit="1" customWidth="1"/>
    <col min="15" max="18" width="3.81640625" bestFit="1" customWidth="1"/>
    <col min="19" max="22" width="2.81640625" bestFit="1" customWidth="1"/>
    <col min="23" max="23" width="3.81640625" bestFit="1" customWidth="1"/>
    <col min="24" max="25" width="2.81640625" bestFit="1" customWidth="1"/>
    <col min="26" max="27" width="3.81640625" bestFit="1" customWidth="1"/>
    <col min="28" max="29" width="2.81640625" bestFit="1" customWidth="1"/>
    <col min="30" max="31" width="3.81640625" bestFit="1" customWidth="1"/>
    <col min="32" max="32" width="2.81640625" bestFit="1" customWidth="1"/>
    <col min="33" max="41" width="3.81640625" bestFit="1" customWidth="1"/>
    <col min="42" max="42" width="2.81640625" bestFit="1" customWidth="1"/>
    <col min="43" max="44" width="3.81640625" bestFit="1" customWidth="1"/>
    <col min="45" max="45" width="2.81640625" bestFit="1" customWidth="1"/>
    <col min="46" max="46" width="3.81640625" bestFit="1" customWidth="1"/>
    <col min="47" max="47" width="2.81640625" bestFit="1" customWidth="1"/>
    <col min="48" max="48" width="3.81640625" bestFit="1" customWidth="1"/>
    <col min="49" max="49" width="2.81640625" bestFit="1" customWidth="1"/>
    <col min="50" max="51" width="3.81640625" bestFit="1" customWidth="1"/>
    <col min="52" max="52" width="2.81640625" bestFit="1" customWidth="1"/>
    <col min="53" max="53" width="3.81640625" bestFit="1" customWidth="1"/>
    <col min="54" max="56" width="2.81640625" bestFit="1" customWidth="1"/>
    <col min="57" max="57" width="3.81640625" bestFit="1" customWidth="1"/>
    <col min="58" max="58" width="6.7265625" bestFit="1" customWidth="1"/>
    <col min="59" max="59" width="10.7265625" bestFit="1" customWidth="1"/>
  </cols>
  <sheetData>
    <row r="1" spans="1:15" ht="15" customHeight="1" x14ac:dyDescent="0.35">
      <c r="A1" s="68" t="s">
        <v>180</v>
      </c>
      <c r="B1" s="68"/>
      <c r="C1" s="68"/>
      <c r="D1" s="68"/>
      <c r="E1" s="68"/>
      <c r="F1" s="68"/>
      <c r="G1" s="68"/>
      <c r="H1" s="68"/>
      <c r="I1" s="68"/>
      <c r="J1" s="68"/>
      <c r="K1" s="68"/>
      <c r="L1" s="68"/>
      <c r="M1" s="68"/>
      <c r="N1" s="68"/>
      <c r="O1" s="68"/>
    </row>
    <row r="3" spans="1:15" x14ac:dyDescent="0.35">
      <c r="A3" s="13" t="s">
        <v>3</v>
      </c>
      <c r="B3" s="14">
        <v>100</v>
      </c>
    </row>
    <row r="5" spans="1:15" ht="20" customHeight="1" x14ac:dyDescent="0.35">
      <c r="A5" s="3" t="s">
        <v>224</v>
      </c>
      <c r="B5" t="s">
        <v>223</v>
      </c>
    </row>
    <row r="6" spans="1:15" x14ac:dyDescent="0.35">
      <c r="A6" s="4" t="s">
        <v>194</v>
      </c>
      <c r="B6">
        <v>1</v>
      </c>
    </row>
    <row r="7" spans="1:15" x14ac:dyDescent="0.35">
      <c r="A7" s="4" t="s">
        <v>196</v>
      </c>
      <c r="B7">
        <v>2</v>
      </c>
    </row>
    <row r="8" spans="1:15" x14ac:dyDescent="0.35">
      <c r="A8" s="4" t="s">
        <v>207</v>
      </c>
      <c r="B8">
        <v>35</v>
      </c>
    </row>
    <row r="9" spans="1:15" x14ac:dyDescent="0.35">
      <c r="A9" s="4" t="s">
        <v>184</v>
      </c>
      <c r="B9">
        <v>38</v>
      </c>
    </row>
    <row r="11" spans="1:15" x14ac:dyDescent="0.35">
      <c r="A11" s="12" t="s">
        <v>185</v>
      </c>
      <c r="B11" s="5"/>
      <c r="C11" s="6">
        <f>SUM(B9)</f>
        <v>38</v>
      </c>
    </row>
    <row r="14" spans="1:15" ht="15" customHeight="1" x14ac:dyDescent="0.35">
      <c r="A14" s="68" t="s">
        <v>181</v>
      </c>
      <c r="B14" s="68"/>
      <c r="C14" s="68"/>
      <c r="D14" s="68"/>
      <c r="E14" s="68"/>
      <c r="F14" s="68"/>
      <c r="G14" s="68"/>
      <c r="H14" s="68"/>
      <c r="I14" s="68"/>
      <c r="J14" s="68"/>
      <c r="K14" s="68"/>
      <c r="L14" s="68"/>
      <c r="M14" s="68"/>
      <c r="N14" s="68"/>
      <c r="O14" s="68"/>
    </row>
    <row r="16" spans="1:15" x14ac:dyDescent="0.35">
      <c r="A16" s="11" t="s">
        <v>223</v>
      </c>
      <c r="B16" s="11" t="s">
        <v>222</v>
      </c>
      <c r="C16" s="8"/>
      <c r="D16" s="8"/>
      <c r="E16" s="8"/>
      <c r="F16" s="8"/>
      <c r="G16" s="8"/>
      <c r="H16" s="8"/>
      <c r="I16" s="8"/>
    </row>
    <row r="17" spans="1:9" x14ac:dyDescent="0.35">
      <c r="A17" s="11" t="s">
        <v>224</v>
      </c>
      <c r="B17" s="8" t="s">
        <v>216</v>
      </c>
      <c r="C17" s="8" t="s">
        <v>217</v>
      </c>
      <c r="D17" s="8" t="s">
        <v>218</v>
      </c>
      <c r="E17" s="8" t="s">
        <v>219</v>
      </c>
      <c r="F17" s="8" t="s">
        <v>220</v>
      </c>
      <c r="G17" s="8" t="s">
        <v>221</v>
      </c>
      <c r="H17" s="8" t="s">
        <v>215</v>
      </c>
      <c r="I17" s="8" t="s">
        <v>184</v>
      </c>
    </row>
    <row r="18" spans="1:9" x14ac:dyDescent="0.35">
      <c r="A18" s="8" t="s">
        <v>191</v>
      </c>
      <c r="B18" s="8">
        <v>26</v>
      </c>
      <c r="C18" s="8">
        <v>16</v>
      </c>
      <c r="D18" s="8">
        <v>32</v>
      </c>
      <c r="E18" s="8">
        <v>31</v>
      </c>
      <c r="F18" s="8">
        <v>34</v>
      </c>
      <c r="G18" s="8">
        <v>164</v>
      </c>
      <c r="H18" s="8">
        <v>84</v>
      </c>
      <c r="I18" s="8">
        <v>387</v>
      </c>
    </row>
    <row r="19" spans="1:9" x14ac:dyDescent="0.35">
      <c r="A19" s="8" t="s">
        <v>192</v>
      </c>
      <c r="B19" s="8">
        <v>17</v>
      </c>
      <c r="C19" s="8">
        <v>6</v>
      </c>
      <c r="D19" s="8">
        <v>23</v>
      </c>
      <c r="E19" s="8">
        <v>22</v>
      </c>
      <c r="F19" s="8">
        <v>20</v>
      </c>
      <c r="G19" s="8">
        <v>61</v>
      </c>
      <c r="H19" s="8">
        <v>44</v>
      </c>
      <c r="I19" s="8">
        <v>193</v>
      </c>
    </row>
    <row r="20" spans="1:9" x14ac:dyDescent="0.35">
      <c r="A20" s="8" t="s">
        <v>193</v>
      </c>
      <c r="B20" s="8">
        <v>4</v>
      </c>
      <c r="C20" s="8">
        <v>9</v>
      </c>
      <c r="D20" s="8">
        <v>5</v>
      </c>
      <c r="E20" s="8">
        <v>5</v>
      </c>
      <c r="F20" s="8">
        <v>12</v>
      </c>
      <c r="G20" s="8">
        <v>33</v>
      </c>
      <c r="H20" s="8">
        <v>61</v>
      </c>
      <c r="I20" s="8">
        <v>129</v>
      </c>
    </row>
    <row r="21" spans="1:9" x14ac:dyDescent="0.35">
      <c r="A21" s="8" t="s">
        <v>194</v>
      </c>
      <c r="B21" s="8">
        <v>2</v>
      </c>
      <c r="C21" s="8">
        <v>9</v>
      </c>
      <c r="D21" s="8">
        <v>9</v>
      </c>
      <c r="E21" s="8">
        <v>1</v>
      </c>
      <c r="F21" s="8">
        <v>6</v>
      </c>
      <c r="G21" s="8">
        <v>40</v>
      </c>
      <c r="H21" s="8">
        <v>57</v>
      </c>
      <c r="I21" s="8">
        <v>124</v>
      </c>
    </row>
    <row r="22" spans="1:9" x14ac:dyDescent="0.35">
      <c r="A22" s="8" t="s">
        <v>195</v>
      </c>
      <c r="B22" s="8">
        <v>4</v>
      </c>
      <c r="C22" s="8">
        <v>7</v>
      </c>
      <c r="D22" s="8">
        <v>7</v>
      </c>
      <c r="E22" s="8">
        <v>4</v>
      </c>
      <c r="F22" s="8">
        <v>5</v>
      </c>
      <c r="G22" s="8">
        <v>31</v>
      </c>
      <c r="H22" s="8">
        <v>51</v>
      </c>
      <c r="I22" s="8">
        <v>109</v>
      </c>
    </row>
    <row r="23" spans="1:9" x14ac:dyDescent="0.35">
      <c r="A23" s="8" t="s">
        <v>196</v>
      </c>
      <c r="B23" s="8">
        <v>6</v>
      </c>
      <c r="C23" s="8">
        <v>2</v>
      </c>
      <c r="D23" s="8">
        <v>4</v>
      </c>
      <c r="E23" s="8">
        <v>5</v>
      </c>
      <c r="F23" s="8">
        <v>6</v>
      </c>
      <c r="G23" s="8">
        <v>26</v>
      </c>
      <c r="H23" s="8">
        <v>26</v>
      </c>
      <c r="I23" s="8">
        <v>75</v>
      </c>
    </row>
    <row r="24" spans="1:9" x14ac:dyDescent="0.35">
      <c r="A24" s="8" t="s">
        <v>197</v>
      </c>
      <c r="B24" s="8">
        <v>11</v>
      </c>
      <c r="C24" s="8">
        <v>15</v>
      </c>
      <c r="D24" s="8">
        <v>11</v>
      </c>
      <c r="E24" s="8">
        <v>7</v>
      </c>
      <c r="F24" s="8">
        <v>10</v>
      </c>
      <c r="G24" s="8">
        <v>12</v>
      </c>
      <c r="H24" s="8">
        <v>15</v>
      </c>
      <c r="I24" s="8">
        <v>81</v>
      </c>
    </row>
    <row r="25" spans="1:9" x14ac:dyDescent="0.35">
      <c r="A25" s="8" t="s">
        <v>198</v>
      </c>
      <c r="B25" s="8">
        <v>32</v>
      </c>
      <c r="C25" s="8">
        <v>39</v>
      </c>
      <c r="D25" s="8">
        <v>34</v>
      </c>
      <c r="E25" s="8">
        <v>33</v>
      </c>
      <c r="F25" s="8">
        <v>33</v>
      </c>
      <c r="G25" s="8">
        <v>18</v>
      </c>
      <c r="H25" s="8">
        <v>17</v>
      </c>
      <c r="I25" s="8">
        <v>206</v>
      </c>
    </row>
    <row r="26" spans="1:9" x14ac:dyDescent="0.35">
      <c r="A26" s="8" t="s">
        <v>199</v>
      </c>
      <c r="B26" s="8">
        <v>60</v>
      </c>
      <c r="C26" s="8">
        <v>71</v>
      </c>
      <c r="D26" s="8">
        <v>97</v>
      </c>
      <c r="E26" s="8">
        <v>75</v>
      </c>
      <c r="F26" s="8">
        <v>77</v>
      </c>
      <c r="G26" s="8">
        <v>29</v>
      </c>
      <c r="H26" s="8">
        <v>19</v>
      </c>
      <c r="I26" s="8">
        <v>428</v>
      </c>
    </row>
    <row r="27" spans="1:9" x14ac:dyDescent="0.35">
      <c r="A27" s="8" t="s">
        <v>200</v>
      </c>
      <c r="B27" s="8">
        <v>84</v>
      </c>
      <c r="C27" s="8">
        <v>66</v>
      </c>
      <c r="D27" s="8">
        <v>92</v>
      </c>
      <c r="E27" s="8">
        <v>93</v>
      </c>
      <c r="F27" s="8">
        <v>88</v>
      </c>
      <c r="G27" s="8">
        <v>24</v>
      </c>
      <c r="H27" s="8">
        <v>32</v>
      </c>
      <c r="I27" s="8">
        <v>479</v>
      </c>
    </row>
    <row r="28" spans="1:9" x14ac:dyDescent="0.35">
      <c r="A28" s="8" t="s">
        <v>201</v>
      </c>
      <c r="B28" s="8">
        <v>50</v>
      </c>
      <c r="C28" s="8">
        <v>41</v>
      </c>
      <c r="D28" s="8">
        <v>55</v>
      </c>
      <c r="E28" s="8">
        <v>38</v>
      </c>
      <c r="F28" s="8">
        <v>82</v>
      </c>
      <c r="G28" s="8">
        <v>35</v>
      </c>
      <c r="H28" s="8">
        <v>35</v>
      </c>
      <c r="I28" s="8">
        <v>336</v>
      </c>
    </row>
    <row r="29" spans="1:9" x14ac:dyDescent="0.35">
      <c r="A29" s="8" t="s">
        <v>202</v>
      </c>
      <c r="B29" s="8">
        <v>30</v>
      </c>
      <c r="C29" s="8">
        <v>36</v>
      </c>
      <c r="D29" s="8">
        <v>41</v>
      </c>
      <c r="E29" s="8">
        <v>27</v>
      </c>
      <c r="F29" s="8">
        <v>63</v>
      </c>
      <c r="G29" s="8">
        <v>37</v>
      </c>
      <c r="H29" s="8">
        <v>33</v>
      </c>
      <c r="I29" s="8">
        <v>267</v>
      </c>
    </row>
    <row r="30" spans="1:9" x14ac:dyDescent="0.35">
      <c r="A30" s="8" t="s">
        <v>203</v>
      </c>
      <c r="B30" s="8">
        <v>22</v>
      </c>
      <c r="C30" s="8">
        <v>24</v>
      </c>
      <c r="D30" s="8">
        <v>38</v>
      </c>
      <c r="E30" s="8">
        <v>27</v>
      </c>
      <c r="F30" s="8">
        <v>44</v>
      </c>
      <c r="G30" s="8">
        <v>44</v>
      </c>
      <c r="H30" s="8">
        <v>35</v>
      </c>
      <c r="I30" s="8">
        <v>234</v>
      </c>
    </row>
    <row r="31" spans="1:9" x14ac:dyDescent="0.35">
      <c r="A31" s="8" t="s">
        <v>204</v>
      </c>
      <c r="B31" s="8">
        <v>28</v>
      </c>
      <c r="C31" s="8">
        <v>33</v>
      </c>
      <c r="D31" s="8">
        <v>31</v>
      </c>
      <c r="E31" s="8">
        <v>37</v>
      </c>
      <c r="F31" s="8">
        <v>43</v>
      </c>
      <c r="G31" s="8">
        <v>47</v>
      </c>
      <c r="H31" s="8">
        <v>47</v>
      </c>
      <c r="I31" s="8">
        <v>266</v>
      </c>
    </row>
    <row r="32" spans="1:9" x14ac:dyDescent="0.35">
      <c r="A32" s="8" t="s">
        <v>205</v>
      </c>
      <c r="B32" s="8">
        <v>17</v>
      </c>
      <c r="C32" s="8">
        <v>31</v>
      </c>
      <c r="D32" s="8">
        <v>25</v>
      </c>
      <c r="E32" s="8">
        <v>16</v>
      </c>
      <c r="F32" s="8">
        <v>50</v>
      </c>
      <c r="G32" s="8">
        <v>38</v>
      </c>
      <c r="H32" s="8">
        <v>45</v>
      </c>
      <c r="I32" s="8">
        <v>222</v>
      </c>
    </row>
    <row r="33" spans="1:9" x14ac:dyDescent="0.35">
      <c r="A33" s="8" t="s">
        <v>206</v>
      </c>
      <c r="B33" s="8">
        <v>34</v>
      </c>
      <c r="C33" s="8">
        <v>22</v>
      </c>
      <c r="D33" s="8">
        <v>31</v>
      </c>
      <c r="E33" s="8">
        <v>26</v>
      </c>
      <c r="F33" s="8">
        <v>39</v>
      </c>
      <c r="G33" s="8">
        <v>31</v>
      </c>
      <c r="H33" s="8">
        <v>38</v>
      </c>
      <c r="I33" s="8">
        <v>221</v>
      </c>
    </row>
    <row r="34" spans="1:9" x14ac:dyDescent="0.35">
      <c r="A34" s="8" t="s">
        <v>207</v>
      </c>
      <c r="B34" s="8">
        <v>35</v>
      </c>
      <c r="C34" s="8">
        <v>25</v>
      </c>
      <c r="D34" s="8">
        <v>53</v>
      </c>
      <c r="E34" s="8">
        <v>32</v>
      </c>
      <c r="F34" s="8">
        <v>73</v>
      </c>
      <c r="G34" s="8">
        <v>41</v>
      </c>
      <c r="H34" s="8">
        <v>48</v>
      </c>
      <c r="I34" s="8">
        <v>307</v>
      </c>
    </row>
    <row r="35" spans="1:9" x14ac:dyDescent="0.35">
      <c r="A35" s="8" t="s">
        <v>208</v>
      </c>
      <c r="B35" s="8">
        <v>33</v>
      </c>
      <c r="C35" s="8">
        <v>65</v>
      </c>
      <c r="D35" s="8">
        <v>49</v>
      </c>
      <c r="E35" s="8">
        <v>68</v>
      </c>
      <c r="F35" s="8">
        <v>84</v>
      </c>
      <c r="G35" s="8">
        <v>51</v>
      </c>
      <c r="H35" s="8">
        <v>40</v>
      </c>
      <c r="I35" s="8">
        <v>390</v>
      </c>
    </row>
    <row r="36" spans="1:9" x14ac:dyDescent="0.35">
      <c r="A36" s="8" t="s">
        <v>209</v>
      </c>
      <c r="B36" s="8">
        <v>49</v>
      </c>
      <c r="C36" s="8">
        <v>94</v>
      </c>
      <c r="D36" s="8">
        <v>81</v>
      </c>
      <c r="E36" s="8">
        <v>74</v>
      </c>
      <c r="F36" s="8">
        <v>128</v>
      </c>
      <c r="G36" s="8">
        <v>55</v>
      </c>
      <c r="H36" s="8">
        <v>52</v>
      </c>
      <c r="I36" s="8">
        <v>533</v>
      </c>
    </row>
    <row r="37" spans="1:9" x14ac:dyDescent="0.35">
      <c r="A37" s="8" t="s">
        <v>210</v>
      </c>
      <c r="B37" s="8">
        <v>55</v>
      </c>
      <c r="C37" s="8">
        <v>78</v>
      </c>
      <c r="D37" s="8">
        <v>75</v>
      </c>
      <c r="E37" s="8">
        <v>56</v>
      </c>
      <c r="F37" s="8">
        <v>132</v>
      </c>
      <c r="G37" s="8">
        <v>47</v>
      </c>
      <c r="H37" s="8">
        <v>44</v>
      </c>
      <c r="I37" s="8">
        <v>487</v>
      </c>
    </row>
    <row r="38" spans="1:9" x14ac:dyDescent="0.35">
      <c r="A38" s="8" t="s">
        <v>211</v>
      </c>
      <c r="B38" s="8">
        <v>31</v>
      </c>
      <c r="C38" s="8">
        <v>78</v>
      </c>
      <c r="D38" s="8">
        <v>54</v>
      </c>
      <c r="E38" s="8">
        <v>53</v>
      </c>
      <c r="F38" s="8">
        <v>114</v>
      </c>
      <c r="G38" s="8">
        <v>43</v>
      </c>
      <c r="H38" s="8">
        <v>45</v>
      </c>
      <c r="I38" s="8">
        <v>418</v>
      </c>
    </row>
    <row r="39" spans="1:9" x14ac:dyDescent="0.35">
      <c r="A39" s="8" t="s">
        <v>212</v>
      </c>
      <c r="B39" s="8">
        <v>47</v>
      </c>
      <c r="C39" s="8">
        <v>44</v>
      </c>
      <c r="D39" s="8">
        <v>43</v>
      </c>
      <c r="E39" s="8">
        <v>36</v>
      </c>
      <c r="F39" s="8">
        <v>69</v>
      </c>
      <c r="G39" s="8">
        <v>53</v>
      </c>
      <c r="H39" s="8">
        <v>58</v>
      </c>
      <c r="I39" s="8">
        <v>350</v>
      </c>
    </row>
    <row r="40" spans="1:9" x14ac:dyDescent="0.35">
      <c r="A40" s="8" t="s">
        <v>213</v>
      </c>
      <c r="B40" s="8">
        <v>31</v>
      </c>
      <c r="C40" s="8">
        <v>48</v>
      </c>
      <c r="D40" s="8">
        <v>38</v>
      </c>
      <c r="E40" s="8">
        <v>47</v>
      </c>
      <c r="F40" s="8">
        <v>53</v>
      </c>
      <c r="G40" s="8">
        <v>72</v>
      </c>
      <c r="H40" s="8">
        <v>54</v>
      </c>
      <c r="I40" s="8">
        <v>343</v>
      </c>
    </row>
    <row r="41" spans="1:9" x14ac:dyDescent="0.35">
      <c r="A41" s="8" t="s">
        <v>214</v>
      </c>
      <c r="B41" s="8">
        <v>36</v>
      </c>
      <c r="C41" s="8">
        <v>55</v>
      </c>
      <c r="D41" s="8">
        <v>61</v>
      </c>
      <c r="E41" s="8">
        <v>46</v>
      </c>
      <c r="F41" s="8">
        <v>118</v>
      </c>
      <c r="G41" s="8">
        <v>110</v>
      </c>
      <c r="H41" s="8">
        <v>36</v>
      </c>
      <c r="I41" s="8">
        <v>462</v>
      </c>
    </row>
    <row r="42" spans="1:9" x14ac:dyDescent="0.35">
      <c r="A42" s="8" t="s">
        <v>184</v>
      </c>
      <c r="B42" s="8">
        <v>744</v>
      </c>
      <c r="C42" s="8">
        <v>914</v>
      </c>
      <c r="D42" s="8">
        <v>989</v>
      </c>
      <c r="E42" s="8">
        <v>859</v>
      </c>
      <c r="F42" s="8">
        <v>1383</v>
      </c>
      <c r="G42" s="8">
        <v>1142</v>
      </c>
      <c r="H42" s="8">
        <v>1016</v>
      </c>
      <c r="I42" s="8">
        <v>7047</v>
      </c>
    </row>
  </sheetData>
  <mergeCells count="2">
    <mergeCell ref="A1:O1"/>
    <mergeCell ref="A14:O14"/>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1C63-B31F-4CD7-8860-43CD6474F820}">
  <sheetPr codeName="Sheet4"/>
  <dimension ref="A1:O181"/>
  <sheetViews>
    <sheetView workbookViewId="0">
      <selection activeCell="D8" sqref="D8"/>
    </sheetView>
  </sheetViews>
  <sheetFormatPr defaultRowHeight="14.5" x14ac:dyDescent="0.35"/>
  <cols>
    <col min="1" max="1" width="17.26953125" customWidth="1"/>
    <col min="2" max="2" width="14.7265625" customWidth="1"/>
    <col min="3" max="3" width="11.453125" customWidth="1"/>
    <col min="4" max="4" width="15.6328125" customWidth="1"/>
    <col min="5" max="5" width="19.26953125" bestFit="1" customWidth="1"/>
    <col min="6" max="6" width="16.6328125" bestFit="1" customWidth="1"/>
    <col min="8" max="8" width="10.90625" bestFit="1" customWidth="1"/>
    <col min="9" max="9" width="13.1796875" bestFit="1" customWidth="1"/>
    <col min="10" max="10" width="16.6328125" bestFit="1" customWidth="1"/>
    <col min="11" max="11" width="13.453125" bestFit="1" customWidth="1"/>
  </cols>
  <sheetData>
    <row r="1" spans="1:15" ht="15" customHeight="1" x14ac:dyDescent="0.35">
      <c r="A1" s="68" t="s">
        <v>182</v>
      </c>
      <c r="B1" s="68"/>
      <c r="C1" s="68"/>
      <c r="D1" s="68"/>
      <c r="E1" s="68"/>
      <c r="F1" s="68"/>
      <c r="G1" s="68"/>
      <c r="H1" s="68"/>
      <c r="I1" s="68"/>
      <c r="J1" s="68"/>
      <c r="K1" s="68"/>
      <c r="L1" s="68"/>
      <c r="M1" s="68"/>
      <c r="N1" s="68"/>
      <c r="O1" s="68"/>
    </row>
    <row r="3" spans="1:15" ht="15" customHeight="1" x14ac:dyDescent="0.35">
      <c r="A3" s="69" t="s">
        <v>273</v>
      </c>
      <c r="B3" s="69"/>
      <c r="C3" s="69"/>
      <c r="D3" s="69"/>
      <c r="E3" s="69"/>
      <c r="F3" s="69"/>
      <c r="G3" s="69"/>
      <c r="H3" s="69"/>
      <c r="I3" s="69"/>
      <c r="J3" s="69"/>
      <c r="K3" s="69"/>
      <c r="L3" s="69"/>
      <c r="M3" s="69"/>
      <c r="N3" s="69"/>
      <c r="O3" s="69"/>
    </row>
    <row r="4" spans="1:15" ht="15" customHeight="1" x14ac:dyDescent="0.35">
      <c r="A4" s="69" t="s">
        <v>274</v>
      </c>
      <c r="B4" s="69"/>
      <c r="C4" s="69"/>
      <c r="D4" s="69"/>
      <c r="E4" s="69"/>
      <c r="F4" s="69"/>
      <c r="G4" s="69"/>
      <c r="H4" s="69"/>
      <c r="I4" s="69"/>
      <c r="J4" s="69"/>
      <c r="K4" s="69"/>
      <c r="L4" s="69"/>
      <c r="M4" s="69"/>
      <c r="N4" s="69"/>
      <c r="O4" s="69"/>
    </row>
    <row r="5" spans="1:15" ht="20" customHeight="1" x14ac:dyDescent="0.35"/>
    <row r="7" spans="1:15" ht="29.5" thickBot="1" x14ac:dyDescent="0.4">
      <c r="A7" s="8" t="s">
        <v>225</v>
      </c>
      <c r="B7" s="8" t="s">
        <v>0</v>
      </c>
      <c r="C7" s="8" t="s">
        <v>224</v>
      </c>
      <c r="D7" s="8" t="s">
        <v>186</v>
      </c>
      <c r="E7" s="8" t="s">
        <v>190</v>
      </c>
      <c r="F7" s="8" t="s">
        <v>172</v>
      </c>
      <c r="I7" s="11" t="s">
        <v>186</v>
      </c>
      <c r="J7" s="17" t="s">
        <v>226</v>
      </c>
      <c r="K7" s="17" t="s">
        <v>227</v>
      </c>
    </row>
    <row r="8" spans="1:15" ht="16" thickBot="1" x14ac:dyDescent="0.4">
      <c r="A8" s="45" t="s">
        <v>4</v>
      </c>
      <c r="B8" s="9" t="str">
        <f t="shared" ref="B8:B71" si="0">LEFT(A8,10)</f>
        <v>2016-11-13</v>
      </c>
      <c r="C8" s="16" t="str">
        <f t="shared" ref="C8:C71" si="1">RIGHT(A8,2)</f>
        <v>23</v>
      </c>
      <c r="D8" s="16" t="str">
        <f t="shared" ref="D8:D71" si="2">TEXT(B8, "dddd")</f>
        <v>Sunday</v>
      </c>
      <c r="E8" s="8">
        <f>VLOOKUP(A8, 'Searches data'!A:H, 8, FALSE)</f>
        <v>36</v>
      </c>
      <c r="F8" s="8">
        <f>VLOOKUP(A8, 'Activity data'!A:L, 5, FALSE)</f>
        <v>45</v>
      </c>
      <c r="I8" s="8" t="s">
        <v>216</v>
      </c>
      <c r="J8" s="8">
        <v>744</v>
      </c>
      <c r="K8" s="8">
        <v>1221</v>
      </c>
    </row>
    <row r="9" spans="1:15" ht="16" thickBot="1" x14ac:dyDescent="0.4">
      <c r="A9" s="45" t="s">
        <v>5</v>
      </c>
      <c r="B9" s="9" t="str">
        <f t="shared" si="0"/>
        <v>2016-11-13</v>
      </c>
      <c r="C9" s="16" t="str">
        <f t="shared" si="1"/>
        <v>22</v>
      </c>
      <c r="D9" s="16" t="str">
        <f t="shared" si="2"/>
        <v>Sunday</v>
      </c>
      <c r="E9" s="8">
        <f>VLOOKUP(A9, 'Searches data'!A:H, 8, FALSE)</f>
        <v>54</v>
      </c>
      <c r="F9" s="8">
        <f>VLOOKUP(A9, 'Activity data'!A:L, 5, FALSE)</f>
        <v>58</v>
      </c>
      <c r="I9" s="8" t="s">
        <v>217</v>
      </c>
      <c r="J9" s="8">
        <v>914</v>
      </c>
      <c r="K9" s="8">
        <v>1477</v>
      </c>
    </row>
    <row r="10" spans="1:15" ht="16" thickBot="1" x14ac:dyDescent="0.4">
      <c r="A10" s="45" t="s">
        <v>6</v>
      </c>
      <c r="B10" s="9" t="str">
        <f t="shared" si="0"/>
        <v>2016-11-13</v>
      </c>
      <c r="C10" s="16" t="str">
        <f t="shared" si="1"/>
        <v>21</v>
      </c>
      <c r="D10" s="16" t="str">
        <f t="shared" si="2"/>
        <v>Sunday</v>
      </c>
      <c r="E10" s="8">
        <f>VLOOKUP(A10, 'Searches data'!A:H, 8, FALSE)</f>
        <v>58</v>
      </c>
      <c r="F10" s="8">
        <f>VLOOKUP(A10, 'Activity data'!A:L, 5, FALSE)</f>
        <v>72</v>
      </c>
      <c r="I10" s="8" t="s">
        <v>218</v>
      </c>
      <c r="J10" s="8">
        <v>989</v>
      </c>
      <c r="K10" s="8">
        <v>1454</v>
      </c>
    </row>
    <row r="11" spans="1:15" ht="16" thickBot="1" x14ac:dyDescent="0.4">
      <c r="A11" s="45" t="s">
        <v>7</v>
      </c>
      <c r="B11" s="9" t="str">
        <f t="shared" si="0"/>
        <v>2016-11-13</v>
      </c>
      <c r="C11" s="16" t="str">
        <f t="shared" si="1"/>
        <v>20</v>
      </c>
      <c r="D11" s="16" t="str">
        <f t="shared" si="2"/>
        <v>Sunday</v>
      </c>
      <c r="E11" s="8">
        <f>VLOOKUP(A11, 'Searches data'!A:H, 8, FALSE)</f>
        <v>45</v>
      </c>
      <c r="F11" s="8">
        <f>VLOOKUP(A11, 'Activity data'!A:L, 5, FALSE)</f>
        <v>74</v>
      </c>
      <c r="I11" s="8" t="s">
        <v>219</v>
      </c>
      <c r="J11" s="8">
        <v>859</v>
      </c>
      <c r="K11" s="8">
        <v>1562</v>
      </c>
    </row>
    <row r="12" spans="1:15" ht="16" thickBot="1" x14ac:dyDescent="0.4">
      <c r="A12" s="45" t="s">
        <v>8</v>
      </c>
      <c r="B12" s="9" t="str">
        <f t="shared" si="0"/>
        <v>2016-11-13</v>
      </c>
      <c r="C12" s="16" t="str">
        <f t="shared" si="1"/>
        <v>19</v>
      </c>
      <c r="D12" s="16" t="str">
        <f t="shared" si="2"/>
        <v>Sunday</v>
      </c>
      <c r="E12" s="8">
        <f>VLOOKUP(A12, 'Searches data'!A:H, 8, FALSE)</f>
        <v>44</v>
      </c>
      <c r="F12" s="8">
        <f>VLOOKUP(A12, 'Activity data'!A:L, 5, FALSE)</f>
        <v>58</v>
      </c>
      <c r="I12" s="8" t="s">
        <v>220</v>
      </c>
      <c r="J12" s="8">
        <v>1383</v>
      </c>
      <c r="K12" s="8">
        <v>1300</v>
      </c>
    </row>
    <row r="13" spans="1:15" ht="16" thickBot="1" x14ac:dyDescent="0.4">
      <c r="A13" s="45" t="s">
        <v>9</v>
      </c>
      <c r="B13" s="9" t="str">
        <f t="shared" si="0"/>
        <v>2016-11-13</v>
      </c>
      <c r="C13" s="16" t="str">
        <f t="shared" si="1"/>
        <v>18</v>
      </c>
      <c r="D13" s="16" t="str">
        <f t="shared" si="2"/>
        <v>Sunday</v>
      </c>
      <c r="E13" s="8">
        <f>VLOOKUP(A13, 'Searches data'!A:H, 8, FALSE)</f>
        <v>52</v>
      </c>
      <c r="F13" s="8">
        <f>VLOOKUP(A13, 'Activity data'!A:L, 5, FALSE)</f>
        <v>64</v>
      </c>
      <c r="I13" s="8" t="s">
        <v>221</v>
      </c>
      <c r="J13" s="8">
        <v>1142</v>
      </c>
      <c r="K13" s="8">
        <v>1265</v>
      </c>
    </row>
    <row r="14" spans="1:15" ht="16" thickBot="1" x14ac:dyDescent="0.4">
      <c r="A14" s="45" t="s">
        <v>10</v>
      </c>
      <c r="B14" s="9" t="str">
        <f t="shared" si="0"/>
        <v>2016-11-13</v>
      </c>
      <c r="C14" s="16" t="str">
        <f t="shared" si="1"/>
        <v>17</v>
      </c>
      <c r="D14" s="16" t="str">
        <f t="shared" si="2"/>
        <v>Sunday</v>
      </c>
      <c r="E14" s="8">
        <f>VLOOKUP(A14, 'Searches data'!A:H, 8, FALSE)</f>
        <v>40</v>
      </c>
      <c r="F14" s="8">
        <f>VLOOKUP(A14, 'Activity data'!A:L, 5, FALSE)</f>
        <v>60</v>
      </c>
      <c r="I14" s="8" t="s">
        <v>215</v>
      </c>
      <c r="J14" s="8">
        <v>1016</v>
      </c>
      <c r="K14" s="8">
        <v>1167</v>
      </c>
    </row>
    <row r="15" spans="1:15" ht="16" thickBot="1" x14ac:dyDescent="0.4">
      <c r="A15" s="45" t="s">
        <v>11</v>
      </c>
      <c r="B15" s="9" t="str">
        <f t="shared" si="0"/>
        <v>2016-11-13</v>
      </c>
      <c r="C15" s="16" t="str">
        <f t="shared" si="1"/>
        <v>16</v>
      </c>
      <c r="D15" s="16" t="str">
        <f t="shared" si="2"/>
        <v>Sunday</v>
      </c>
      <c r="E15" s="8">
        <f>VLOOKUP(A15, 'Searches data'!A:H, 8, FALSE)</f>
        <v>48</v>
      </c>
      <c r="F15" s="8">
        <f>VLOOKUP(A15, 'Activity data'!A:L, 5, FALSE)</f>
        <v>61</v>
      </c>
      <c r="I15" s="8" t="s">
        <v>184</v>
      </c>
      <c r="J15" s="8">
        <v>7047</v>
      </c>
      <c r="K15" s="8">
        <v>9446</v>
      </c>
    </row>
    <row r="16" spans="1:15" ht="16" thickBot="1" x14ac:dyDescent="0.4">
      <c r="A16" s="45" t="s">
        <v>12</v>
      </c>
      <c r="B16" s="9" t="str">
        <f t="shared" si="0"/>
        <v>2016-11-13</v>
      </c>
      <c r="C16" s="16" t="str">
        <f t="shared" si="1"/>
        <v>15</v>
      </c>
      <c r="D16" s="16" t="str">
        <f t="shared" si="2"/>
        <v>Sunday</v>
      </c>
      <c r="E16" s="8">
        <f>VLOOKUP(A16, 'Searches data'!A:H, 8, FALSE)</f>
        <v>38</v>
      </c>
      <c r="F16" s="8">
        <f>VLOOKUP(A16, 'Activity data'!A:L, 5, FALSE)</f>
        <v>54</v>
      </c>
    </row>
    <row r="17" spans="1:6" ht="16" thickBot="1" x14ac:dyDescent="0.4">
      <c r="A17" s="45" t="s">
        <v>13</v>
      </c>
      <c r="B17" s="9" t="str">
        <f t="shared" si="0"/>
        <v>2016-11-13</v>
      </c>
      <c r="C17" s="16" t="str">
        <f t="shared" si="1"/>
        <v>14</v>
      </c>
      <c r="D17" s="16" t="str">
        <f t="shared" si="2"/>
        <v>Sunday</v>
      </c>
      <c r="E17" s="8">
        <f>VLOOKUP(A17, 'Searches data'!A:H, 8, FALSE)</f>
        <v>45</v>
      </c>
      <c r="F17" s="8">
        <f>VLOOKUP(A17, 'Activity data'!A:L, 5, FALSE)</f>
        <v>48</v>
      </c>
    </row>
    <row r="18" spans="1:6" ht="16" thickBot="1" x14ac:dyDescent="0.4">
      <c r="A18" s="45" t="s">
        <v>14</v>
      </c>
      <c r="B18" s="9" t="str">
        <f t="shared" si="0"/>
        <v>2016-11-13</v>
      </c>
      <c r="C18" s="16" t="str">
        <f t="shared" si="1"/>
        <v>13</v>
      </c>
      <c r="D18" s="16" t="str">
        <f t="shared" si="2"/>
        <v>Sunday</v>
      </c>
      <c r="E18" s="8">
        <f>VLOOKUP(A18, 'Searches data'!A:H, 8, FALSE)</f>
        <v>47</v>
      </c>
      <c r="F18" s="8">
        <f>VLOOKUP(A18, 'Activity data'!A:L, 5, FALSE)</f>
        <v>45</v>
      </c>
    </row>
    <row r="19" spans="1:6" ht="16" thickBot="1" x14ac:dyDescent="0.4">
      <c r="A19" s="45" t="s">
        <v>15</v>
      </c>
      <c r="B19" s="9" t="str">
        <f t="shared" si="0"/>
        <v>2016-11-13</v>
      </c>
      <c r="C19" s="16" t="str">
        <f t="shared" si="1"/>
        <v>12</v>
      </c>
      <c r="D19" s="16" t="str">
        <f t="shared" si="2"/>
        <v>Sunday</v>
      </c>
      <c r="E19" s="8">
        <f>VLOOKUP(A19, 'Searches data'!A:H, 8, FALSE)</f>
        <v>35</v>
      </c>
      <c r="F19" s="8">
        <f>VLOOKUP(A19, 'Activity data'!A:L, 5, FALSE)</f>
        <v>45</v>
      </c>
    </row>
    <row r="20" spans="1:6" ht="16" thickBot="1" x14ac:dyDescent="0.4">
      <c r="A20" s="45" t="s">
        <v>16</v>
      </c>
      <c r="B20" s="9" t="str">
        <f t="shared" si="0"/>
        <v>2016-11-13</v>
      </c>
      <c r="C20" s="16" t="str">
        <f t="shared" si="1"/>
        <v>11</v>
      </c>
      <c r="D20" s="16" t="str">
        <f t="shared" si="2"/>
        <v>Sunday</v>
      </c>
      <c r="E20" s="8">
        <f>VLOOKUP(A20, 'Searches data'!A:H, 8, FALSE)</f>
        <v>33</v>
      </c>
      <c r="F20" s="8">
        <f>VLOOKUP(A20, 'Activity data'!A:L, 5, FALSE)</f>
        <v>39</v>
      </c>
    </row>
    <row r="21" spans="1:6" ht="16" thickBot="1" x14ac:dyDescent="0.4">
      <c r="A21" s="45" t="s">
        <v>17</v>
      </c>
      <c r="B21" s="9" t="str">
        <f t="shared" si="0"/>
        <v>2016-11-13</v>
      </c>
      <c r="C21" s="16" t="str">
        <f t="shared" si="1"/>
        <v>10</v>
      </c>
      <c r="D21" s="16" t="str">
        <f t="shared" si="2"/>
        <v>Sunday</v>
      </c>
      <c r="E21" s="8">
        <f>VLOOKUP(A21, 'Searches data'!A:H, 8, FALSE)</f>
        <v>35</v>
      </c>
      <c r="F21" s="8">
        <f>VLOOKUP(A21, 'Activity data'!A:L, 5, FALSE)</f>
        <v>36</v>
      </c>
    </row>
    <row r="22" spans="1:6" ht="16" thickBot="1" x14ac:dyDescent="0.4">
      <c r="A22" s="45" t="s">
        <v>18</v>
      </c>
      <c r="B22" s="9" t="str">
        <f t="shared" si="0"/>
        <v>2016-11-13</v>
      </c>
      <c r="C22" s="16" t="str">
        <f t="shared" si="1"/>
        <v>09</v>
      </c>
      <c r="D22" s="16" t="str">
        <f t="shared" si="2"/>
        <v>Sunday</v>
      </c>
      <c r="E22" s="8">
        <f>VLOOKUP(A22, 'Searches data'!A:H, 8, FALSE)</f>
        <v>32</v>
      </c>
      <c r="F22" s="8">
        <f>VLOOKUP(A22, 'Activity data'!A:L, 5, FALSE)</f>
        <v>33</v>
      </c>
    </row>
    <row r="23" spans="1:6" ht="16" thickBot="1" x14ac:dyDescent="0.4">
      <c r="A23" s="45" t="s">
        <v>19</v>
      </c>
      <c r="B23" s="9" t="str">
        <f t="shared" si="0"/>
        <v>2016-11-13</v>
      </c>
      <c r="C23" s="16" t="str">
        <f t="shared" si="1"/>
        <v>08</v>
      </c>
      <c r="D23" s="16" t="str">
        <f t="shared" si="2"/>
        <v>Sunday</v>
      </c>
      <c r="E23" s="8">
        <f>VLOOKUP(A23, 'Searches data'!A:H, 8, FALSE)</f>
        <v>19</v>
      </c>
      <c r="F23" s="8">
        <f>VLOOKUP(A23, 'Activity data'!A:L, 5, FALSE)</f>
        <v>38</v>
      </c>
    </row>
    <row r="24" spans="1:6" ht="16" thickBot="1" x14ac:dyDescent="0.4">
      <c r="A24" s="45" t="s">
        <v>20</v>
      </c>
      <c r="B24" s="9" t="str">
        <f t="shared" si="0"/>
        <v>2016-11-13</v>
      </c>
      <c r="C24" s="16" t="str">
        <f t="shared" si="1"/>
        <v>07</v>
      </c>
      <c r="D24" s="16" t="str">
        <f t="shared" si="2"/>
        <v>Sunday</v>
      </c>
      <c r="E24" s="8">
        <f>VLOOKUP(A24, 'Searches data'!A:H, 8, FALSE)</f>
        <v>17</v>
      </c>
      <c r="F24" s="8">
        <f>VLOOKUP(A24, 'Activity data'!A:L, 5, FALSE)</f>
        <v>28</v>
      </c>
    </row>
    <row r="25" spans="1:6" ht="16" thickBot="1" x14ac:dyDescent="0.4">
      <c r="A25" s="45" t="s">
        <v>21</v>
      </c>
      <c r="B25" s="9" t="str">
        <f t="shared" si="0"/>
        <v>2016-11-13</v>
      </c>
      <c r="C25" s="16" t="str">
        <f t="shared" si="1"/>
        <v>06</v>
      </c>
      <c r="D25" s="16" t="str">
        <f t="shared" si="2"/>
        <v>Sunday</v>
      </c>
      <c r="E25" s="8">
        <f>VLOOKUP(A25, 'Searches data'!A:H, 8, FALSE)</f>
        <v>15</v>
      </c>
      <c r="F25" s="8">
        <f>VLOOKUP(A25, 'Activity data'!A:L, 5, FALSE)</f>
        <v>37</v>
      </c>
    </row>
    <row r="26" spans="1:6" ht="16" thickBot="1" x14ac:dyDescent="0.4">
      <c r="A26" s="45" t="s">
        <v>22</v>
      </c>
      <c r="B26" s="9" t="str">
        <f t="shared" si="0"/>
        <v>2016-11-13</v>
      </c>
      <c r="C26" s="16" t="str">
        <f t="shared" si="1"/>
        <v>05</v>
      </c>
      <c r="D26" s="16" t="str">
        <f t="shared" si="2"/>
        <v>Sunday</v>
      </c>
      <c r="E26" s="8">
        <f>VLOOKUP(A26, 'Searches data'!A:H, 8, FALSE)</f>
        <v>26</v>
      </c>
      <c r="F26" s="8">
        <f>VLOOKUP(A26, 'Activity data'!A:L, 5, FALSE)</f>
        <v>32</v>
      </c>
    </row>
    <row r="27" spans="1:6" ht="16" thickBot="1" x14ac:dyDescent="0.4">
      <c r="A27" s="45" t="s">
        <v>23</v>
      </c>
      <c r="B27" s="9" t="str">
        <f t="shared" si="0"/>
        <v>2016-11-13</v>
      </c>
      <c r="C27" s="16" t="str">
        <f t="shared" si="1"/>
        <v>04</v>
      </c>
      <c r="D27" s="16" t="str">
        <f t="shared" si="2"/>
        <v>Sunday</v>
      </c>
      <c r="E27" s="8">
        <f>VLOOKUP(A27, 'Searches data'!A:H, 8, FALSE)</f>
        <v>51</v>
      </c>
      <c r="F27" s="8">
        <f>VLOOKUP(A27, 'Activity data'!A:L, 5, FALSE)</f>
        <v>33</v>
      </c>
    </row>
    <row r="28" spans="1:6" ht="16" thickBot="1" x14ac:dyDescent="0.4">
      <c r="A28" s="45" t="s">
        <v>24</v>
      </c>
      <c r="B28" s="9" t="str">
        <f t="shared" si="0"/>
        <v>2016-11-13</v>
      </c>
      <c r="C28" s="16" t="str">
        <f t="shared" si="1"/>
        <v>03</v>
      </c>
      <c r="D28" s="16" t="str">
        <f t="shared" si="2"/>
        <v>Sunday</v>
      </c>
      <c r="E28" s="8">
        <f>VLOOKUP(A28, 'Searches data'!A:H, 8, FALSE)</f>
        <v>57</v>
      </c>
      <c r="F28" s="8">
        <f>VLOOKUP(A28, 'Activity data'!A:L, 5, FALSE)</f>
        <v>42</v>
      </c>
    </row>
    <row r="29" spans="1:6" ht="16" thickBot="1" x14ac:dyDescent="0.4">
      <c r="A29" s="45" t="s">
        <v>25</v>
      </c>
      <c r="B29" s="9" t="str">
        <f t="shared" si="0"/>
        <v>2016-11-13</v>
      </c>
      <c r="C29" s="16" t="str">
        <f t="shared" si="1"/>
        <v>02</v>
      </c>
      <c r="D29" s="16" t="str">
        <f t="shared" si="2"/>
        <v>Sunday</v>
      </c>
      <c r="E29" s="8">
        <f>VLOOKUP(A29, 'Searches data'!A:H, 8, FALSE)</f>
        <v>61</v>
      </c>
      <c r="F29" s="8">
        <f>VLOOKUP(A29, 'Activity data'!A:L, 5, FALSE)</f>
        <v>47</v>
      </c>
    </row>
    <row r="30" spans="1:6" ht="16" thickBot="1" x14ac:dyDescent="0.4">
      <c r="A30" s="45" t="s">
        <v>26</v>
      </c>
      <c r="B30" s="9" t="str">
        <f t="shared" si="0"/>
        <v>2016-11-13</v>
      </c>
      <c r="C30" s="16" t="str">
        <f t="shared" si="1"/>
        <v>01</v>
      </c>
      <c r="D30" s="16" t="str">
        <f t="shared" si="2"/>
        <v>Sunday</v>
      </c>
      <c r="E30" s="8">
        <f>VLOOKUP(A30, 'Searches data'!A:H, 8, FALSE)</f>
        <v>44</v>
      </c>
      <c r="F30" s="8">
        <f>VLOOKUP(A30, 'Activity data'!A:L, 5, FALSE)</f>
        <v>60</v>
      </c>
    </row>
    <row r="31" spans="1:6" ht="16" thickBot="1" x14ac:dyDescent="0.4">
      <c r="A31" s="45" t="s">
        <v>27</v>
      </c>
      <c r="B31" s="9" t="str">
        <f t="shared" si="0"/>
        <v>2016-11-13</v>
      </c>
      <c r="C31" s="16" t="str">
        <f t="shared" si="1"/>
        <v>00</v>
      </c>
      <c r="D31" s="16" t="str">
        <f t="shared" si="2"/>
        <v>Sunday</v>
      </c>
      <c r="E31" s="8">
        <f>VLOOKUP(A31, 'Searches data'!A:H, 8, FALSE)</f>
        <v>84</v>
      </c>
      <c r="F31" s="8">
        <f>VLOOKUP(A31, 'Activity data'!A:L, 5, FALSE)</f>
        <v>58</v>
      </c>
    </row>
    <row r="32" spans="1:6" ht="16" thickBot="1" x14ac:dyDescent="0.4">
      <c r="A32" s="45" t="s">
        <v>28</v>
      </c>
      <c r="B32" s="9" t="str">
        <f t="shared" si="0"/>
        <v>2016-11-12</v>
      </c>
      <c r="C32" s="16" t="str">
        <f t="shared" si="1"/>
        <v>23</v>
      </c>
      <c r="D32" s="16" t="str">
        <f t="shared" si="2"/>
        <v>Saturday</v>
      </c>
      <c r="E32" s="8">
        <f>VLOOKUP(A32, 'Searches data'!A:H, 8, FALSE)</f>
        <v>110</v>
      </c>
      <c r="F32" s="8">
        <f>VLOOKUP(A32, 'Activity data'!A:L, 5, FALSE)</f>
        <v>67</v>
      </c>
    </row>
    <row r="33" spans="1:6" ht="16" thickBot="1" x14ac:dyDescent="0.4">
      <c r="A33" s="45" t="s">
        <v>29</v>
      </c>
      <c r="B33" s="9" t="str">
        <f t="shared" si="0"/>
        <v>2016-11-12</v>
      </c>
      <c r="C33" s="16" t="str">
        <f t="shared" si="1"/>
        <v>22</v>
      </c>
      <c r="D33" s="16" t="str">
        <f t="shared" si="2"/>
        <v>Saturday</v>
      </c>
      <c r="E33" s="8">
        <f>VLOOKUP(A33, 'Searches data'!A:H, 8, FALSE)</f>
        <v>72</v>
      </c>
      <c r="F33" s="8">
        <f>VLOOKUP(A33, 'Activity data'!A:L, 5, FALSE)</f>
        <v>68</v>
      </c>
    </row>
    <row r="34" spans="1:6" ht="16" thickBot="1" x14ac:dyDescent="0.4">
      <c r="A34" s="45" t="s">
        <v>30</v>
      </c>
      <c r="B34" s="9" t="str">
        <f t="shared" si="0"/>
        <v>2016-11-12</v>
      </c>
      <c r="C34" s="16" t="str">
        <f t="shared" si="1"/>
        <v>21</v>
      </c>
      <c r="D34" s="16" t="str">
        <f t="shared" si="2"/>
        <v>Saturday</v>
      </c>
      <c r="E34" s="8">
        <f>VLOOKUP(A34, 'Searches data'!A:H, 8, FALSE)</f>
        <v>53</v>
      </c>
      <c r="F34" s="8">
        <f>VLOOKUP(A34, 'Activity data'!A:L, 5, FALSE)</f>
        <v>73</v>
      </c>
    </row>
    <row r="35" spans="1:6" ht="16" thickBot="1" x14ac:dyDescent="0.4">
      <c r="A35" s="45" t="s">
        <v>31</v>
      </c>
      <c r="B35" s="9" t="str">
        <f t="shared" si="0"/>
        <v>2016-11-12</v>
      </c>
      <c r="C35" s="16" t="str">
        <f t="shared" si="1"/>
        <v>20</v>
      </c>
      <c r="D35" s="16" t="str">
        <f t="shared" si="2"/>
        <v>Saturday</v>
      </c>
      <c r="E35" s="8">
        <f>VLOOKUP(A35, 'Searches data'!A:H, 8, FALSE)</f>
        <v>43</v>
      </c>
      <c r="F35" s="8">
        <f>VLOOKUP(A35, 'Activity data'!A:L, 5, FALSE)</f>
        <v>76</v>
      </c>
    </row>
    <row r="36" spans="1:6" ht="16" thickBot="1" x14ac:dyDescent="0.4">
      <c r="A36" s="45" t="s">
        <v>32</v>
      </c>
      <c r="B36" s="9" t="str">
        <f t="shared" si="0"/>
        <v>2016-11-12</v>
      </c>
      <c r="C36" s="16" t="str">
        <f t="shared" si="1"/>
        <v>19</v>
      </c>
      <c r="D36" s="16" t="str">
        <f t="shared" si="2"/>
        <v>Saturday</v>
      </c>
      <c r="E36" s="8">
        <f>VLOOKUP(A36, 'Searches data'!A:H, 8, FALSE)</f>
        <v>47</v>
      </c>
      <c r="F36" s="8">
        <f>VLOOKUP(A36, 'Activity data'!A:L, 5, FALSE)</f>
        <v>72</v>
      </c>
    </row>
    <row r="37" spans="1:6" ht="16" thickBot="1" x14ac:dyDescent="0.4">
      <c r="A37" s="45" t="s">
        <v>33</v>
      </c>
      <c r="B37" s="9" t="str">
        <f t="shared" si="0"/>
        <v>2016-11-12</v>
      </c>
      <c r="C37" s="16" t="str">
        <f t="shared" si="1"/>
        <v>18</v>
      </c>
      <c r="D37" s="16" t="str">
        <f t="shared" si="2"/>
        <v>Saturday</v>
      </c>
      <c r="E37" s="8">
        <f>VLOOKUP(A37, 'Searches data'!A:H, 8, FALSE)</f>
        <v>55</v>
      </c>
      <c r="F37" s="8">
        <f>VLOOKUP(A37, 'Activity data'!A:L, 5, FALSE)</f>
        <v>74</v>
      </c>
    </row>
    <row r="38" spans="1:6" ht="16" thickBot="1" x14ac:dyDescent="0.4">
      <c r="A38" s="45" t="s">
        <v>34</v>
      </c>
      <c r="B38" s="9" t="str">
        <f t="shared" si="0"/>
        <v>2016-11-12</v>
      </c>
      <c r="C38" s="16" t="str">
        <f t="shared" si="1"/>
        <v>17</v>
      </c>
      <c r="D38" s="16" t="str">
        <f t="shared" si="2"/>
        <v>Saturday</v>
      </c>
      <c r="E38" s="8">
        <f>VLOOKUP(A38, 'Searches data'!A:H, 8, FALSE)</f>
        <v>51</v>
      </c>
      <c r="F38" s="8">
        <f>VLOOKUP(A38, 'Activity data'!A:L, 5, FALSE)</f>
        <v>58</v>
      </c>
    </row>
    <row r="39" spans="1:6" ht="16" thickBot="1" x14ac:dyDescent="0.4">
      <c r="A39" s="45" t="s">
        <v>35</v>
      </c>
      <c r="B39" s="9" t="str">
        <f t="shared" si="0"/>
        <v>2016-11-12</v>
      </c>
      <c r="C39" s="16" t="str">
        <f t="shared" si="1"/>
        <v>16</v>
      </c>
      <c r="D39" s="16" t="str">
        <f t="shared" si="2"/>
        <v>Saturday</v>
      </c>
      <c r="E39" s="8">
        <f>VLOOKUP(A39, 'Searches data'!A:H, 8, FALSE)</f>
        <v>41</v>
      </c>
      <c r="F39" s="8">
        <f>VLOOKUP(A39, 'Activity data'!A:L, 5, FALSE)</f>
        <v>63</v>
      </c>
    </row>
    <row r="40" spans="1:6" ht="16" thickBot="1" x14ac:dyDescent="0.4">
      <c r="A40" s="45" t="s">
        <v>36</v>
      </c>
      <c r="B40" s="9" t="str">
        <f t="shared" si="0"/>
        <v>2016-11-12</v>
      </c>
      <c r="C40" s="16" t="str">
        <f t="shared" si="1"/>
        <v>15</v>
      </c>
      <c r="D40" s="16" t="str">
        <f t="shared" si="2"/>
        <v>Saturday</v>
      </c>
      <c r="E40" s="8">
        <f>VLOOKUP(A40, 'Searches data'!A:H, 8, FALSE)</f>
        <v>31</v>
      </c>
      <c r="F40" s="8">
        <f>VLOOKUP(A40, 'Activity data'!A:L, 5, FALSE)</f>
        <v>71</v>
      </c>
    </row>
    <row r="41" spans="1:6" ht="16" thickBot="1" x14ac:dyDescent="0.4">
      <c r="A41" s="45" t="s">
        <v>37</v>
      </c>
      <c r="B41" s="9" t="str">
        <f t="shared" si="0"/>
        <v>2016-11-12</v>
      </c>
      <c r="C41" s="16" t="str">
        <f t="shared" si="1"/>
        <v>14</v>
      </c>
      <c r="D41" s="16" t="str">
        <f t="shared" si="2"/>
        <v>Saturday</v>
      </c>
      <c r="E41" s="8">
        <f>VLOOKUP(A41, 'Searches data'!A:H, 8, FALSE)</f>
        <v>38</v>
      </c>
      <c r="F41" s="8">
        <f>VLOOKUP(A41, 'Activity data'!A:L, 5, FALSE)</f>
        <v>58</v>
      </c>
    </row>
    <row r="42" spans="1:6" ht="16" thickBot="1" x14ac:dyDescent="0.4">
      <c r="A42" s="45" t="s">
        <v>38</v>
      </c>
      <c r="B42" s="9" t="str">
        <f t="shared" si="0"/>
        <v>2016-11-12</v>
      </c>
      <c r="C42" s="16" t="str">
        <f t="shared" si="1"/>
        <v>13</v>
      </c>
      <c r="D42" s="16" t="str">
        <f t="shared" si="2"/>
        <v>Saturday</v>
      </c>
      <c r="E42" s="8">
        <f>VLOOKUP(A42, 'Searches data'!A:H, 8, FALSE)</f>
        <v>47</v>
      </c>
      <c r="F42" s="8">
        <f>VLOOKUP(A42, 'Activity data'!A:L, 5, FALSE)</f>
        <v>57</v>
      </c>
    </row>
    <row r="43" spans="1:6" ht="16" thickBot="1" x14ac:dyDescent="0.4">
      <c r="A43" s="45" t="s">
        <v>39</v>
      </c>
      <c r="B43" s="9" t="str">
        <f t="shared" si="0"/>
        <v>2016-11-12</v>
      </c>
      <c r="C43" s="16" t="str">
        <f t="shared" si="1"/>
        <v>12</v>
      </c>
      <c r="D43" s="16" t="str">
        <f t="shared" si="2"/>
        <v>Saturday</v>
      </c>
      <c r="E43" s="8">
        <f>VLOOKUP(A43, 'Searches data'!A:H, 8, FALSE)</f>
        <v>44</v>
      </c>
      <c r="F43" s="8">
        <f>VLOOKUP(A43, 'Activity data'!A:L, 5, FALSE)</f>
        <v>47</v>
      </c>
    </row>
    <row r="44" spans="1:6" ht="16" thickBot="1" x14ac:dyDescent="0.4">
      <c r="A44" s="45" t="s">
        <v>40</v>
      </c>
      <c r="B44" s="9" t="str">
        <f t="shared" si="0"/>
        <v>2016-11-12</v>
      </c>
      <c r="C44" s="16" t="str">
        <f t="shared" si="1"/>
        <v>11</v>
      </c>
      <c r="D44" s="16" t="str">
        <f t="shared" si="2"/>
        <v>Saturday</v>
      </c>
      <c r="E44" s="8">
        <f>VLOOKUP(A44, 'Searches data'!A:H, 8, FALSE)</f>
        <v>37</v>
      </c>
      <c r="F44" s="8">
        <f>VLOOKUP(A44, 'Activity data'!A:L, 5, FALSE)</f>
        <v>46</v>
      </c>
    </row>
    <row r="45" spans="1:6" ht="16" thickBot="1" x14ac:dyDescent="0.4">
      <c r="A45" s="45" t="s">
        <v>41</v>
      </c>
      <c r="B45" s="9" t="str">
        <f t="shared" si="0"/>
        <v>2016-11-12</v>
      </c>
      <c r="C45" s="16" t="str">
        <f t="shared" si="1"/>
        <v>10</v>
      </c>
      <c r="D45" s="16" t="str">
        <f t="shared" si="2"/>
        <v>Saturday</v>
      </c>
      <c r="E45" s="8">
        <f>VLOOKUP(A45, 'Searches data'!A:H, 8, FALSE)</f>
        <v>35</v>
      </c>
      <c r="F45" s="8">
        <f>VLOOKUP(A45, 'Activity data'!A:L, 5, FALSE)</f>
        <v>40</v>
      </c>
    </row>
    <row r="46" spans="1:6" ht="16" thickBot="1" x14ac:dyDescent="0.4">
      <c r="A46" s="45" t="s">
        <v>42</v>
      </c>
      <c r="B46" s="9" t="str">
        <f t="shared" si="0"/>
        <v>2016-11-12</v>
      </c>
      <c r="C46" s="16" t="str">
        <f t="shared" si="1"/>
        <v>09</v>
      </c>
      <c r="D46" s="16" t="str">
        <f t="shared" si="2"/>
        <v>Saturday</v>
      </c>
      <c r="E46" s="8">
        <f>VLOOKUP(A46, 'Searches data'!A:H, 8, FALSE)</f>
        <v>24</v>
      </c>
      <c r="F46" s="8">
        <f>VLOOKUP(A46, 'Activity data'!A:L, 5, FALSE)</f>
        <v>29</v>
      </c>
    </row>
    <row r="47" spans="1:6" ht="16" thickBot="1" x14ac:dyDescent="0.4">
      <c r="A47" s="45" t="s">
        <v>43</v>
      </c>
      <c r="B47" s="9" t="str">
        <f t="shared" si="0"/>
        <v>2016-11-12</v>
      </c>
      <c r="C47" s="16" t="str">
        <f t="shared" si="1"/>
        <v>08</v>
      </c>
      <c r="D47" s="16" t="str">
        <f t="shared" si="2"/>
        <v>Saturday</v>
      </c>
      <c r="E47" s="8">
        <f>VLOOKUP(A47, 'Searches data'!A:H, 8, FALSE)</f>
        <v>29</v>
      </c>
      <c r="F47" s="8">
        <f>VLOOKUP(A47, 'Activity data'!A:L, 5, FALSE)</f>
        <v>25</v>
      </c>
    </row>
    <row r="48" spans="1:6" ht="16" thickBot="1" x14ac:dyDescent="0.4">
      <c r="A48" s="45" t="s">
        <v>44</v>
      </c>
      <c r="B48" s="9" t="str">
        <f t="shared" si="0"/>
        <v>2016-11-12</v>
      </c>
      <c r="C48" s="16" t="str">
        <f t="shared" si="1"/>
        <v>07</v>
      </c>
      <c r="D48" s="16" t="str">
        <f t="shared" si="2"/>
        <v>Saturday</v>
      </c>
      <c r="E48" s="8">
        <f>VLOOKUP(A48, 'Searches data'!A:H, 8, FALSE)</f>
        <v>18</v>
      </c>
      <c r="F48" s="8">
        <f>VLOOKUP(A48, 'Activity data'!A:L, 5, FALSE)</f>
        <v>22</v>
      </c>
    </row>
    <row r="49" spans="1:6" ht="16" thickBot="1" x14ac:dyDescent="0.4">
      <c r="A49" s="45" t="s">
        <v>45</v>
      </c>
      <c r="B49" s="9" t="str">
        <f t="shared" si="0"/>
        <v>2016-11-12</v>
      </c>
      <c r="C49" s="16" t="str">
        <f t="shared" si="1"/>
        <v>06</v>
      </c>
      <c r="D49" s="16" t="str">
        <f t="shared" si="2"/>
        <v>Saturday</v>
      </c>
      <c r="E49" s="8">
        <f>VLOOKUP(A49, 'Searches data'!A:H, 8, FALSE)</f>
        <v>12</v>
      </c>
      <c r="F49" s="8">
        <f>VLOOKUP(A49, 'Activity data'!A:L, 5, FALSE)</f>
        <v>26</v>
      </c>
    </row>
    <row r="50" spans="1:6" ht="16" thickBot="1" x14ac:dyDescent="0.4">
      <c r="A50" s="45" t="s">
        <v>46</v>
      </c>
      <c r="B50" s="9" t="str">
        <f t="shared" si="0"/>
        <v>2016-11-12</v>
      </c>
      <c r="C50" s="16" t="str">
        <f t="shared" si="1"/>
        <v>05</v>
      </c>
      <c r="D50" s="16" t="str">
        <f t="shared" si="2"/>
        <v>Saturday</v>
      </c>
      <c r="E50" s="8">
        <f>VLOOKUP(A50, 'Searches data'!A:H, 8, FALSE)</f>
        <v>26</v>
      </c>
      <c r="F50" s="8">
        <f>VLOOKUP(A50, 'Activity data'!A:L, 5, FALSE)</f>
        <v>31</v>
      </c>
    </row>
    <row r="51" spans="1:6" ht="16" thickBot="1" x14ac:dyDescent="0.4">
      <c r="A51" s="45" t="s">
        <v>47</v>
      </c>
      <c r="B51" s="9" t="str">
        <f t="shared" si="0"/>
        <v>2016-11-12</v>
      </c>
      <c r="C51" s="16" t="str">
        <f t="shared" si="1"/>
        <v>04</v>
      </c>
      <c r="D51" s="16" t="str">
        <f t="shared" si="2"/>
        <v>Saturday</v>
      </c>
      <c r="E51" s="8">
        <f>VLOOKUP(A51, 'Searches data'!A:H, 8, FALSE)</f>
        <v>31</v>
      </c>
      <c r="F51" s="8">
        <f>VLOOKUP(A51, 'Activity data'!A:L, 5, FALSE)</f>
        <v>38</v>
      </c>
    </row>
    <row r="52" spans="1:6" ht="16" thickBot="1" x14ac:dyDescent="0.4">
      <c r="A52" s="45" t="s">
        <v>48</v>
      </c>
      <c r="B52" s="9" t="str">
        <f t="shared" si="0"/>
        <v>2016-11-12</v>
      </c>
      <c r="C52" s="16" t="str">
        <f t="shared" si="1"/>
        <v>03</v>
      </c>
      <c r="D52" s="16" t="str">
        <f t="shared" si="2"/>
        <v>Saturday</v>
      </c>
      <c r="E52" s="8">
        <f>VLOOKUP(A52, 'Searches data'!A:H, 8, FALSE)</f>
        <v>40</v>
      </c>
      <c r="F52" s="8">
        <f>VLOOKUP(A52, 'Activity data'!A:L, 5, FALSE)</f>
        <v>46</v>
      </c>
    </row>
    <row r="53" spans="1:6" ht="16" thickBot="1" x14ac:dyDescent="0.4">
      <c r="A53" s="45" t="s">
        <v>49</v>
      </c>
      <c r="B53" s="9" t="str">
        <f t="shared" si="0"/>
        <v>2016-11-12</v>
      </c>
      <c r="C53" s="16" t="str">
        <f t="shared" si="1"/>
        <v>02</v>
      </c>
      <c r="D53" s="16" t="str">
        <f t="shared" si="2"/>
        <v>Saturday</v>
      </c>
      <c r="E53" s="8">
        <f>VLOOKUP(A53, 'Searches data'!A:H, 8, FALSE)</f>
        <v>33</v>
      </c>
      <c r="F53" s="8">
        <f>VLOOKUP(A53, 'Activity data'!A:L, 5, FALSE)</f>
        <v>54</v>
      </c>
    </row>
    <row r="54" spans="1:6" ht="16" thickBot="1" x14ac:dyDescent="0.4">
      <c r="A54" s="45" t="s">
        <v>50</v>
      </c>
      <c r="B54" s="9" t="str">
        <f t="shared" si="0"/>
        <v>2016-11-12</v>
      </c>
      <c r="C54" s="16" t="str">
        <f t="shared" si="1"/>
        <v>01</v>
      </c>
      <c r="D54" s="16" t="str">
        <f t="shared" si="2"/>
        <v>Saturday</v>
      </c>
      <c r="E54" s="8">
        <f>VLOOKUP(A54, 'Searches data'!A:H, 8, FALSE)</f>
        <v>61</v>
      </c>
      <c r="F54" s="8">
        <f>VLOOKUP(A54, 'Activity data'!A:L, 5, FALSE)</f>
        <v>62</v>
      </c>
    </row>
    <row r="55" spans="1:6" ht="16" thickBot="1" x14ac:dyDescent="0.4">
      <c r="A55" s="45" t="s">
        <v>51</v>
      </c>
      <c r="B55" s="9" t="str">
        <f t="shared" si="0"/>
        <v>2016-11-12</v>
      </c>
      <c r="C55" s="16" t="str">
        <f t="shared" si="1"/>
        <v>00</v>
      </c>
      <c r="D55" s="16" t="str">
        <f t="shared" si="2"/>
        <v>Saturday</v>
      </c>
      <c r="E55" s="8">
        <f>VLOOKUP(A55, 'Searches data'!A:H, 8, FALSE)</f>
        <v>164</v>
      </c>
      <c r="F55" s="8">
        <f>VLOOKUP(A55, 'Activity data'!A:L, 5, FALSE)</f>
        <v>62</v>
      </c>
    </row>
    <row r="56" spans="1:6" ht="16" thickBot="1" x14ac:dyDescent="0.4">
      <c r="A56" s="45" t="s">
        <v>52</v>
      </c>
      <c r="B56" s="9" t="str">
        <f t="shared" si="0"/>
        <v>2016-11-11</v>
      </c>
      <c r="C56" s="16" t="str">
        <f t="shared" si="1"/>
        <v>23</v>
      </c>
      <c r="D56" s="16" t="str">
        <f t="shared" si="2"/>
        <v>Friday</v>
      </c>
      <c r="E56" s="8">
        <f>VLOOKUP(A56, 'Searches data'!A:H, 8, FALSE)</f>
        <v>118</v>
      </c>
      <c r="F56" s="8">
        <f>VLOOKUP(A56, 'Activity data'!A:L, 5, FALSE)</f>
        <v>66</v>
      </c>
    </row>
    <row r="57" spans="1:6" ht="16" thickBot="1" x14ac:dyDescent="0.4">
      <c r="A57" s="45" t="s">
        <v>53</v>
      </c>
      <c r="B57" s="9" t="str">
        <f t="shared" si="0"/>
        <v>2016-11-11</v>
      </c>
      <c r="C57" s="16" t="str">
        <f t="shared" si="1"/>
        <v>22</v>
      </c>
      <c r="D57" s="16" t="str">
        <f t="shared" si="2"/>
        <v>Friday</v>
      </c>
      <c r="E57" s="8">
        <f>VLOOKUP(A57, 'Searches data'!A:H, 8, FALSE)</f>
        <v>53</v>
      </c>
      <c r="F57" s="8">
        <f>VLOOKUP(A57, 'Activity data'!A:L, 5, FALSE)</f>
        <v>76</v>
      </c>
    </row>
    <row r="58" spans="1:6" ht="16" thickBot="1" x14ac:dyDescent="0.4">
      <c r="A58" s="45" t="s">
        <v>54</v>
      </c>
      <c r="B58" s="9" t="str">
        <f t="shared" si="0"/>
        <v>2016-11-11</v>
      </c>
      <c r="C58" s="16" t="str">
        <f t="shared" si="1"/>
        <v>21</v>
      </c>
      <c r="D58" s="16" t="str">
        <f t="shared" si="2"/>
        <v>Friday</v>
      </c>
      <c r="E58" s="8">
        <f>VLOOKUP(A58, 'Searches data'!A:H, 8, FALSE)</f>
        <v>69</v>
      </c>
      <c r="F58" s="8">
        <f>VLOOKUP(A58, 'Activity data'!A:L, 5, FALSE)</f>
        <v>73</v>
      </c>
    </row>
    <row r="59" spans="1:6" ht="16" thickBot="1" x14ac:dyDescent="0.4">
      <c r="A59" s="45" t="s">
        <v>55</v>
      </c>
      <c r="B59" s="9" t="str">
        <f t="shared" si="0"/>
        <v>2016-11-11</v>
      </c>
      <c r="C59" s="16" t="str">
        <f t="shared" si="1"/>
        <v>20</v>
      </c>
      <c r="D59" s="16" t="str">
        <f t="shared" si="2"/>
        <v>Friday</v>
      </c>
      <c r="E59" s="8">
        <f>VLOOKUP(A59, 'Searches data'!A:H, 8, FALSE)</f>
        <v>114</v>
      </c>
      <c r="F59" s="8">
        <f>VLOOKUP(A59, 'Activity data'!A:L, 5, FALSE)</f>
        <v>68</v>
      </c>
    </row>
    <row r="60" spans="1:6" ht="16" thickBot="1" x14ac:dyDescent="0.4">
      <c r="A60" s="45" t="s">
        <v>56</v>
      </c>
      <c r="B60" s="9" t="str">
        <f t="shared" si="0"/>
        <v>2016-11-11</v>
      </c>
      <c r="C60" s="16" t="str">
        <f t="shared" si="1"/>
        <v>19</v>
      </c>
      <c r="D60" s="16" t="str">
        <f t="shared" si="2"/>
        <v>Friday</v>
      </c>
      <c r="E60" s="8">
        <f>VLOOKUP(A60, 'Searches data'!A:H, 8, FALSE)</f>
        <v>132</v>
      </c>
      <c r="F60" s="8">
        <f>VLOOKUP(A60, 'Activity data'!A:L, 5, FALSE)</f>
        <v>68</v>
      </c>
    </row>
    <row r="61" spans="1:6" ht="16" thickBot="1" x14ac:dyDescent="0.4">
      <c r="A61" s="45" t="s">
        <v>57</v>
      </c>
      <c r="B61" s="9" t="str">
        <f t="shared" si="0"/>
        <v>2016-11-11</v>
      </c>
      <c r="C61" s="16" t="str">
        <f t="shared" si="1"/>
        <v>18</v>
      </c>
      <c r="D61" s="16" t="str">
        <f t="shared" si="2"/>
        <v>Friday</v>
      </c>
      <c r="E61" s="8">
        <f>VLOOKUP(A61, 'Searches data'!A:H, 8, FALSE)</f>
        <v>128</v>
      </c>
      <c r="F61" s="8">
        <f>VLOOKUP(A61, 'Activity data'!A:L, 5, FALSE)</f>
        <v>66</v>
      </c>
    </row>
    <row r="62" spans="1:6" ht="16" thickBot="1" x14ac:dyDescent="0.4">
      <c r="A62" s="45" t="s">
        <v>58</v>
      </c>
      <c r="B62" s="9" t="str">
        <f t="shared" si="0"/>
        <v>2016-11-11</v>
      </c>
      <c r="C62" s="16" t="str">
        <f t="shared" si="1"/>
        <v>17</v>
      </c>
      <c r="D62" s="16" t="str">
        <f t="shared" si="2"/>
        <v>Friday</v>
      </c>
      <c r="E62" s="8">
        <f>VLOOKUP(A62, 'Searches data'!A:H, 8, FALSE)</f>
        <v>84</v>
      </c>
      <c r="F62" s="8">
        <f>VLOOKUP(A62, 'Activity data'!A:L, 5, FALSE)</f>
        <v>64</v>
      </c>
    </row>
    <row r="63" spans="1:6" ht="16" thickBot="1" x14ac:dyDescent="0.4">
      <c r="A63" s="45" t="s">
        <v>59</v>
      </c>
      <c r="B63" s="9" t="str">
        <f t="shared" si="0"/>
        <v>2016-11-11</v>
      </c>
      <c r="C63" s="16" t="str">
        <f t="shared" si="1"/>
        <v>16</v>
      </c>
      <c r="D63" s="16" t="str">
        <f t="shared" si="2"/>
        <v>Friday</v>
      </c>
      <c r="E63" s="8">
        <f>VLOOKUP(A63, 'Searches data'!A:H, 8, FALSE)</f>
        <v>73</v>
      </c>
      <c r="F63" s="8">
        <f>VLOOKUP(A63, 'Activity data'!A:L, 5, FALSE)</f>
        <v>67</v>
      </c>
    </row>
    <row r="64" spans="1:6" ht="16" thickBot="1" x14ac:dyDescent="0.4">
      <c r="A64" s="45" t="s">
        <v>60</v>
      </c>
      <c r="B64" s="9" t="str">
        <f t="shared" si="0"/>
        <v>2016-11-11</v>
      </c>
      <c r="C64" s="16" t="str">
        <f t="shared" si="1"/>
        <v>15</v>
      </c>
      <c r="D64" s="16" t="str">
        <f t="shared" si="2"/>
        <v>Friday</v>
      </c>
      <c r="E64" s="8">
        <f>VLOOKUP(A64, 'Searches data'!A:H, 8, FALSE)</f>
        <v>39</v>
      </c>
      <c r="F64" s="8">
        <f>VLOOKUP(A64, 'Activity data'!A:L, 5, FALSE)</f>
        <v>70</v>
      </c>
    </row>
    <row r="65" spans="1:6" ht="16" thickBot="1" x14ac:dyDescent="0.4">
      <c r="A65" s="45" t="s">
        <v>61</v>
      </c>
      <c r="B65" s="9" t="str">
        <f t="shared" si="0"/>
        <v>2016-11-11</v>
      </c>
      <c r="C65" s="16" t="str">
        <f t="shared" si="1"/>
        <v>14</v>
      </c>
      <c r="D65" s="16" t="str">
        <f t="shared" si="2"/>
        <v>Friday</v>
      </c>
      <c r="E65" s="8">
        <f>VLOOKUP(A65, 'Searches data'!A:H, 8, FALSE)</f>
        <v>50</v>
      </c>
      <c r="F65" s="8">
        <f>VLOOKUP(A65, 'Activity data'!A:L, 5, FALSE)</f>
        <v>53</v>
      </c>
    </row>
    <row r="66" spans="1:6" ht="16" thickBot="1" x14ac:dyDescent="0.4">
      <c r="A66" s="45" t="s">
        <v>62</v>
      </c>
      <c r="B66" s="9" t="str">
        <f t="shared" si="0"/>
        <v>2016-11-11</v>
      </c>
      <c r="C66" s="16" t="str">
        <f t="shared" si="1"/>
        <v>13</v>
      </c>
      <c r="D66" s="16" t="str">
        <f t="shared" si="2"/>
        <v>Friday</v>
      </c>
      <c r="E66" s="8">
        <f>VLOOKUP(A66, 'Searches data'!A:H, 8, FALSE)</f>
        <v>43</v>
      </c>
      <c r="F66" s="8">
        <f>VLOOKUP(A66, 'Activity data'!A:L, 5, FALSE)</f>
        <v>67</v>
      </c>
    </row>
    <row r="67" spans="1:6" ht="16" thickBot="1" x14ac:dyDescent="0.4">
      <c r="A67" s="45" t="s">
        <v>63</v>
      </c>
      <c r="B67" s="9" t="str">
        <f t="shared" si="0"/>
        <v>2016-11-11</v>
      </c>
      <c r="C67" s="16" t="str">
        <f t="shared" si="1"/>
        <v>12</v>
      </c>
      <c r="D67" s="16" t="str">
        <f t="shared" si="2"/>
        <v>Friday</v>
      </c>
      <c r="E67" s="8">
        <f>VLOOKUP(A67, 'Searches data'!A:H, 8, FALSE)</f>
        <v>44</v>
      </c>
      <c r="F67" s="8">
        <f>VLOOKUP(A67, 'Activity data'!A:L, 5, FALSE)</f>
        <v>69</v>
      </c>
    </row>
    <row r="68" spans="1:6" ht="16" thickBot="1" x14ac:dyDescent="0.4">
      <c r="A68" s="45" t="s">
        <v>64</v>
      </c>
      <c r="B68" s="9" t="str">
        <f t="shared" si="0"/>
        <v>2016-11-11</v>
      </c>
      <c r="C68" s="16" t="str">
        <f t="shared" si="1"/>
        <v>11</v>
      </c>
      <c r="D68" s="16" t="str">
        <f t="shared" si="2"/>
        <v>Friday</v>
      </c>
      <c r="E68" s="8">
        <f>VLOOKUP(A68, 'Searches data'!A:H, 8, FALSE)</f>
        <v>63</v>
      </c>
      <c r="F68" s="8">
        <f>VLOOKUP(A68, 'Activity data'!A:L, 5, FALSE)</f>
        <v>61</v>
      </c>
    </row>
    <row r="69" spans="1:6" ht="16" thickBot="1" x14ac:dyDescent="0.4">
      <c r="A69" s="45" t="s">
        <v>65</v>
      </c>
      <c r="B69" s="9" t="str">
        <f t="shared" si="0"/>
        <v>2016-11-11</v>
      </c>
      <c r="C69" s="16" t="str">
        <f t="shared" si="1"/>
        <v>10</v>
      </c>
      <c r="D69" s="16" t="str">
        <f t="shared" si="2"/>
        <v>Friday</v>
      </c>
      <c r="E69" s="8">
        <f>VLOOKUP(A69, 'Searches data'!A:H, 8, FALSE)</f>
        <v>82</v>
      </c>
      <c r="F69" s="8">
        <f>VLOOKUP(A69, 'Activity data'!A:L, 5, FALSE)</f>
        <v>65</v>
      </c>
    </row>
    <row r="70" spans="1:6" ht="16" thickBot="1" x14ac:dyDescent="0.4">
      <c r="A70" s="45" t="s">
        <v>66</v>
      </c>
      <c r="B70" s="9" t="str">
        <f t="shared" si="0"/>
        <v>2016-11-11</v>
      </c>
      <c r="C70" s="16" t="str">
        <f t="shared" si="1"/>
        <v>09</v>
      </c>
      <c r="D70" s="16" t="str">
        <f t="shared" si="2"/>
        <v>Friday</v>
      </c>
      <c r="E70" s="8">
        <f>VLOOKUP(A70, 'Searches data'!A:H, 8, FALSE)</f>
        <v>88</v>
      </c>
      <c r="F70" s="8">
        <f>VLOOKUP(A70, 'Activity data'!A:L, 5, FALSE)</f>
        <v>66</v>
      </c>
    </row>
    <row r="71" spans="1:6" ht="16" thickBot="1" x14ac:dyDescent="0.4">
      <c r="A71" s="45" t="s">
        <v>67</v>
      </c>
      <c r="B71" s="9" t="str">
        <f t="shared" si="0"/>
        <v>2016-11-11</v>
      </c>
      <c r="C71" s="16" t="str">
        <f t="shared" si="1"/>
        <v>08</v>
      </c>
      <c r="D71" s="16" t="str">
        <f t="shared" si="2"/>
        <v>Friday</v>
      </c>
      <c r="E71" s="8">
        <f>VLOOKUP(A71, 'Searches data'!A:H, 8, FALSE)</f>
        <v>77</v>
      </c>
      <c r="F71" s="8">
        <f>VLOOKUP(A71, 'Activity data'!A:L, 5, FALSE)</f>
        <v>49</v>
      </c>
    </row>
    <row r="72" spans="1:6" ht="16" thickBot="1" x14ac:dyDescent="0.4">
      <c r="A72" s="45" t="s">
        <v>68</v>
      </c>
      <c r="B72" s="9" t="str">
        <f t="shared" ref="B72:B135" si="3">LEFT(A72,10)</f>
        <v>2016-11-11</v>
      </c>
      <c r="C72" s="16" t="str">
        <f t="shared" ref="C72:C135" si="4">RIGHT(A72,2)</f>
        <v>07</v>
      </c>
      <c r="D72" s="16" t="str">
        <f t="shared" ref="D72:D135" si="5">TEXT(B72, "dddd")</f>
        <v>Friday</v>
      </c>
      <c r="E72" s="8">
        <f>VLOOKUP(A72, 'Searches data'!A:H, 8, FALSE)</f>
        <v>33</v>
      </c>
      <c r="F72" s="8">
        <f>VLOOKUP(A72, 'Activity data'!A:L, 5, FALSE)</f>
        <v>36</v>
      </c>
    </row>
    <row r="73" spans="1:6" ht="16" thickBot="1" x14ac:dyDescent="0.4">
      <c r="A73" s="45" t="s">
        <v>69</v>
      </c>
      <c r="B73" s="9" t="str">
        <f t="shared" si="3"/>
        <v>2016-11-11</v>
      </c>
      <c r="C73" s="16" t="str">
        <f t="shared" si="4"/>
        <v>06</v>
      </c>
      <c r="D73" s="16" t="str">
        <f t="shared" si="5"/>
        <v>Friday</v>
      </c>
      <c r="E73" s="8">
        <f>VLOOKUP(A73, 'Searches data'!A:H, 8, FALSE)</f>
        <v>10</v>
      </c>
      <c r="F73" s="8">
        <f>VLOOKUP(A73, 'Activity data'!A:L, 5, FALSE)</f>
        <v>18</v>
      </c>
    </row>
    <row r="74" spans="1:6" ht="16" thickBot="1" x14ac:dyDescent="0.4">
      <c r="A74" s="45" t="s">
        <v>70</v>
      </c>
      <c r="B74" s="9" t="str">
        <f t="shared" si="3"/>
        <v>2016-11-11</v>
      </c>
      <c r="C74" s="16" t="str">
        <f t="shared" si="4"/>
        <v>05</v>
      </c>
      <c r="D74" s="16" t="str">
        <f t="shared" si="5"/>
        <v>Friday</v>
      </c>
      <c r="E74" s="8">
        <f>VLOOKUP(A74, 'Searches data'!A:H, 8, FALSE)</f>
        <v>6</v>
      </c>
      <c r="F74" s="8">
        <f>VLOOKUP(A74, 'Activity data'!A:L, 5, FALSE)</f>
        <v>21</v>
      </c>
    </row>
    <row r="75" spans="1:6" ht="16" thickBot="1" x14ac:dyDescent="0.4">
      <c r="A75" s="45" t="s">
        <v>71</v>
      </c>
      <c r="B75" s="9" t="str">
        <f t="shared" si="3"/>
        <v>2016-11-11</v>
      </c>
      <c r="C75" s="16" t="str">
        <f t="shared" si="4"/>
        <v>04</v>
      </c>
      <c r="D75" s="16" t="str">
        <f t="shared" si="5"/>
        <v>Friday</v>
      </c>
      <c r="E75" s="8">
        <f>VLOOKUP(A75, 'Searches data'!A:H, 8, FALSE)</f>
        <v>5</v>
      </c>
      <c r="F75" s="8">
        <f>VLOOKUP(A75, 'Activity data'!A:L, 5, FALSE)</f>
        <v>25</v>
      </c>
    </row>
    <row r="76" spans="1:6" ht="16" thickBot="1" x14ac:dyDescent="0.4">
      <c r="A76" s="45" t="s">
        <v>72</v>
      </c>
      <c r="B76" s="9" t="str">
        <f t="shared" si="3"/>
        <v>2016-11-11</v>
      </c>
      <c r="C76" s="16" t="str">
        <f t="shared" si="4"/>
        <v>03</v>
      </c>
      <c r="D76" s="16" t="str">
        <f t="shared" si="5"/>
        <v>Friday</v>
      </c>
      <c r="E76" s="8">
        <f>VLOOKUP(A76, 'Searches data'!A:H, 8, FALSE)</f>
        <v>6</v>
      </c>
      <c r="F76" s="8">
        <f>VLOOKUP(A76, 'Activity data'!A:L, 5, FALSE)</f>
        <v>25</v>
      </c>
    </row>
    <row r="77" spans="1:6" ht="16" thickBot="1" x14ac:dyDescent="0.4">
      <c r="A77" s="45" t="s">
        <v>73</v>
      </c>
      <c r="B77" s="9" t="str">
        <f t="shared" si="3"/>
        <v>2016-11-11</v>
      </c>
      <c r="C77" s="16" t="str">
        <f t="shared" si="4"/>
        <v>02</v>
      </c>
      <c r="D77" s="16" t="str">
        <f t="shared" si="5"/>
        <v>Friday</v>
      </c>
      <c r="E77" s="8">
        <f>VLOOKUP(A77, 'Searches data'!A:H, 8, FALSE)</f>
        <v>12</v>
      </c>
      <c r="F77" s="8">
        <f>VLOOKUP(A77, 'Activity data'!A:L, 5, FALSE)</f>
        <v>30</v>
      </c>
    </row>
    <row r="78" spans="1:6" ht="16" thickBot="1" x14ac:dyDescent="0.4">
      <c r="A78" s="45" t="s">
        <v>74</v>
      </c>
      <c r="B78" s="9" t="str">
        <f t="shared" si="3"/>
        <v>2016-11-11</v>
      </c>
      <c r="C78" s="16" t="str">
        <f t="shared" si="4"/>
        <v>01</v>
      </c>
      <c r="D78" s="16" t="str">
        <f t="shared" si="5"/>
        <v>Friday</v>
      </c>
      <c r="E78" s="8">
        <f>VLOOKUP(A78, 'Searches data'!A:H, 8, FALSE)</f>
        <v>20</v>
      </c>
      <c r="F78" s="8">
        <f>VLOOKUP(A78, 'Activity data'!A:L, 5, FALSE)</f>
        <v>44</v>
      </c>
    </row>
    <row r="79" spans="1:6" ht="16" thickBot="1" x14ac:dyDescent="0.4">
      <c r="A79" s="45" t="s">
        <v>75</v>
      </c>
      <c r="B79" s="9" t="str">
        <f t="shared" si="3"/>
        <v>2016-11-11</v>
      </c>
      <c r="C79" s="16" t="str">
        <f t="shared" si="4"/>
        <v>00</v>
      </c>
      <c r="D79" s="16" t="str">
        <f t="shared" si="5"/>
        <v>Friday</v>
      </c>
      <c r="E79" s="8">
        <f>VLOOKUP(A79, 'Searches data'!A:H, 8, FALSE)</f>
        <v>34</v>
      </c>
      <c r="F79" s="8">
        <f>VLOOKUP(A79, 'Activity data'!A:L, 5, FALSE)</f>
        <v>53</v>
      </c>
    </row>
    <row r="80" spans="1:6" ht="16" thickBot="1" x14ac:dyDescent="0.4">
      <c r="A80" s="45" t="s">
        <v>76</v>
      </c>
      <c r="B80" s="9" t="str">
        <f t="shared" si="3"/>
        <v>2016-11-10</v>
      </c>
      <c r="C80" s="16" t="str">
        <f t="shared" si="4"/>
        <v>23</v>
      </c>
      <c r="D80" s="16" t="str">
        <f t="shared" si="5"/>
        <v>Thursday</v>
      </c>
      <c r="E80" s="8">
        <f>VLOOKUP(A80, 'Searches data'!A:H, 8, FALSE)</f>
        <v>46</v>
      </c>
      <c r="F80" s="8">
        <f>VLOOKUP(A80, 'Activity data'!A:L, 5, FALSE)</f>
        <v>64</v>
      </c>
    </row>
    <row r="81" spans="1:6" ht="16" thickBot="1" x14ac:dyDescent="0.4">
      <c r="A81" s="45" t="s">
        <v>77</v>
      </c>
      <c r="B81" s="9" t="str">
        <f t="shared" si="3"/>
        <v>2016-11-10</v>
      </c>
      <c r="C81" s="16" t="str">
        <f t="shared" si="4"/>
        <v>22</v>
      </c>
      <c r="D81" s="16" t="str">
        <f t="shared" si="5"/>
        <v>Thursday</v>
      </c>
      <c r="E81" s="8">
        <f>VLOOKUP(A81, 'Searches data'!A:H, 8, FALSE)</f>
        <v>47</v>
      </c>
      <c r="F81" s="8">
        <f>VLOOKUP(A81, 'Activity data'!A:L, 5, FALSE)</f>
        <v>71</v>
      </c>
    </row>
    <row r="82" spans="1:6" ht="16" thickBot="1" x14ac:dyDescent="0.4">
      <c r="A82" s="45" t="s">
        <v>78</v>
      </c>
      <c r="B82" s="9" t="str">
        <f t="shared" si="3"/>
        <v>2016-11-10</v>
      </c>
      <c r="C82" s="16" t="str">
        <f t="shared" si="4"/>
        <v>21</v>
      </c>
      <c r="D82" s="16" t="str">
        <f t="shared" si="5"/>
        <v>Thursday</v>
      </c>
      <c r="E82" s="8">
        <f>VLOOKUP(A82, 'Searches data'!A:H, 8, FALSE)</f>
        <v>36</v>
      </c>
      <c r="F82" s="8">
        <f>VLOOKUP(A82, 'Activity data'!A:L, 5, FALSE)</f>
        <v>93</v>
      </c>
    </row>
    <row r="83" spans="1:6" ht="16" thickBot="1" x14ac:dyDescent="0.4">
      <c r="A83" s="45" t="s">
        <v>79</v>
      </c>
      <c r="B83" s="9" t="str">
        <f t="shared" si="3"/>
        <v>2016-11-10</v>
      </c>
      <c r="C83" s="16" t="str">
        <f t="shared" si="4"/>
        <v>20</v>
      </c>
      <c r="D83" s="16" t="str">
        <f t="shared" si="5"/>
        <v>Thursday</v>
      </c>
      <c r="E83" s="8">
        <f>VLOOKUP(A83, 'Searches data'!A:H, 8, FALSE)</f>
        <v>53</v>
      </c>
      <c r="F83" s="8">
        <f>VLOOKUP(A83, 'Activity data'!A:L, 5, FALSE)</f>
        <v>99</v>
      </c>
    </row>
    <row r="84" spans="1:6" ht="16" thickBot="1" x14ac:dyDescent="0.4">
      <c r="A84" s="45" t="s">
        <v>80</v>
      </c>
      <c r="B84" s="9" t="str">
        <f t="shared" si="3"/>
        <v>2016-11-10</v>
      </c>
      <c r="C84" s="16" t="str">
        <f t="shared" si="4"/>
        <v>19</v>
      </c>
      <c r="D84" s="16" t="str">
        <f t="shared" si="5"/>
        <v>Thursday</v>
      </c>
      <c r="E84" s="8">
        <f>VLOOKUP(A84, 'Searches data'!A:H, 8, FALSE)</f>
        <v>56</v>
      </c>
      <c r="F84" s="8">
        <f>VLOOKUP(A84, 'Activity data'!A:L, 5, FALSE)</f>
        <v>103</v>
      </c>
    </row>
    <row r="85" spans="1:6" ht="16" thickBot="1" x14ac:dyDescent="0.4">
      <c r="A85" s="45" t="s">
        <v>81</v>
      </c>
      <c r="B85" s="9" t="str">
        <f t="shared" si="3"/>
        <v>2016-11-10</v>
      </c>
      <c r="C85" s="16" t="str">
        <f t="shared" si="4"/>
        <v>18</v>
      </c>
      <c r="D85" s="16" t="str">
        <f t="shared" si="5"/>
        <v>Thursday</v>
      </c>
      <c r="E85" s="8">
        <f>VLOOKUP(A85, 'Searches data'!A:H, 8, FALSE)</f>
        <v>74</v>
      </c>
      <c r="F85" s="8">
        <f>VLOOKUP(A85, 'Activity data'!A:L, 5, FALSE)</f>
        <v>99</v>
      </c>
    </row>
    <row r="86" spans="1:6" ht="16" thickBot="1" x14ac:dyDescent="0.4">
      <c r="A86" s="45" t="s">
        <v>82</v>
      </c>
      <c r="B86" s="9" t="str">
        <f t="shared" si="3"/>
        <v>2016-11-10</v>
      </c>
      <c r="C86" s="16" t="str">
        <f t="shared" si="4"/>
        <v>17</v>
      </c>
      <c r="D86" s="16" t="str">
        <f t="shared" si="5"/>
        <v>Thursday</v>
      </c>
      <c r="E86" s="8">
        <f>VLOOKUP(A86, 'Searches data'!A:H, 8, FALSE)</f>
        <v>68</v>
      </c>
      <c r="F86" s="8">
        <f>VLOOKUP(A86, 'Activity data'!A:L, 5, FALSE)</f>
        <v>90</v>
      </c>
    </row>
    <row r="87" spans="1:6" ht="16" thickBot="1" x14ac:dyDescent="0.4">
      <c r="A87" s="45" t="s">
        <v>83</v>
      </c>
      <c r="B87" s="9" t="str">
        <f t="shared" si="3"/>
        <v>2016-11-10</v>
      </c>
      <c r="C87" s="16" t="str">
        <f t="shared" si="4"/>
        <v>16</v>
      </c>
      <c r="D87" s="16" t="str">
        <f t="shared" si="5"/>
        <v>Thursday</v>
      </c>
      <c r="E87" s="8">
        <f>VLOOKUP(A87, 'Searches data'!A:H, 8, FALSE)</f>
        <v>32</v>
      </c>
      <c r="F87" s="8">
        <f>VLOOKUP(A87, 'Activity data'!A:L, 5, FALSE)</f>
        <v>79</v>
      </c>
    </row>
    <row r="88" spans="1:6" ht="16" thickBot="1" x14ac:dyDescent="0.4">
      <c r="A88" s="45" t="s">
        <v>84</v>
      </c>
      <c r="B88" s="9" t="str">
        <f t="shared" si="3"/>
        <v>2016-11-10</v>
      </c>
      <c r="C88" s="16" t="str">
        <f t="shared" si="4"/>
        <v>15</v>
      </c>
      <c r="D88" s="16" t="str">
        <f t="shared" si="5"/>
        <v>Thursday</v>
      </c>
      <c r="E88" s="8">
        <f>VLOOKUP(A88, 'Searches data'!A:H, 8, FALSE)</f>
        <v>26</v>
      </c>
      <c r="F88" s="8">
        <f>VLOOKUP(A88, 'Activity data'!A:L, 5, FALSE)</f>
        <v>81</v>
      </c>
    </row>
    <row r="89" spans="1:6" ht="16" thickBot="1" x14ac:dyDescent="0.4">
      <c r="A89" s="45" t="s">
        <v>85</v>
      </c>
      <c r="B89" s="9" t="str">
        <f t="shared" si="3"/>
        <v>2016-11-10</v>
      </c>
      <c r="C89" s="16" t="str">
        <f t="shared" si="4"/>
        <v>14</v>
      </c>
      <c r="D89" s="16" t="str">
        <f t="shared" si="5"/>
        <v>Thursday</v>
      </c>
      <c r="E89" s="8">
        <f>VLOOKUP(A89, 'Searches data'!A:H, 8, FALSE)</f>
        <v>16</v>
      </c>
      <c r="F89" s="8">
        <f>VLOOKUP(A89, 'Activity data'!A:L, 5, FALSE)</f>
        <v>79</v>
      </c>
    </row>
    <row r="90" spans="1:6" ht="16" thickBot="1" x14ac:dyDescent="0.4">
      <c r="A90" s="45" t="s">
        <v>86</v>
      </c>
      <c r="B90" s="9" t="str">
        <f t="shared" si="3"/>
        <v>2016-11-10</v>
      </c>
      <c r="C90" s="16" t="str">
        <f t="shared" si="4"/>
        <v>13</v>
      </c>
      <c r="D90" s="16" t="str">
        <f t="shared" si="5"/>
        <v>Thursday</v>
      </c>
      <c r="E90" s="8">
        <f>VLOOKUP(A90, 'Searches data'!A:H, 8, FALSE)</f>
        <v>37</v>
      </c>
      <c r="F90" s="8">
        <f>VLOOKUP(A90, 'Activity data'!A:L, 5, FALSE)</f>
        <v>87</v>
      </c>
    </row>
    <row r="91" spans="1:6" ht="16" thickBot="1" x14ac:dyDescent="0.4">
      <c r="A91" s="45" t="s">
        <v>87</v>
      </c>
      <c r="B91" s="9" t="str">
        <f t="shared" si="3"/>
        <v>2016-11-10</v>
      </c>
      <c r="C91" s="16" t="str">
        <f t="shared" si="4"/>
        <v>12</v>
      </c>
      <c r="D91" s="16" t="str">
        <f t="shared" si="5"/>
        <v>Thursday</v>
      </c>
      <c r="E91" s="8">
        <f>VLOOKUP(A91, 'Searches data'!A:H, 8, FALSE)</f>
        <v>27</v>
      </c>
      <c r="F91" s="8">
        <f>VLOOKUP(A91, 'Activity data'!A:L, 5, FALSE)</f>
        <v>78</v>
      </c>
    </row>
    <row r="92" spans="1:6" ht="16" thickBot="1" x14ac:dyDescent="0.4">
      <c r="A92" s="45" t="s">
        <v>88</v>
      </c>
      <c r="B92" s="9" t="str">
        <f t="shared" si="3"/>
        <v>2016-11-10</v>
      </c>
      <c r="C92" s="16" t="str">
        <f t="shared" si="4"/>
        <v>11</v>
      </c>
      <c r="D92" s="16" t="str">
        <f t="shared" si="5"/>
        <v>Thursday</v>
      </c>
      <c r="E92" s="8">
        <f>VLOOKUP(A92, 'Searches data'!A:H, 8, FALSE)</f>
        <v>27</v>
      </c>
      <c r="F92" s="8">
        <f>VLOOKUP(A92, 'Activity data'!A:L, 5, FALSE)</f>
        <v>78</v>
      </c>
    </row>
    <row r="93" spans="1:6" ht="16" thickBot="1" x14ac:dyDescent="0.4">
      <c r="A93" s="45" t="s">
        <v>89</v>
      </c>
      <c r="B93" s="9" t="str">
        <f t="shared" si="3"/>
        <v>2016-11-10</v>
      </c>
      <c r="C93" s="16" t="str">
        <f t="shared" si="4"/>
        <v>10</v>
      </c>
      <c r="D93" s="16" t="str">
        <f t="shared" si="5"/>
        <v>Thursday</v>
      </c>
      <c r="E93" s="8">
        <f>VLOOKUP(A93, 'Searches data'!A:H, 8, FALSE)</f>
        <v>38</v>
      </c>
      <c r="F93" s="8">
        <f>VLOOKUP(A93, 'Activity data'!A:L, 5, FALSE)</f>
        <v>75</v>
      </c>
    </row>
    <row r="94" spans="1:6" ht="16" thickBot="1" x14ac:dyDescent="0.4">
      <c r="A94" s="45" t="s">
        <v>90</v>
      </c>
      <c r="B94" s="9" t="str">
        <f t="shared" si="3"/>
        <v>2016-11-10</v>
      </c>
      <c r="C94" s="16" t="str">
        <f t="shared" si="4"/>
        <v>09</v>
      </c>
      <c r="D94" s="16" t="str">
        <f t="shared" si="5"/>
        <v>Thursday</v>
      </c>
      <c r="E94" s="8">
        <f>VLOOKUP(A94, 'Searches data'!A:H, 8, FALSE)</f>
        <v>93</v>
      </c>
      <c r="F94" s="8">
        <f>VLOOKUP(A94, 'Activity data'!A:L, 5, FALSE)</f>
        <v>63</v>
      </c>
    </row>
    <row r="95" spans="1:6" ht="16" thickBot="1" x14ac:dyDescent="0.4">
      <c r="A95" s="45" t="s">
        <v>91</v>
      </c>
      <c r="B95" s="9" t="str">
        <f t="shared" si="3"/>
        <v>2016-11-10</v>
      </c>
      <c r="C95" s="16" t="str">
        <f t="shared" si="4"/>
        <v>08</v>
      </c>
      <c r="D95" s="16" t="str">
        <f t="shared" si="5"/>
        <v>Thursday</v>
      </c>
      <c r="E95" s="8">
        <f>VLOOKUP(A95, 'Searches data'!A:H, 8, FALSE)</f>
        <v>75</v>
      </c>
      <c r="F95" s="8">
        <f>VLOOKUP(A95, 'Activity data'!A:L, 5, FALSE)</f>
        <v>54</v>
      </c>
    </row>
    <row r="96" spans="1:6" ht="16" thickBot="1" x14ac:dyDescent="0.4">
      <c r="A96" s="45" t="s">
        <v>92</v>
      </c>
      <c r="B96" s="9" t="str">
        <f t="shared" si="3"/>
        <v>2016-11-10</v>
      </c>
      <c r="C96" s="16" t="str">
        <f t="shared" si="4"/>
        <v>07</v>
      </c>
      <c r="D96" s="16" t="str">
        <f t="shared" si="5"/>
        <v>Thursday</v>
      </c>
      <c r="E96" s="8">
        <f>VLOOKUP(A96, 'Searches data'!A:H, 8, FALSE)</f>
        <v>33</v>
      </c>
      <c r="F96" s="8">
        <f>VLOOKUP(A96, 'Activity data'!A:L, 5, FALSE)</f>
        <v>41</v>
      </c>
    </row>
    <row r="97" spans="1:6" ht="16" thickBot="1" x14ac:dyDescent="0.4">
      <c r="A97" s="45" t="s">
        <v>93</v>
      </c>
      <c r="B97" s="9" t="str">
        <f t="shared" si="3"/>
        <v>2016-11-10</v>
      </c>
      <c r="C97" s="16" t="str">
        <f t="shared" si="4"/>
        <v>06</v>
      </c>
      <c r="D97" s="16" t="str">
        <f t="shared" si="5"/>
        <v>Thursday</v>
      </c>
      <c r="E97" s="8">
        <f>VLOOKUP(A97, 'Searches data'!A:H, 8, FALSE)</f>
        <v>7</v>
      </c>
      <c r="F97" s="8">
        <f>VLOOKUP(A97, 'Activity data'!A:L, 5, FALSE)</f>
        <v>32</v>
      </c>
    </row>
    <row r="98" spans="1:6" ht="16" thickBot="1" x14ac:dyDescent="0.4">
      <c r="A98" s="45" t="s">
        <v>94</v>
      </c>
      <c r="B98" s="9" t="str">
        <f t="shared" si="3"/>
        <v>2016-11-10</v>
      </c>
      <c r="C98" s="16" t="str">
        <f t="shared" si="4"/>
        <v>05</v>
      </c>
      <c r="D98" s="16" t="str">
        <f t="shared" si="5"/>
        <v>Thursday</v>
      </c>
      <c r="E98" s="8">
        <f>VLOOKUP(A98, 'Searches data'!A:H, 8, FALSE)</f>
        <v>5</v>
      </c>
      <c r="F98" s="8">
        <f>VLOOKUP(A98, 'Activity data'!A:L, 5, FALSE)</f>
        <v>26</v>
      </c>
    </row>
    <row r="99" spans="1:6" ht="16" thickBot="1" x14ac:dyDescent="0.4">
      <c r="A99" s="45" t="s">
        <v>95</v>
      </c>
      <c r="B99" s="9" t="str">
        <f t="shared" si="3"/>
        <v>2016-11-10</v>
      </c>
      <c r="C99" s="16" t="str">
        <f t="shared" si="4"/>
        <v>04</v>
      </c>
      <c r="D99" s="16" t="str">
        <f t="shared" si="5"/>
        <v>Thursday</v>
      </c>
      <c r="E99" s="8">
        <f>VLOOKUP(A99, 'Searches data'!A:H, 8, FALSE)</f>
        <v>4</v>
      </c>
      <c r="F99" s="8">
        <f>VLOOKUP(A99, 'Activity data'!A:L, 5, FALSE)</f>
        <v>26</v>
      </c>
    </row>
    <row r="100" spans="1:6" ht="16" thickBot="1" x14ac:dyDescent="0.4">
      <c r="A100" s="45" t="s">
        <v>96</v>
      </c>
      <c r="B100" s="9" t="str">
        <f t="shared" si="3"/>
        <v>2016-11-10</v>
      </c>
      <c r="C100" s="16" t="str">
        <f t="shared" si="4"/>
        <v>03</v>
      </c>
      <c r="D100" s="16" t="str">
        <f t="shared" si="5"/>
        <v>Thursday</v>
      </c>
      <c r="E100" s="8">
        <f>VLOOKUP(A100, 'Searches data'!A:H, 8, FALSE)</f>
        <v>1</v>
      </c>
      <c r="F100" s="8">
        <f>VLOOKUP(A100, 'Activity data'!A:L, 5, FALSE)</f>
        <v>26</v>
      </c>
    </row>
    <row r="101" spans="1:6" ht="16" thickBot="1" x14ac:dyDescent="0.4">
      <c r="A101" s="45" t="s">
        <v>97</v>
      </c>
      <c r="B101" s="9" t="str">
        <f t="shared" si="3"/>
        <v>2016-11-10</v>
      </c>
      <c r="C101" s="16" t="str">
        <f t="shared" si="4"/>
        <v>02</v>
      </c>
      <c r="D101" s="16" t="str">
        <f t="shared" si="5"/>
        <v>Thursday</v>
      </c>
      <c r="E101" s="8">
        <f>VLOOKUP(A101, 'Searches data'!A:H, 8, FALSE)</f>
        <v>5</v>
      </c>
      <c r="F101" s="8">
        <f>VLOOKUP(A101, 'Activity data'!A:L, 5, FALSE)</f>
        <v>31</v>
      </c>
    </row>
    <row r="102" spans="1:6" ht="16" thickBot="1" x14ac:dyDescent="0.4">
      <c r="A102" s="45" t="s">
        <v>98</v>
      </c>
      <c r="B102" s="9" t="str">
        <f t="shared" si="3"/>
        <v>2016-11-10</v>
      </c>
      <c r="C102" s="16" t="str">
        <f t="shared" si="4"/>
        <v>01</v>
      </c>
      <c r="D102" s="16" t="str">
        <f t="shared" si="5"/>
        <v>Thursday</v>
      </c>
      <c r="E102" s="8">
        <f>VLOOKUP(A102, 'Searches data'!A:H, 8, FALSE)</f>
        <v>22</v>
      </c>
      <c r="F102" s="8">
        <f>VLOOKUP(A102, 'Activity data'!A:L, 5, FALSE)</f>
        <v>38</v>
      </c>
    </row>
    <row r="103" spans="1:6" ht="16" thickBot="1" x14ac:dyDescent="0.4">
      <c r="A103" s="45" t="s">
        <v>99</v>
      </c>
      <c r="B103" s="9" t="str">
        <f t="shared" si="3"/>
        <v>2016-11-10</v>
      </c>
      <c r="C103" s="16" t="str">
        <f t="shared" si="4"/>
        <v>00</v>
      </c>
      <c r="D103" s="16" t="str">
        <f t="shared" si="5"/>
        <v>Thursday</v>
      </c>
      <c r="E103" s="8">
        <f>VLOOKUP(A103, 'Searches data'!A:H, 8, FALSE)</f>
        <v>31</v>
      </c>
      <c r="F103" s="8">
        <f>VLOOKUP(A103, 'Activity data'!A:L, 5, FALSE)</f>
        <v>49</v>
      </c>
    </row>
    <row r="104" spans="1:6" ht="16" thickBot="1" x14ac:dyDescent="0.4">
      <c r="A104" s="45" t="s">
        <v>100</v>
      </c>
      <c r="B104" s="9" t="str">
        <f t="shared" si="3"/>
        <v>2016-11-09</v>
      </c>
      <c r="C104" s="16" t="str">
        <f t="shared" si="4"/>
        <v>23</v>
      </c>
      <c r="D104" s="16" t="str">
        <f t="shared" si="5"/>
        <v>Wednesday</v>
      </c>
      <c r="E104" s="8">
        <f>VLOOKUP(A104, 'Searches data'!A:H, 8, FALSE)</f>
        <v>61</v>
      </c>
      <c r="F104" s="8">
        <f>VLOOKUP(A104, 'Activity data'!A:L, 5, FALSE)</f>
        <v>66</v>
      </c>
    </row>
    <row r="105" spans="1:6" ht="16" thickBot="1" x14ac:dyDescent="0.4">
      <c r="A105" s="45" t="s">
        <v>101</v>
      </c>
      <c r="B105" s="9" t="str">
        <f t="shared" si="3"/>
        <v>2016-11-09</v>
      </c>
      <c r="C105" s="16" t="str">
        <f t="shared" si="4"/>
        <v>22</v>
      </c>
      <c r="D105" s="16" t="str">
        <f t="shared" si="5"/>
        <v>Wednesday</v>
      </c>
      <c r="E105" s="8">
        <f>VLOOKUP(A105, 'Searches data'!A:H, 8, FALSE)</f>
        <v>38</v>
      </c>
      <c r="F105" s="8">
        <f>VLOOKUP(A105, 'Activity data'!A:L, 5, FALSE)</f>
        <v>86</v>
      </c>
    </row>
    <row r="106" spans="1:6" ht="16" thickBot="1" x14ac:dyDescent="0.4">
      <c r="A106" s="45" t="s">
        <v>102</v>
      </c>
      <c r="B106" s="9" t="str">
        <f t="shared" si="3"/>
        <v>2016-11-09</v>
      </c>
      <c r="C106" s="16" t="str">
        <f t="shared" si="4"/>
        <v>21</v>
      </c>
      <c r="D106" s="16" t="str">
        <f t="shared" si="5"/>
        <v>Wednesday</v>
      </c>
      <c r="E106" s="8">
        <f>VLOOKUP(A106, 'Searches data'!A:H, 8, FALSE)</f>
        <v>43</v>
      </c>
      <c r="F106" s="8">
        <f>VLOOKUP(A106, 'Activity data'!A:L, 5, FALSE)</f>
        <v>90</v>
      </c>
    </row>
    <row r="107" spans="1:6" ht="16" thickBot="1" x14ac:dyDescent="0.4">
      <c r="A107" s="45" t="s">
        <v>103</v>
      </c>
      <c r="B107" s="9" t="str">
        <f t="shared" si="3"/>
        <v>2016-11-09</v>
      </c>
      <c r="C107" s="16" t="str">
        <f t="shared" si="4"/>
        <v>20</v>
      </c>
      <c r="D107" s="16" t="str">
        <f t="shared" si="5"/>
        <v>Wednesday</v>
      </c>
      <c r="E107" s="8">
        <f>VLOOKUP(A107, 'Searches data'!A:H, 8, FALSE)</f>
        <v>54</v>
      </c>
      <c r="F107" s="8">
        <f>VLOOKUP(A107, 'Activity data'!A:L, 5, FALSE)</f>
        <v>94</v>
      </c>
    </row>
    <row r="108" spans="1:6" ht="16" thickBot="1" x14ac:dyDescent="0.4">
      <c r="A108" s="45" t="s">
        <v>104</v>
      </c>
      <c r="B108" s="9" t="str">
        <f t="shared" si="3"/>
        <v>2016-11-09</v>
      </c>
      <c r="C108" s="16" t="str">
        <f t="shared" si="4"/>
        <v>19</v>
      </c>
      <c r="D108" s="16" t="str">
        <f t="shared" si="5"/>
        <v>Wednesday</v>
      </c>
      <c r="E108" s="8">
        <f>VLOOKUP(A108, 'Searches data'!A:H, 8, FALSE)</f>
        <v>75</v>
      </c>
      <c r="F108" s="8">
        <f>VLOOKUP(A108, 'Activity data'!A:L, 5, FALSE)</f>
        <v>93</v>
      </c>
    </row>
    <row r="109" spans="1:6" ht="16" thickBot="1" x14ac:dyDescent="0.4">
      <c r="A109" s="45" t="s">
        <v>105</v>
      </c>
      <c r="B109" s="9" t="str">
        <f t="shared" si="3"/>
        <v>2016-11-09</v>
      </c>
      <c r="C109" s="16" t="str">
        <f t="shared" si="4"/>
        <v>18</v>
      </c>
      <c r="D109" s="16" t="str">
        <f t="shared" si="5"/>
        <v>Wednesday</v>
      </c>
      <c r="E109" s="8">
        <f>VLOOKUP(A109, 'Searches data'!A:H, 8, FALSE)</f>
        <v>81</v>
      </c>
      <c r="F109" s="8">
        <f>VLOOKUP(A109, 'Activity data'!A:L, 5, FALSE)</f>
        <v>86</v>
      </c>
    </row>
    <row r="110" spans="1:6" ht="16" thickBot="1" x14ac:dyDescent="0.4">
      <c r="A110" s="45" t="s">
        <v>106</v>
      </c>
      <c r="B110" s="9" t="str">
        <f t="shared" si="3"/>
        <v>2016-11-09</v>
      </c>
      <c r="C110" s="16" t="str">
        <f t="shared" si="4"/>
        <v>17</v>
      </c>
      <c r="D110" s="16" t="str">
        <f t="shared" si="5"/>
        <v>Wednesday</v>
      </c>
      <c r="E110" s="8">
        <f>VLOOKUP(A110, 'Searches data'!A:H, 8, FALSE)</f>
        <v>49</v>
      </c>
      <c r="F110" s="8">
        <f>VLOOKUP(A110, 'Activity data'!A:L, 5, FALSE)</f>
        <v>85</v>
      </c>
    </row>
    <row r="111" spans="1:6" ht="16" thickBot="1" x14ac:dyDescent="0.4">
      <c r="A111" s="45" t="s">
        <v>107</v>
      </c>
      <c r="B111" s="9" t="str">
        <f t="shared" si="3"/>
        <v>2016-11-09</v>
      </c>
      <c r="C111" s="16" t="str">
        <f t="shared" si="4"/>
        <v>16</v>
      </c>
      <c r="D111" s="16" t="str">
        <f t="shared" si="5"/>
        <v>Wednesday</v>
      </c>
      <c r="E111" s="8">
        <f>VLOOKUP(A111, 'Searches data'!A:H, 8, FALSE)</f>
        <v>53</v>
      </c>
      <c r="F111" s="8">
        <f>VLOOKUP(A111, 'Activity data'!A:L, 5, FALSE)</f>
        <v>95</v>
      </c>
    </row>
    <row r="112" spans="1:6" ht="16" thickBot="1" x14ac:dyDescent="0.4">
      <c r="A112" s="45" t="s">
        <v>108</v>
      </c>
      <c r="B112" s="9" t="str">
        <f t="shared" si="3"/>
        <v>2016-11-09</v>
      </c>
      <c r="C112" s="16" t="str">
        <f t="shared" si="4"/>
        <v>15</v>
      </c>
      <c r="D112" s="16" t="str">
        <f t="shared" si="5"/>
        <v>Wednesday</v>
      </c>
      <c r="E112" s="8">
        <f>VLOOKUP(A112, 'Searches data'!A:H, 8, FALSE)</f>
        <v>31</v>
      </c>
      <c r="F112" s="8">
        <f>VLOOKUP(A112, 'Activity data'!A:L, 5, FALSE)</f>
        <v>75</v>
      </c>
    </row>
    <row r="113" spans="1:6" ht="16" thickBot="1" x14ac:dyDescent="0.4">
      <c r="A113" s="45" t="s">
        <v>109</v>
      </c>
      <c r="B113" s="9" t="str">
        <f t="shared" si="3"/>
        <v>2016-11-09</v>
      </c>
      <c r="C113" s="16" t="str">
        <f t="shared" si="4"/>
        <v>14</v>
      </c>
      <c r="D113" s="16" t="str">
        <f t="shared" si="5"/>
        <v>Wednesday</v>
      </c>
      <c r="E113" s="8">
        <f>VLOOKUP(A113, 'Searches data'!A:H, 8, FALSE)</f>
        <v>25</v>
      </c>
      <c r="F113" s="8">
        <f>VLOOKUP(A113, 'Activity data'!A:L, 5, FALSE)</f>
        <v>72</v>
      </c>
    </row>
    <row r="114" spans="1:6" ht="16" thickBot="1" x14ac:dyDescent="0.4">
      <c r="A114" s="45" t="s">
        <v>110</v>
      </c>
      <c r="B114" s="9" t="str">
        <f t="shared" si="3"/>
        <v>2016-11-09</v>
      </c>
      <c r="C114" s="16" t="str">
        <f t="shared" si="4"/>
        <v>13</v>
      </c>
      <c r="D114" s="16" t="str">
        <f t="shared" si="5"/>
        <v>Wednesday</v>
      </c>
      <c r="E114" s="8">
        <f>VLOOKUP(A114, 'Searches data'!A:H, 8, FALSE)</f>
        <v>31</v>
      </c>
      <c r="F114" s="8">
        <f>VLOOKUP(A114, 'Activity data'!A:L, 5, FALSE)</f>
        <v>81</v>
      </c>
    </row>
    <row r="115" spans="1:6" ht="16" thickBot="1" x14ac:dyDescent="0.4">
      <c r="A115" s="45" t="s">
        <v>111</v>
      </c>
      <c r="B115" s="9" t="str">
        <f t="shared" si="3"/>
        <v>2016-11-09</v>
      </c>
      <c r="C115" s="16" t="str">
        <f t="shared" si="4"/>
        <v>12</v>
      </c>
      <c r="D115" s="16" t="str">
        <f t="shared" si="5"/>
        <v>Wednesday</v>
      </c>
      <c r="E115" s="8">
        <f>VLOOKUP(A115, 'Searches data'!A:H, 8, FALSE)</f>
        <v>38</v>
      </c>
      <c r="F115" s="8">
        <f>VLOOKUP(A115, 'Activity data'!A:L, 5, FALSE)</f>
        <v>75</v>
      </c>
    </row>
    <row r="116" spans="1:6" ht="16" thickBot="1" x14ac:dyDescent="0.4">
      <c r="A116" s="45" t="s">
        <v>112</v>
      </c>
      <c r="B116" s="9" t="str">
        <f t="shared" si="3"/>
        <v>2016-11-09</v>
      </c>
      <c r="C116" s="16" t="str">
        <f t="shared" si="4"/>
        <v>11</v>
      </c>
      <c r="D116" s="16" t="str">
        <f t="shared" si="5"/>
        <v>Wednesday</v>
      </c>
      <c r="E116" s="8">
        <f>VLOOKUP(A116, 'Searches data'!A:H, 8, FALSE)</f>
        <v>41</v>
      </c>
      <c r="F116" s="8">
        <f>VLOOKUP(A116, 'Activity data'!A:L, 5, FALSE)</f>
        <v>76</v>
      </c>
    </row>
    <row r="117" spans="1:6" ht="16" thickBot="1" x14ac:dyDescent="0.4">
      <c r="A117" s="45" t="s">
        <v>113</v>
      </c>
      <c r="B117" s="9" t="str">
        <f t="shared" si="3"/>
        <v>2016-11-09</v>
      </c>
      <c r="C117" s="16" t="str">
        <f t="shared" si="4"/>
        <v>10</v>
      </c>
      <c r="D117" s="16" t="str">
        <f t="shared" si="5"/>
        <v>Wednesday</v>
      </c>
      <c r="E117" s="8">
        <f>VLOOKUP(A117, 'Searches data'!A:H, 8, FALSE)</f>
        <v>55</v>
      </c>
      <c r="F117" s="8">
        <f>VLOOKUP(A117, 'Activity data'!A:L, 5, FALSE)</f>
        <v>70</v>
      </c>
    </row>
    <row r="118" spans="1:6" ht="16" thickBot="1" x14ac:dyDescent="0.4">
      <c r="A118" s="45" t="s">
        <v>114</v>
      </c>
      <c r="B118" s="9" t="str">
        <f t="shared" si="3"/>
        <v>2016-11-09</v>
      </c>
      <c r="C118" s="16" t="str">
        <f t="shared" si="4"/>
        <v>09</v>
      </c>
      <c r="D118" s="16" t="str">
        <f t="shared" si="5"/>
        <v>Wednesday</v>
      </c>
      <c r="E118" s="8">
        <f>VLOOKUP(A118, 'Searches data'!A:H, 8, FALSE)</f>
        <v>92</v>
      </c>
      <c r="F118" s="8">
        <f>VLOOKUP(A118, 'Activity data'!A:L, 5, FALSE)</f>
        <v>55</v>
      </c>
    </row>
    <row r="119" spans="1:6" ht="16" thickBot="1" x14ac:dyDescent="0.4">
      <c r="A119" s="45" t="s">
        <v>115</v>
      </c>
      <c r="B119" s="9" t="str">
        <f t="shared" si="3"/>
        <v>2016-11-09</v>
      </c>
      <c r="C119" s="16" t="str">
        <f t="shared" si="4"/>
        <v>08</v>
      </c>
      <c r="D119" s="16" t="str">
        <f t="shared" si="5"/>
        <v>Wednesday</v>
      </c>
      <c r="E119" s="8">
        <f>VLOOKUP(A119, 'Searches data'!A:H, 8, FALSE)</f>
        <v>97</v>
      </c>
      <c r="F119" s="8">
        <f>VLOOKUP(A119, 'Activity data'!A:L, 5, FALSE)</f>
        <v>49</v>
      </c>
    </row>
    <row r="120" spans="1:6" ht="16" thickBot="1" x14ac:dyDescent="0.4">
      <c r="A120" s="45" t="s">
        <v>116</v>
      </c>
      <c r="B120" s="9" t="str">
        <f t="shared" si="3"/>
        <v>2016-11-09</v>
      </c>
      <c r="C120" s="16" t="str">
        <f t="shared" si="4"/>
        <v>07</v>
      </c>
      <c r="D120" s="16" t="str">
        <f t="shared" si="5"/>
        <v>Wednesday</v>
      </c>
      <c r="E120" s="8">
        <f>VLOOKUP(A120, 'Searches data'!A:H, 8, FALSE)</f>
        <v>34</v>
      </c>
      <c r="F120" s="8">
        <f>VLOOKUP(A120, 'Activity data'!A:L, 5, FALSE)</f>
        <v>37</v>
      </c>
    </row>
    <row r="121" spans="1:6" ht="16" thickBot="1" x14ac:dyDescent="0.4">
      <c r="A121" s="45" t="s">
        <v>117</v>
      </c>
      <c r="B121" s="9" t="str">
        <f t="shared" si="3"/>
        <v>2016-11-09</v>
      </c>
      <c r="C121" s="16" t="str">
        <f t="shared" si="4"/>
        <v>06</v>
      </c>
      <c r="D121" s="16" t="str">
        <f t="shared" si="5"/>
        <v>Wednesday</v>
      </c>
      <c r="E121" s="8">
        <f>VLOOKUP(A121, 'Searches data'!A:H, 8, FALSE)</f>
        <v>11</v>
      </c>
      <c r="F121" s="8">
        <f>VLOOKUP(A121, 'Activity data'!A:L, 5, FALSE)</f>
        <v>24</v>
      </c>
    </row>
    <row r="122" spans="1:6" ht="16" thickBot="1" x14ac:dyDescent="0.4">
      <c r="A122" s="45" t="s">
        <v>118</v>
      </c>
      <c r="B122" s="9" t="str">
        <f t="shared" si="3"/>
        <v>2016-11-09</v>
      </c>
      <c r="C122" s="16" t="str">
        <f t="shared" si="4"/>
        <v>05</v>
      </c>
      <c r="D122" s="16" t="str">
        <f t="shared" si="5"/>
        <v>Wednesday</v>
      </c>
      <c r="E122" s="8">
        <f>VLOOKUP(A122, 'Searches data'!A:H, 8, FALSE)</f>
        <v>4</v>
      </c>
      <c r="F122" s="8">
        <f>VLOOKUP(A122, 'Activity data'!A:L, 5, FALSE)</f>
        <v>14</v>
      </c>
    </row>
    <row r="123" spans="1:6" ht="16" thickBot="1" x14ac:dyDescent="0.4">
      <c r="A123" s="45" t="s">
        <v>119</v>
      </c>
      <c r="B123" s="9" t="str">
        <f t="shared" si="3"/>
        <v>2016-11-09</v>
      </c>
      <c r="C123" s="16" t="str">
        <f t="shared" si="4"/>
        <v>04</v>
      </c>
      <c r="D123" s="16" t="str">
        <f t="shared" si="5"/>
        <v>Wednesday</v>
      </c>
      <c r="E123" s="8">
        <f>VLOOKUP(A123, 'Searches data'!A:H, 8, FALSE)</f>
        <v>7</v>
      </c>
      <c r="F123" s="8">
        <f>VLOOKUP(A123, 'Activity data'!A:L, 5, FALSE)</f>
        <v>14</v>
      </c>
    </row>
    <row r="124" spans="1:6" ht="16" thickBot="1" x14ac:dyDescent="0.4">
      <c r="A124" s="45" t="s">
        <v>120</v>
      </c>
      <c r="B124" s="9" t="str">
        <f t="shared" si="3"/>
        <v>2016-11-09</v>
      </c>
      <c r="C124" s="16" t="str">
        <f t="shared" si="4"/>
        <v>03</v>
      </c>
      <c r="D124" s="16" t="str">
        <f t="shared" si="5"/>
        <v>Wednesday</v>
      </c>
      <c r="E124" s="8">
        <f>VLOOKUP(A124, 'Searches data'!A:H, 8, FALSE)</f>
        <v>9</v>
      </c>
      <c r="F124" s="8">
        <f>VLOOKUP(A124, 'Activity data'!A:L, 5, FALSE)</f>
        <v>17</v>
      </c>
    </row>
    <row r="125" spans="1:6" ht="16" thickBot="1" x14ac:dyDescent="0.4">
      <c r="A125" s="45" t="s">
        <v>121</v>
      </c>
      <c r="B125" s="9" t="str">
        <f t="shared" si="3"/>
        <v>2016-11-09</v>
      </c>
      <c r="C125" s="16" t="str">
        <f t="shared" si="4"/>
        <v>02</v>
      </c>
      <c r="D125" s="16" t="str">
        <f t="shared" si="5"/>
        <v>Wednesday</v>
      </c>
      <c r="E125" s="8">
        <f>VLOOKUP(A125, 'Searches data'!A:H, 8, FALSE)</f>
        <v>5</v>
      </c>
      <c r="F125" s="8">
        <f>VLOOKUP(A125, 'Activity data'!A:L, 5, FALSE)</f>
        <v>25</v>
      </c>
    </row>
    <row r="126" spans="1:6" ht="16" thickBot="1" x14ac:dyDescent="0.4">
      <c r="A126" s="45" t="s">
        <v>122</v>
      </c>
      <c r="B126" s="9" t="str">
        <f t="shared" si="3"/>
        <v>2016-11-09</v>
      </c>
      <c r="C126" s="16" t="str">
        <f t="shared" si="4"/>
        <v>01</v>
      </c>
      <c r="D126" s="16" t="str">
        <f t="shared" si="5"/>
        <v>Wednesday</v>
      </c>
      <c r="E126" s="8">
        <f>VLOOKUP(A126, 'Searches data'!A:H, 8, FALSE)</f>
        <v>23</v>
      </c>
      <c r="F126" s="8">
        <f>VLOOKUP(A126, 'Activity data'!A:L, 5, FALSE)</f>
        <v>31</v>
      </c>
    </row>
    <row r="127" spans="1:6" ht="16" thickBot="1" x14ac:dyDescent="0.4">
      <c r="A127" s="45" t="s">
        <v>123</v>
      </c>
      <c r="B127" s="9" t="str">
        <f t="shared" si="3"/>
        <v>2016-11-09</v>
      </c>
      <c r="C127" s="16" t="str">
        <f t="shared" si="4"/>
        <v>00</v>
      </c>
      <c r="D127" s="16" t="str">
        <f t="shared" si="5"/>
        <v>Wednesday</v>
      </c>
      <c r="E127" s="8">
        <f>VLOOKUP(A127, 'Searches data'!A:H, 8, FALSE)</f>
        <v>32</v>
      </c>
      <c r="F127" s="8">
        <f>VLOOKUP(A127, 'Activity data'!A:L, 5, FALSE)</f>
        <v>44</v>
      </c>
    </row>
    <row r="128" spans="1:6" ht="16" thickBot="1" x14ac:dyDescent="0.4">
      <c r="A128" s="45" t="s">
        <v>124</v>
      </c>
      <c r="B128" s="9" t="str">
        <f t="shared" si="3"/>
        <v>2016-11-08</v>
      </c>
      <c r="C128" s="16" t="str">
        <f t="shared" si="4"/>
        <v>23</v>
      </c>
      <c r="D128" s="16" t="str">
        <f t="shared" si="5"/>
        <v>Tuesday</v>
      </c>
      <c r="E128" s="8">
        <f>VLOOKUP(A128, 'Searches data'!A:H, 8, FALSE)</f>
        <v>55</v>
      </c>
      <c r="F128" s="8">
        <f>VLOOKUP(A128, 'Activity data'!A:L, 5, FALSE)</f>
        <v>49</v>
      </c>
    </row>
    <row r="129" spans="1:6" ht="16" thickBot="1" x14ac:dyDescent="0.4">
      <c r="A129" s="45" t="s">
        <v>125</v>
      </c>
      <c r="B129" s="9" t="str">
        <f t="shared" si="3"/>
        <v>2016-11-08</v>
      </c>
      <c r="C129" s="16" t="str">
        <f t="shared" si="4"/>
        <v>22</v>
      </c>
      <c r="D129" s="16" t="str">
        <f t="shared" si="5"/>
        <v>Tuesday</v>
      </c>
      <c r="E129" s="8">
        <f>VLOOKUP(A129, 'Searches data'!A:H, 8, FALSE)</f>
        <v>48</v>
      </c>
      <c r="F129" s="8">
        <f>VLOOKUP(A129, 'Activity data'!A:L, 5, FALSE)</f>
        <v>61</v>
      </c>
    </row>
    <row r="130" spans="1:6" ht="16" thickBot="1" x14ac:dyDescent="0.4">
      <c r="A130" s="45" t="s">
        <v>126</v>
      </c>
      <c r="B130" s="9" t="str">
        <f t="shared" si="3"/>
        <v>2016-11-08</v>
      </c>
      <c r="C130" s="16" t="str">
        <f t="shared" si="4"/>
        <v>21</v>
      </c>
      <c r="D130" s="16" t="str">
        <f t="shared" si="5"/>
        <v>Tuesday</v>
      </c>
      <c r="E130" s="8">
        <f>VLOOKUP(A130, 'Searches data'!A:H, 8, FALSE)</f>
        <v>44</v>
      </c>
      <c r="F130" s="8">
        <f>VLOOKUP(A130, 'Activity data'!A:L, 5, FALSE)</f>
        <v>75</v>
      </c>
    </row>
    <row r="131" spans="1:6" ht="16" thickBot="1" x14ac:dyDescent="0.4">
      <c r="A131" s="45" t="s">
        <v>127</v>
      </c>
      <c r="B131" s="9" t="str">
        <f t="shared" si="3"/>
        <v>2016-11-08</v>
      </c>
      <c r="C131" s="16" t="str">
        <f t="shared" si="4"/>
        <v>20</v>
      </c>
      <c r="D131" s="16" t="str">
        <f t="shared" si="5"/>
        <v>Tuesday</v>
      </c>
      <c r="E131" s="8">
        <f>VLOOKUP(A131, 'Searches data'!A:H, 8, FALSE)</f>
        <v>78</v>
      </c>
      <c r="F131" s="8">
        <f>VLOOKUP(A131, 'Activity data'!A:L, 5, FALSE)</f>
        <v>85</v>
      </c>
    </row>
    <row r="132" spans="1:6" ht="16" thickBot="1" x14ac:dyDescent="0.4">
      <c r="A132" s="45" t="s">
        <v>128</v>
      </c>
      <c r="B132" s="9" t="str">
        <f t="shared" si="3"/>
        <v>2016-11-08</v>
      </c>
      <c r="C132" s="16" t="str">
        <f t="shared" si="4"/>
        <v>19</v>
      </c>
      <c r="D132" s="16" t="str">
        <f t="shared" si="5"/>
        <v>Tuesday</v>
      </c>
      <c r="E132" s="8">
        <f>VLOOKUP(A132, 'Searches data'!A:H, 8, FALSE)</f>
        <v>78</v>
      </c>
      <c r="F132" s="8">
        <f>VLOOKUP(A132, 'Activity data'!A:L, 5, FALSE)</f>
        <v>83</v>
      </c>
    </row>
    <row r="133" spans="1:6" ht="16" thickBot="1" x14ac:dyDescent="0.4">
      <c r="A133" s="45" t="s">
        <v>129</v>
      </c>
      <c r="B133" s="9" t="str">
        <f t="shared" si="3"/>
        <v>2016-11-08</v>
      </c>
      <c r="C133" s="16" t="str">
        <f t="shared" si="4"/>
        <v>18</v>
      </c>
      <c r="D133" s="16" t="str">
        <f t="shared" si="5"/>
        <v>Tuesday</v>
      </c>
      <c r="E133" s="8">
        <f>VLOOKUP(A133, 'Searches data'!A:H, 8, FALSE)</f>
        <v>94</v>
      </c>
      <c r="F133" s="8">
        <f>VLOOKUP(A133, 'Activity data'!A:L, 5, FALSE)</f>
        <v>73</v>
      </c>
    </row>
    <row r="134" spans="1:6" ht="16" thickBot="1" x14ac:dyDescent="0.4">
      <c r="A134" s="45" t="s">
        <v>130</v>
      </c>
      <c r="B134" s="9" t="str">
        <f t="shared" si="3"/>
        <v>2016-11-08</v>
      </c>
      <c r="C134" s="16" t="str">
        <f t="shared" si="4"/>
        <v>17</v>
      </c>
      <c r="D134" s="16" t="str">
        <f t="shared" si="5"/>
        <v>Tuesday</v>
      </c>
      <c r="E134" s="8">
        <f>VLOOKUP(A134, 'Searches data'!A:H, 8, FALSE)</f>
        <v>65</v>
      </c>
      <c r="F134" s="8">
        <f>VLOOKUP(A134, 'Activity data'!A:L, 5, FALSE)</f>
        <v>78</v>
      </c>
    </row>
    <row r="135" spans="1:6" ht="16" thickBot="1" x14ac:dyDescent="0.4">
      <c r="A135" s="45" t="s">
        <v>131</v>
      </c>
      <c r="B135" s="9" t="str">
        <f t="shared" si="3"/>
        <v>2016-11-08</v>
      </c>
      <c r="C135" s="16" t="str">
        <f t="shared" si="4"/>
        <v>16</v>
      </c>
      <c r="D135" s="16" t="str">
        <f t="shared" si="5"/>
        <v>Tuesday</v>
      </c>
      <c r="E135" s="8">
        <f>VLOOKUP(A135, 'Searches data'!A:H, 8, FALSE)</f>
        <v>25</v>
      </c>
      <c r="F135" s="8">
        <f>VLOOKUP(A135, 'Activity data'!A:L, 5, FALSE)</f>
        <v>83</v>
      </c>
    </row>
    <row r="136" spans="1:6" ht="16" thickBot="1" x14ac:dyDescent="0.4">
      <c r="A136" s="45" t="s">
        <v>132</v>
      </c>
      <c r="B136" s="9" t="str">
        <f t="shared" ref="B136:B175" si="6">LEFT(A136,10)</f>
        <v>2016-11-08</v>
      </c>
      <c r="C136" s="16" t="str">
        <f t="shared" ref="C136:C175" si="7">RIGHT(A136,2)</f>
        <v>15</v>
      </c>
      <c r="D136" s="16" t="str">
        <f t="shared" ref="D136:D175" si="8">TEXT(B136, "dddd")</f>
        <v>Tuesday</v>
      </c>
      <c r="E136" s="8">
        <f>VLOOKUP(A136, 'Searches data'!A:H, 8, FALSE)</f>
        <v>22</v>
      </c>
      <c r="F136" s="8">
        <f>VLOOKUP(A136, 'Activity data'!A:L, 5, FALSE)</f>
        <v>78</v>
      </c>
    </row>
    <row r="137" spans="1:6" ht="16" thickBot="1" x14ac:dyDescent="0.4">
      <c r="A137" s="45" t="s">
        <v>133</v>
      </c>
      <c r="B137" s="9" t="str">
        <f t="shared" si="6"/>
        <v>2016-11-08</v>
      </c>
      <c r="C137" s="16" t="str">
        <f t="shared" si="7"/>
        <v>14</v>
      </c>
      <c r="D137" s="16" t="str">
        <f t="shared" si="8"/>
        <v>Tuesday</v>
      </c>
      <c r="E137" s="8">
        <f>VLOOKUP(A137, 'Searches data'!A:H, 8, FALSE)</f>
        <v>31</v>
      </c>
      <c r="F137" s="8">
        <f>VLOOKUP(A137, 'Activity data'!A:L, 5, FALSE)</f>
        <v>72</v>
      </c>
    </row>
    <row r="138" spans="1:6" ht="16" thickBot="1" x14ac:dyDescent="0.4">
      <c r="A138" s="45" t="s">
        <v>134</v>
      </c>
      <c r="B138" s="9" t="str">
        <f t="shared" si="6"/>
        <v>2016-11-08</v>
      </c>
      <c r="C138" s="16" t="str">
        <f t="shared" si="7"/>
        <v>13</v>
      </c>
      <c r="D138" s="16" t="str">
        <f t="shared" si="8"/>
        <v>Tuesday</v>
      </c>
      <c r="E138" s="8">
        <f>VLOOKUP(A138, 'Searches data'!A:H, 8, FALSE)</f>
        <v>33</v>
      </c>
      <c r="F138" s="8">
        <f>VLOOKUP(A138, 'Activity data'!A:L, 5, FALSE)</f>
        <v>70</v>
      </c>
    </row>
    <row r="139" spans="1:6" ht="16" thickBot="1" x14ac:dyDescent="0.4">
      <c r="A139" s="45" t="s">
        <v>135</v>
      </c>
      <c r="B139" s="9" t="str">
        <f t="shared" si="6"/>
        <v>2016-11-08</v>
      </c>
      <c r="C139" s="16" t="str">
        <f t="shared" si="7"/>
        <v>12</v>
      </c>
      <c r="D139" s="16" t="str">
        <f t="shared" si="8"/>
        <v>Tuesday</v>
      </c>
      <c r="E139" s="8">
        <f>VLOOKUP(A139, 'Searches data'!A:H, 8, FALSE)</f>
        <v>24</v>
      </c>
      <c r="F139" s="8">
        <f>VLOOKUP(A139, 'Activity data'!A:L, 5, FALSE)</f>
        <v>77</v>
      </c>
    </row>
    <row r="140" spans="1:6" ht="16" thickBot="1" x14ac:dyDescent="0.4">
      <c r="A140" s="45" t="s">
        <v>136</v>
      </c>
      <c r="B140" s="9" t="str">
        <f t="shared" si="6"/>
        <v>2016-11-08</v>
      </c>
      <c r="C140" s="16" t="str">
        <f t="shared" si="7"/>
        <v>11</v>
      </c>
      <c r="D140" s="16" t="str">
        <f t="shared" si="8"/>
        <v>Tuesday</v>
      </c>
      <c r="E140" s="8">
        <f>VLOOKUP(A140, 'Searches data'!A:H, 8, FALSE)</f>
        <v>36</v>
      </c>
      <c r="F140" s="8">
        <f>VLOOKUP(A140, 'Activity data'!A:L, 5, FALSE)</f>
        <v>82</v>
      </c>
    </row>
    <row r="141" spans="1:6" ht="16" thickBot="1" x14ac:dyDescent="0.4">
      <c r="A141" s="45" t="s">
        <v>137</v>
      </c>
      <c r="B141" s="9" t="str">
        <f t="shared" si="6"/>
        <v>2016-11-08</v>
      </c>
      <c r="C141" s="16" t="str">
        <f t="shared" si="7"/>
        <v>10</v>
      </c>
      <c r="D141" s="16" t="str">
        <f t="shared" si="8"/>
        <v>Tuesday</v>
      </c>
      <c r="E141" s="8">
        <f>VLOOKUP(A141, 'Searches data'!A:H, 8, FALSE)</f>
        <v>41</v>
      </c>
      <c r="F141" s="8">
        <f>VLOOKUP(A141, 'Activity data'!A:L, 5, FALSE)</f>
        <v>84</v>
      </c>
    </row>
    <row r="142" spans="1:6" ht="16" thickBot="1" x14ac:dyDescent="0.4">
      <c r="A142" s="45" t="s">
        <v>138</v>
      </c>
      <c r="B142" s="9" t="str">
        <f t="shared" si="6"/>
        <v>2016-11-08</v>
      </c>
      <c r="C142" s="16" t="str">
        <f t="shared" si="7"/>
        <v>09</v>
      </c>
      <c r="D142" s="16" t="str">
        <f t="shared" si="8"/>
        <v>Tuesday</v>
      </c>
      <c r="E142" s="8">
        <f>VLOOKUP(A142, 'Searches data'!A:H, 8, FALSE)</f>
        <v>66</v>
      </c>
      <c r="F142" s="8">
        <f>VLOOKUP(A142, 'Activity data'!A:L, 5, FALSE)</f>
        <v>78</v>
      </c>
    </row>
    <row r="143" spans="1:6" ht="16" thickBot="1" x14ac:dyDescent="0.4">
      <c r="A143" s="45" t="s">
        <v>139</v>
      </c>
      <c r="B143" s="9" t="str">
        <f t="shared" si="6"/>
        <v>2016-11-08</v>
      </c>
      <c r="C143" s="16" t="str">
        <f t="shared" si="7"/>
        <v>08</v>
      </c>
      <c r="D143" s="16" t="str">
        <f t="shared" si="8"/>
        <v>Tuesday</v>
      </c>
      <c r="E143" s="8">
        <f>VLOOKUP(A143, 'Searches data'!A:H, 8, FALSE)</f>
        <v>71</v>
      </c>
      <c r="F143" s="8">
        <f>VLOOKUP(A143, 'Activity data'!A:L, 5, FALSE)</f>
        <v>61</v>
      </c>
    </row>
    <row r="144" spans="1:6" ht="16" thickBot="1" x14ac:dyDescent="0.4">
      <c r="A144" s="45" t="s">
        <v>140</v>
      </c>
      <c r="B144" s="9" t="str">
        <f t="shared" si="6"/>
        <v>2016-11-08</v>
      </c>
      <c r="C144" s="16" t="str">
        <f t="shared" si="7"/>
        <v>07</v>
      </c>
      <c r="D144" s="16" t="str">
        <f t="shared" si="8"/>
        <v>Tuesday</v>
      </c>
      <c r="E144" s="8">
        <f>VLOOKUP(A144, 'Searches data'!A:H, 8, FALSE)</f>
        <v>39</v>
      </c>
      <c r="F144" s="8">
        <f>VLOOKUP(A144, 'Activity data'!A:L, 5, FALSE)</f>
        <v>55</v>
      </c>
    </row>
    <row r="145" spans="1:6" ht="16" thickBot="1" x14ac:dyDescent="0.4">
      <c r="A145" s="45" t="s">
        <v>141</v>
      </c>
      <c r="B145" s="9" t="str">
        <f t="shared" si="6"/>
        <v>2016-11-08</v>
      </c>
      <c r="C145" s="16" t="str">
        <f t="shared" si="7"/>
        <v>06</v>
      </c>
      <c r="D145" s="16" t="str">
        <f t="shared" si="8"/>
        <v>Tuesday</v>
      </c>
      <c r="E145" s="8">
        <f>VLOOKUP(A145, 'Searches data'!A:H, 8, FALSE)</f>
        <v>15</v>
      </c>
      <c r="F145" s="8">
        <f>VLOOKUP(A145, 'Activity data'!A:L, 5, FALSE)</f>
        <v>39</v>
      </c>
    </row>
    <row r="146" spans="1:6" ht="16" thickBot="1" x14ac:dyDescent="0.4">
      <c r="A146" s="45" t="s">
        <v>142</v>
      </c>
      <c r="B146" s="9" t="str">
        <f t="shared" si="6"/>
        <v>2016-11-08</v>
      </c>
      <c r="C146" s="16" t="str">
        <f t="shared" si="7"/>
        <v>05</v>
      </c>
      <c r="D146" s="16" t="str">
        <f t="shared" si="8"/>
        <v>Tuesday</v>
      </c>
      <c r="E146" s="8">
        <f>VLOOKUP(A146, 'Searches data'!A:H, 8, FALSE)</f>
        <v>2</v>
      </c>
      <c r="F146" s="8">
        <f>VLOOKUP(A146, 'Activity data'!A:L, 5, FALSE)</f>
        <v>34</v>
      </c>
    </row>
    <row r="147" spans="1:6" ht="16" thickBot="1" x14ac:dyDescent="0.4">
      <c r="A147" s="45" t="s">
        <v>143</v>
      </c>
      <c r="B147" s="9" t="str">
        <f t="shared" si="6"/>
        <v>2016-11-08</v>
      </c>
      <c r="C147" s="16" t="str">
        <f t="shared" si="7"/>
        <v>04</v>
      </c>
      <c r="D147" s="16" t="str">
        <f t="shared" si="8"/>
        <v>Tuesday</v>
      </c>
      <c r="E147" s="8">
        <f>VLOOKUP(A147, 'Searches data'!A:H, 8, FALSE)</f>
        <v>7</v>
      </c>
      <c r="F147" s="8">
        <f>VLOOKUP(A147, 'Activity data'!A:L, 5, FALSE)</f>
        <v>27</v>
      </c>
    </row>
    <row r="148" spans="1:6" ht="16" thickBot="1" x14ac:dyDescent="0.4">
      <c r="A148" s="45" t="s">
        <v>144</v>
      </c>
      <c r="B148" s="9" t="str">
        <f t="shared" si="6"/>
        <v>2016-11-08</v>
      </c>
      <c r="C148" s="16" t="str">
        <f t="shared" si="7"/>
        <v>03</v>
      </c>
      <c r="D148" s="16" t="str">
        <f t="shared" si="8"/>
        <v>Tuesday</v>
      </c>
      <c r="E148" s="8">
        <f>VLOOKUP(A148, 'Searches data'!A:H, 8, FALSE)</f>
        <v>9</v>
      </c>
      <c r="F148" s="8">
        <f>VLOOKUP(A148, 'Activity data'!A:L, 5, FALSE)</f>
        <v>26</v>
      </c>
    </row>
    <row r="149" spans="1:6" ht="16" thickBot="1" x14ac:dyDescent="0.4">
      <c r="A149" s="45" t="s">
        <v>145</v>
      </c>
      <c r="B149" s="9" t="str">
        <f t="shared" si="6"/>
        <v>2016-11-08</v>
      </c>
      <c r="C149" s="16" t="str">
        <f t="shared" si="7"/>
        <v>02</v>
      </c>
      <c r="D149" s="16" t="str">
        <f t="shared" si="8"/>
        <v>Tuesday</v>
      </c>
      <c r="E149" s="8">
        <f>VLOOKUP(A149, 'Searches data'!A:H, 8, FALSE)</f>
        <v>9</v>
      </c>
      <c r="F149" s="8">
        <f>VLOOKUP(A149, 'Activity data'!A:L, 5, FALSE)</f>
        <v>29</v>
      </c>
    </row>
    <row r="150" spans="1:6" ht="16" thickBot="1" x14ac:dyDescent="0.4">
      <c r="A150" s="45" t="s">
        <v>146</v>
      </c>
      <c r="B150" s="9" t="str">
        <f t="shared" si="6"/>
        <v>2016-11-08</v>
      </c>
      <c r="C150" s="16" t="str">
        <f t="shared" si="7"/>
        <v>01</v>
      </c>
      <c r="D150" s="16" t="str">
        <f t="shared" si="8"/>
        <v>Tuesday</v>
      </c>
      <c r="E150" s="8">
        <f>VLOOKUP(A150, 'Searches data'!A:H, 8, FALSE)</f>
        <v>6</v>
      </c>
      <c r="F150" s="8">
        <f>VLOOKUP(A150, 'Activity data'!A:L, 5, FALSE)</f>
        <v>33</v>
      </c>
    </row>
    <row r="151" spans="1:6" ht="16" thickBot="1" x14ac:dyDescent="0.4">
      <c r="A151" s="45" t="s">
        <v>147</v>
      </c>
      <c r="B151" s="9" t="str">
        <f t="shared" si="6"/>
        <v>2016-11-08</v>
      </c>
      <c r="C151" s="16" t="str">
        <f t="shared" si="7"/>
        <v>00</v>
      </c>
      <c r="D151" s="16" t="str">
        <f t="shared" si="8"/>
        <v>Tuesday</v>
      </c>
      <c r="E151" s="8">
        <f>VLOOKUP(A151, 'Searches data'!A:H, 8, FALSE)</f>
        <v>16</v>
      </c>
      <c r="F151" s="8">
        <f>VLOOKUP(A151, 'Activity data'!A:L, 5, FALSE)</f>
        <v>45</v>
      </c>
    </row>
    <row r="152" spans="1:6" ht="16" thickBot="1" x14ac:dyDescent="0.4">
      <c r="A152" s="45" t="s">
        <v>148</v>
      </c>
      <c r="B152" s="9" t="str">
        <f t="shared" si="6"/>
        <v>2016-11-07</v>
      </c>
      <c r="C152" s="16" t="str">
        <f t="shared" si="7"/>
        <v>23</v>
      </c>
      <c r="D152" s="16" t="str">
        <f t="shared" si="8"/>
        <v>Monday</v>
      </c>
      <c r="E152" s="8">
        <f>VLOOKUP(A152, 'Searches data'!A:H, 8, FALSE)</f>
        <v>36</v>
      </c>
      <c r="F152" s="8">
        <f>VLOOKUP(A152, 'Activity data'!A:L, 5, FALSE)</f>
        <v>57</v>
      </c>
    </row>
    <row r="153" spans="1:6" ht="16" thickBot="1" x14ac:dyDescent="0.4">
      <c r="A153" s="45" t="s">
        <v>149</v>
      </c>
      <c r="B153" s="9" t="str">
        <f t="shared" si="6"/>
        <v>2016-11-07</v>
      </c>
      <c r="C153" s="16" t="str">
        <f t="shared" si="7"/>
        <v>22</v>
      </c>
      <c r="D153" s="16" t="str">
        <f t="shared" si="8"/>
        <v>Monday</v>
      </c>
      <c r="E153" s="8">
        <f>VLOOKUP(A153, 'Searches data'!A:H, 8, FALSE)</f>
        <v>31</v>
      </c>
      <c r="F153" s="8">
        <f>VLOOKUP(A153, 'Activity data'!A:L, 5, FALSE)</f>
        <v>66</v>
      </c>
    </row>
    <row r="154" spans="1:6" ht="16" thickBot="1" x14ac:dyDescent="0.4">
      <c r="A154" s="45" t="s">
        <v>150</v>
      </c>
      <c r="B154" s="9" t="str">
        <f t="shared" si="6"/>
        <v>2016-11-07</v>
      </c>
      <c r="C154" s="16" t="str">
        <f t="shared" si="7"/>
        <v>21</v>
      </c>
      <c r="D154" s="16" t="str">
        <f t="shared" si="8"/>
        <v>Monday</v>
      </c>
      <c r="E154" s="8">
        <f>VLOOKUP(A154, 'Searches data'!A:H, 8, FALSE)</f>
        <v>47</v>
      </c>
      <c r="F154" s="8">
        <f>VLOOKUP(A154, 'Activity data'!A:L, 5, FALSE)</f>
        <v>82</v>
      </c>
    </row>
    <row r="155" spans="1:6" ht="16" thickBot="1" x14ac:dyDescent="0.4">
      <c r="A155" s="45" t="s">
        <v>151</v>
      </c>
      <c r="B155" s="9" t="str">
        <f t="shared" si="6"/>
        <v>2016-11-07</v>
      </c>
      <c r="C155" s="16" t="str">
        <f t="shared" si="7"/>
        <v>20</v>
      </c>
      <c r="D155" s="16" t="str">
        <f t="shared" si="8"/>
        <v>Monday</v>
      </c>
      <c r="E155" s="8">
        <f>VLOOKUP(A155, 'Searches data'!A:H, 8, FALSE)</f>
        <v>31</v>
      </c>
      <c r="F155" s="8">
        <f>VLOOKUP(A155, 'Activity data'!A:L, 5, FALSE)</f>
        <v>87</v>
      </c>
    </row>
    <row r="156" spans="1:6" ht="16" thickBot="1" x14ac:dyDescent="0.4">
      <c r="A156" s="45" t="s">
        <v>152</v>
      </c>
      <c r="B156" s="9" t="str">
        <f t="shared" si="6"/>
        <v>2016-11-07</v>
      </c>
      <c r="C156" s="16" t="str">
        <f t="shared" si="7"/>
        <v>19</v>
      </c>
      <c r="D156" s="16" t="str">
        <f t="shared" si="8"/>
        <v>Monday</v>
      </c>
      <c r="E156" s="8">
        <f>VLOOKUP(A156, 'Searches data'!A:H, 8, FALSE)</f>
        <v>55</v>
      </c>
      <c r="F156" s="8">
        <f>VLOOKUP(A156, 'Activity data'!A:L, 5, FALSE)</f>
        <v>83</v>
      </c>
    </row>
    <row r="157" spans="1:6" ht="16" thickBot="1" x14ac:dyDescent="0.4">
      <c r="A157" s="45" t="s">
        <v>153</v>
      </c>
      <c r="B157" s="9" t="str">
        <f t="shared" si="6"/>
        <v>2016-11-07</v>
      </c>
      <c r="C157" s="16" t="str">
        <f t="shared" si="7"/>
        <v>18</v>
      </c>
      <c r="D157" s="16" t="str">
        <f t="shared" si="8"/>
        <v>Monday</v>
      </c>
      <c r="E157" s="8">
        <f>VLOOKUP(A157, 'Searches data'!A:H, 8, FALSE)</f>
        <v>49</v>
      </c>
      <c r="F157" s="8">
        <f>VLOOKUP(A157, 'Activity data'!A:L, 5, FALSE)</f>
        <v>74</v>
      </c>
    </row>
    <row r="158" spans="1:6" ht="16" thickBot="1" x14ac:dyDescent="0.4">
      <c r="A158" s="45" t="s">
        <v>154</v>
      </c>
      <c r="B158" s="9" t="str">
        <f t="shared" si="6"/>
        <v>2016-11-07</v>
      </c>
      <c r="C158" s="16" t="str">
        <f t="shared" si="7"/>
        <v>17</v>
      </c>
      <c r="D158" s="16" t="str">
        <f t="shared" si="8"/>
        <v>Monday</v>
      </c>
      <c r="E158" s="8">
        <f>VLOOKUP(A158, 'Searches data'!A:H, 8, FALSE)</f>
        <v>33</v>
      </c>
      <c r="F158" s="8">
        <f>VLOOKUP(A158, 'Activity data'!A:L, 5, FALSE)</f>
        <v>77</v>
      </c>
    </row>
    <row r="159" spans="1:6" ht="16" thickBot="1" x14ac:dyDescent="0.4">
      <c r="A159" s="45" t="s">
        <v>155</v>
      </c>
      <c r="B159" s="9" t="str">
        <f t="shared" si="6"/>
        <v>2016-11-07</v>
      </c>
      <c r="C159" s="16" t="str">
        <f t="shared" si="7"/>
        <v>16</v>
      </c>
      <c r="D159" s="16" t="str">
        <f t="shared" si="8"/>
        <v>Monday</v>
      </c>
      <c r="E159" s="8">
        <f>VLOOKUP(A159, 'Searches data'!A:H, 8, FALSE)</f>
        <v>35</v>
      </c>
      <c r="F159" s="8">
        <f>VLOOKUP(A159, 'Activity data'!A:L, 5, FALSE)</f>
        <v>63</v>
      </c>
    </row>
    <row r="160" spans="1:6" ht="16" thickBot="1" x14ac:dyDescent="0.4">
      <c r="A160" s="45" t="s">
        <v>156</v>
      </c>
      <c r="B160" s="9" t="str">
        <f t="shared" si="6"/>
        <v>2016-11-07</v>
      </c>
      <c r="C160" s="16" t="str">
        <f t="shared" si="7"/>
        <v>15</v>
      </c>
      <c r="D160" s="16" t="str">
        <f t="shared" si="8"/>
        <v>Monday</v>
      </c>
      <c r="E160" s="8">
        <f>VLOOKUP(A160, 'Searches data'!A:H, 8, FALSE)</f>
        <v>34</v>
      </c>
      <c r="F160" s="8">
        <f>VLOOKUP(A160, 'Activity data'!A:L, 5, FALSE)</f>
        <v>62</v>
      </c>
    </row>
    <row r="161" spans="1:6" ht="16" thickBot="1" x14ac:dyDescent="0.4">
      <c r="A161" s="45" t="s">
        <v>157</v>
      </c>
      <c r="B161" s="9" t="str">
        <f t="shared" si="6"/>
        <v>2016-11-07</v>
      </c>
      <c r="C161" s="16" t="str">
        <f t="shared" si="7"/>
        <v>14</v>
      </c>
      <c r="D161" s="16" t="str">
        <f t="shared" si="8"/>
        <v>Monday</v>
      </c>
      <c r="E161" s="8">
        <f>VLOOKUP(A161, 'Searches data'!A:H, 8, FALSE)</f>
        <v>17</v>
      </c>
      <c r="F161" s="8">
        <f>VLOOKUP(A161, 'Activity data'!A:L, 5, FALSE)</f>
        <v>56</v>
      </c>
    </row>
    <row r="162" spans="1:6" ht="16" thickBot="1" x14ac:dyDescent="0.4">
      <c r="A162" s="45" t="s">
        <v>158</v>
      </c>
      <c r="B162" s="9" t="str">
        <f t="shared" si="6"/>
        <v>2016-11-07</v>
      </c>
      <c r="C162" s="16" t="str">
        <f t="shared" si="7"/>
        <v>13</v>
      </c>
      <c r="D162" s="16" t="str">
        <f t="shared" si="8"/>
        <v>Monday</v>
      </c>
      <c r="E162" s="8">
        <f>VLOOKUP(A162, 'Searches data'!A:H, 8, FALSE)</f>
        <v>28</v>
      </c>
      <c r="F162" s="8">
        <f>VLOOKUP(A162, 'Activity data'!A:L, 5, FALSE)</f>
        <v>56</v>
      </c>
    </row>
    <row r="163" spans="1:6" ht="16" thickBot="1" x14ac:dyDescent="0.4">
      <c r="A163" s="45" t="s">
        <v>159</v>
      </c>
      <c r="B163" s="9" t="str">
        <f t="shared" si="6"/>
        <v>2016-11-07</v>
      </c>
      <c r="C163" s="16" t="str">
        <f t="shared" si="7"/>
        <v>12</v>
      </c>
      <c r="D163" s="16" t="str">
        <f t="shared" si="8"/>
        <v>Monday</v>
      </c>
      <c r="E163" s="8">
        <f>VLOOKUP(A163, 'Searches data'!A:H, 8, FALSE)</f>
        <v>22</v>
      </c>
      <c r="F163" s="8">
        <f>VLOOKUP(A163, 'Activity data'!A:L, 5, FALSE)</f>
        <v>62</v>
      </c>
    </row>
    <row r="164" spans="1:6" ht="16" thickBot="1" x14ac:dyDescent="0.4">
      <c r="A164" s="45" t="s">
        <v>160</v>
      </c>
      <c r="B164" s="9" t="str">
        <f t="shared" si="6"/>
        <v>2016-11-07</v>
      </c>
      <c r="C164" s="16" t="str">
        <f t="shared" si="7"/>
        <v>11</v>
      </c>
      <c r="D164" s="16" t="str">
        <f t="shared" si="8"/>
        <v>Monday</v>
      </c>
      <c r="E164" s="8">
        <f>VLOOKUP(A164, 'Searches data'!A:H, 8, FALSE)</f>
        <v>30</v>
      </c>
      <c r="F164" s="8">
        <f>VLOOKUP(A164, 'Activity data'!A:L, 5, FALSE)</f>
        <v>53</v>
      </c>
    </row>
    <row r="165" spans="1:6" ht="16" thickBot="1" x14ac:dyDescent="0.4">
      <c r="A165" s="45" t="s">
        <v>161</v>
      </c>
      <c r="B165" s="9" t="str">
        <f t="shared" si="6"/>
        <v>2016-11-07</v>
      </c>
      <c r="C165" s="16" t="str">
        <f t="shared" si="7"/>
        <v>10</v>
      </c>
      <c r="D165" s="16" t="str">
        <f t="shared" si="8"/>
        <v>Monday</v>
      </c>
      <c r="E165" s="8">
        <f>VLOOKUP(A165, 'Searches data'!A:H, 8, FALSE)</f>
        <v>50</v>
      </c>
      <c r="F165" s="8">
        <f>VLOOKUP(A165, 'Activity data'!A:L, 5, FALSE)</f>
        <v>59</v>
      </c>
    </row>
    <row r="166" spans="1:6" ht="16" thickBot="1" x14ac:dyDescent="0.4">
      <c r="A166" s="45" t="s">
        <v>162</v>
      </c>
      <c r="B166" s="9" t="str">
        <f t="shared" si="6"/>
        <v>2016-11-07</v>
      </c>
      <c r="C166" s="16" t="str">
        <f t="shared" si="7"/>
        <v>09</v>
      </c>
      <c r="D166" s="16" t="str">
        <f t="shared" si="8"/>
        <v>Monday</v>
      </c>
      <c r="E166" s="8">
        <f>VLOOKUP(A166, 'Searches data'!A:H, 8, FALSE)</f>
        <v>84</v>
      </c>
      <c r="F166" s="8">
        <f>VLOOKUP(A166, 'Activity data'!A:L, 5, FALSE)</f>
        <v>50</v>
      </c>
    </row>
    <row r="167" spans="1:6" ht="16" thickBot="1" x14ac:dyDescent="0.4">
      <c r="A167" s="45" t="s">
        <v>163</v>
      </c>
      <c r="B167" s="9" t="str">
        <f t="shared" si="6"/>
        <v>2016-11-07</v>
      </c>
      <c r="C167" s="16" t="str">
        <f t="shared" si="7"/>
        <v>08</v>
      </c>
      <c r="D167" s="16" t="str">
        <f t="shared" si="8"/>
        <v>Monday</v>
      </c>
      <c r="E167" s="8">
        <f>VLOOKUP(A167, 'Searches data'!A:H, 8, FALSE)</f>
        <v>60</v>
      </c>
      <c r="F167" s="8">
        <f>VLOOKUP(A167, 'Activity data'!A:L, 5, FALSE)</f>
        <v>38</v>
      </c>
    </row>
    <row r="168" spans="1:6" ht="16" thickBot="1" x14ac:dyDescent="0.4">
      <c r="A168" s="45" t="s">
        <v>164</v>
      </c>
      <c r="B168" s="9" t="str">
        <f t="shared" si="6"/>
        <v>2016-11-07</v>
      </c>
      <c r="C168" s="16" t="str">
        <f t="shared" si="7"/>
        <v>07</v>
      </c>
      <c r="D168" s="16" t="str">
        <f t="shared" si="8"/>
        <v>Monday</v>
      </c>
      <c r="E168" s="8">
        <f>VLOOKUP(A168, 'Searches data'!A:H, 8, FALSE)</f>
        <v>32</v>
      </c>
      <c r="F168" s="8">
        <f>VLOOKUP(A168, 'Activity data'!A:L, 5, FALSE)</f>
        <v>33</v>
      </c>
    </row>
    <row r="169" spans="1:6" ht="16" thickBot="1" x14ac:dyDescent="0.4">
      <c r="A169" s="45" t="s">
        <v>165</v>
      </c>
      <c r="B169" s="9" t="str">
        <f t="shared" si="6"/>
        <v>2016-11-07</v>
      </c>
      <c r="C169" s="16" t="str">
        <f t="shared" si="7"/>
        <v>06</v>
      </c>
      <c r="D169" s="16" t="str">
        <f t="shared" si="8"/>
        <v>Monday</v>
      </c>
      <c r="E169" s="8">
        <f>VLOOKUP(A169, 'Searches data'!A:H, 8, FALSE)</f>
        <v>11</v>
      </c>
      <c r="F169" s="8">
        <f>VLOOKUP(A169, 'Activity data'!A:L, 5, FALSE)</f>
        <v>23</v>
      </c>
    </row>
    <row r="170" spans="1:6" ht="16" thickBot="1" x14ac:dyDescent="0.4">
      <c r="A170" s="45" t="s">
        <v>166</v>
      </c>
      <c r="B170" s="9" t="str">
        <f t="shared" si="6"/>
        <v>2016-11-07</v>
      </c>
      <c r="C170" s="16" t="str">
        <f t="shared" si="7"/>
        <v>05</v>
      </c>
      <c r="D170" s="16" t="str">
        <f t="shared" si="8"/>
        <v>Monday</v>
      </c>
      <c r="E170" s="8">
        <f>VLOOKUP(A170, 'Searches data'!A:H, 8, FALSE)</f>
        <v>6</v>
      </c>
      <c r="F170" s="8">
        <f>VLOOKUP(A170, 'Activity data'!A:L, 5, FALSE)</f>
        <v>16</v>
      </c>
    </row>
    <row r="171" spans="1:6" ht="16" thickBot="1" x14ac:dyDescent="0.4">
      <c r="A171" s="45" t="s">
        <v>167</v>
      </c>
      <c r="B171" s="9" t="str">
        <f t="shared" si="6"/>
        <v>2016-11-07</v>
      </c>
      <c r="C171" s="16" t="str">
        <f t="shared" si="7"/>
        <v>04</v>
      </c>
      <c r="D171" s="16" t="str">
        <f t="shared" si="8"/>
        <v>Monday</v>
      </c>
      <c r="E171" s="8">
        <f>VLOOKUP(A171, 'Searches data'!A:H, 8, FALSE)</f>
        <v>4</v>
      </c>
      <c r="F171" s="8">
        <f>VLOOKUP(A171, 'Activity data'!A:L, 5, FALSE)</f>
        <v>19</v>
      </c>
    </row>
    <row r="172" spans="1:6" ht="16" thickBot="1" x14ac:dyDescent="0.4">
      <c r="A172" s="45" t="s">
        <v>168</v>
      </c>
      <c r="B172" s="9" t="str">
        <f t="shared" si="6"/>
        <v>2016-11-07</v>
      </c>
      <c r="C172" s="16" t="str">
        <f t="shared" si="7"/>
        <v>03</v>
      </c>
      <c r="D172" s="16" t="str">
        <f t="shared" si="8"/>
        <v>Monday</v>
      </c>
      <c r="E172" s="8">
        <f>VLOOKUP(A172, 'Searches data'!A:H, 8, FALSE)</f>
        <v>2</v>
      </c>
      <c r="F172" s="8">
        <f>VLOOKUP(A172, 'Activity data'!A:L, 5, FALSE)</f>
        <v>16</v>
      </c>
    </row>
    <row r="173" spans="1:6" ht="16" thickBot="1" x14ac:dyDescent="0.4">
      <c r="A173" s="45" t="s">
        <v>169</v>
      </c>
      <c r="B173" s="9" t="str">
        <f t="shared" si="6"/>
        <v>2016-11-07</v>
      </c>
      <c r="C173" s="16" t="str">
        <f t="shared" si="7"/>
        <v>02</v>
      </c>
      <c r="D173" s="16" t="str">
        <f t="shared" si="8"/>
        <v>Monday</v>
      </c>
      <c r="E173" s="8">
        <f>VLOOKUP(A173, 'Searches data'!A:H, 8, FALSE)</f>
        <v>4</v>
      </c>
      <c r="F173" s="8">
        <f>VLOOKUP(A173, 'Activity data'!A:L, 5, FALSE)</f>
        <v>18</v>
      </c>
    </row>
    <row r="174" spans="1:6" ht="16" thickBot="1" x14ac:dyDescent="0.4">
      <c r="A174" s="45" t="s">
        <v>170</v>
      </c>
      <c r="B174" s="9" t="str">
        <f t="shared" si="6"/>
        <v>2016-11-07</v>
      </c>
      <c r="C174" s="16" t="str">
        <f t="shared" si="7"/>
        <v>01</v>
      </c>
      <c r="D174" s="16" t="str">
        <f t="shared" si="8"/>
        <v>Monday</v>
      </c>
      <c r="E174" s="8">
        <f>VLOOKUP(A174, 'Searches data'!A:H, 8, FALSE)</f>
        <v>17</v>
      </c>
      <c r="F174" s="8">
        <f>VLOOKUP(A174, 'Activity data'!A:L, 5, FALSE)</f>
        <v>29</v>
      </c>
    </row>
    <row r="175" spans="1:6" ht="16" thickBot="1" x14ac:dyDescent="0.4">
      <c r="A175" s="45" t="s">
        <v>171</v>
      </c>
      <c r="B175" s="9" t="str">
        <f t="shared" si="6"/>
        <v>2016-11-07</v>
      </c>
      <c r="C175" s="16" t="str">
        <f t="shared" si="7"/>
        <v>00</v>
      </c>
      <c r="D175" s="16" t="str">
        <f t="shared" si="8"/>
        <v>Monday</v>
      </c>
      <c r="E175" s="8">
        <f>VLOOKUP(A175, 'Searches data'!A:H, 8, FALSE)</f>
        <v>26</v>
      </c>
      <c r="F175" s="8">
        <f>VLOOKUP(A175, 'Activity data'!A:L, 5, FALSE)</f>
        <v>42</v>
      </c>
    </row>
    <row r="181" ht="11.5" customHeight="1" x14ac:dyDescent="0.35"/>
  </sheetData>
  <mergeCells count="3">
    <mergeCell ref="A1:O1"/>
    <mergeCell ref="A3:O3"/>
    <mergeCell ref="A4:O4"/>
  </mergeCells>
  <phoneticPr fontId="5" type="noConversion"/>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D682-F51F-42E4-A445-8AF531DFD91E}">
  <sheetPr codeName="Sheet5"/>
  <dimension ref="A1:O28"/>
  <sheetViews>
    <sheetView workbookViewId="0">
      <selection activeCell="E5" sqref="E5"/>
    </sheetView>
  </sheetViews>
  <sheetFormatPr defaultRowHeight="14.5" x14ac:dyDescent="0.35"/>
  <cols>
    <col min="1" max="1" width="10.36328125" bestFit="1" customWidth="1"/>
    <col min="2" max="3" width="12.26953125" bestFit="1" customWidth="1"/>
    <col min="4" max="4" width="15.1796875" bestFit="1" customWidth="1"/>
    <col min="5" max="5" width="13.08984375" bestFit="1" customWidth="1"/>
    <col min="6" max="6" width="10.453125" bestFit="1" customWidth="1"/>
    <col min="7" max="7" width="12.7265625" bestFit="1" customWidth="1"/>
    <col min="8" max="8" width="11.453125" bestFit="1" customWidth="1"/>
    <col min="9" max="9" width="10.26953125" customWidth="1"/>
    <col min="10" max="10" width="27.54296875" bestFit="1" customWidth="1"/>
    <col min="11" max="11" width="15.26953125" bestFit="1" customWidth="1"/>
    <col min="12" max="12" width="7.7265625" bestFit="1" customWidth="1"/>
    <col min="13" max="13" width="10.6328125" bestFit="1" customWidth="1"/>
    <col min="14" max="14" width="8.54296875" bestFit="1" customWidth="1"/>
    <col min="15" max="15" width="5.90625" bestFit="1" customWidth="1"/>
    <col min="16" max="16" width="8.26953125" bestFit="1" customWidth="1"/>
    <col min="17" max="17" width="6.90625" bestFit="1" customWidth="1"/>
    <col min="18" max="18" width="6.7265625" bestFit="1" customWidth="1"/>
    <col min="19" max="19" width="10.7265625" bestFit="1" customWidth="1"/>
  </cols>
  <sheetData>
    <row r="1" spans="1:15" ht="30" customHeight="1" x14ac:dyDescent="0.35">
      <c r="A1" s="68" t="s">
        <v>275</v>
      </c>
      <c r="B1" s="68"/>
      <c r="C1" s="68"/>
      <c r="D1" s="68"/>
      <c r="E1" s="68"/>
      <c r="F1" s="68"/>
      <c r="G1" s="68"/>
      <c r="H1" s="68"/>
      <c r="I1" s="68"/>
      <c r="J1" s="68"/>
      <c r="K1" s="68"/>
      <c r="L1" s="68"/>
      <c r="M1" s="68"/>
      <c r="N1" s="68"/>
      <c r="O1" s="68"/>
    </row>
    <row r="3" spans="1:15" ht="15" thickBot="1" x14ac:dyDescent="0.4"/>
    <row r="4" spans="1:15" x14ac:dyDescent="0.35">
      <c r="A4" s="18" t="s">
        <v>224</v>
      </c>
      <c r="B4" s="19" t="s">
        <v>216</v>
      </c>
      <c r="C4" s="19" t="s">
        <v>217</v>
      </c>
      <c r="D4" s="19" t="s">
        <v>218</v>
      </c>
      <c r="E4" s="19" t="s">
        <v>219</v>
      </c>
      <c r="F4" s="19" t="s">
        <v>220</v>
      </c>
      <c r="G4" s="19" t="s">
        <v>221</v>
      </c>
      <c r="H4" s="20" t="s">
        <v>215</v>
      </c>
    </row>
    <row r="5" spans="1:15" x14ac:dyDescent="0.35">
      <c r="A5" s="21">
        <v>0</v>
      </c>
      <c r="B5" s="8">
        <f>AVERAGEIFS('Searches data'!G:G, 'Searches data'!C:C, $A5, 'Searches data'!D:D, B$4)</f>
        <v>81</v>
      </c>
      <c r="C5" s="8">
        <f>AVERAGEIFS('Searches data'!G:G, 'Searches data'!C:C, $A5, 'Searches data'!D:D, C$4)</f>
        <v>94</v>
      </c>
      <c r="D5" s="8">
        <f>AVERAGEIFS('Searches data'!G:G, 'Searches data'!C:C, $A5, 'Searches data'!D:D, D$4)</f>
        <v>91</v>
      </c>
      <c r="E5" s="8">
        <f>AVERAGEIFS('Searches data'!G:G, 'Searches data'!C:C, $A5, 'Searches data'!D:D, E$4)</f>
        <v>81</v>
      </c>
      <c r="F5" s="8">
        <f>AVERAGEIFS('Searches data'!G:G, 'Searches data'!C:C, $A5, 'Searches data'!D:D, F$4)</f>
        <v>76</v>
      </c>
      <c r="G5" s="8">
        <f>AVERAGEIFS('Searches data'!G:G, 'Searches data'!C:C, $A5, 'Searches data'!D:D, G$4)</f>
        <v>57</v>
      </c>
      <c r="H5" s="22">
        <f>AVERAGEIFS('Searches data'!G:G, 'Searches data'!C:C, $A5, 'Searches data'!D:D, H$4)</f>
        <v>79</v>
      </c>
    </row>
    <row r="6" spans="1:15" x14ac:dyDescent="0.35">
      <c r="A6" s="21">
        <v>1</v>
      </c>
      <c r="B6" s="8">
        <f>AVERAGEIFS('Searches data'!G:G, 'Searches data'!C:C, $A6, 'Searches data'!D:D, B$4)</f>
        <v>76</v>
      </c>
      <c r="C6" s="8">
        <f>AVERAGEIFS('Searches data'!G:G, 'Searches data'!C:C, $A6, 'Searches data'!D:D, C$4)</f>
        <v>83</v>
      </c>
      <c r="D6" s="8">
        <f>AVERAGEIFS('Searches data'!G:G, 'Searches data'!C:C, $A6, 'Searches data'!D:D, D$4)</f>
        <v>78</v>
      </c>
      <c r="E6" s="8">
        <f>AVERAGEIFS('Searches data'!G:G, 'Searches data'!C:C, $A6, 'Searches data'!D:D, E$4)</f>
        <v>73</v>
      </c>
      <c r="F6" s="8">
        <f>AVERAGEIFS('Searches data'!G:G, 'Searches data'!C:C, $A6, 'Searches data'!D:D, F$4)</f>
        <v>75</v>
      </c>
      <c r="G6" s="8">
        <f>AVERAGEIFS('Searches data'!G:G, 'Searches data'!C:C, $A6, 'Searches data'!D:D, G$4)</f>
        <v>90</v>
      </c>
      <c r="H6" s="22">
        <f>AVERAGEIFS('Searches data'!G:G, 'Searches data'!C:C, $A6, 'Searches data'!D:D, H$4)</f>
        <v>84</v>
      </c>
    </row>
    <row r="7" spans="1:15" x14ac:dyDescent="0.35">
      <c r="A7" s="21">
        <v>2</v>
      </c>
      <c r="B7" s="8">
        <f>AVERAGEIFS('Searches data'!G:G, 'Searches data'!C:C, $A7, 'Searches data'!D:D, B$4)</f>
        <v>50</v>
      </c>
      <c r="C7" s="8">
        <f>AVERAGEIFS('Searches data'!G:G, 'Searches data'!C:C, $A7, 'Searches data'!D:D, C$4)</f>
        <v>56</v>
      </c>
      <c r="D7" s="8">
        <f>AVERAGEIFS('Searches data'!G:G, 'Searches data'!C:C, $A7, 'Searches data'!D:D, D$4)</f>
        <v>80</v>
      </c>
      <c r="E7" s="8">
        <f>AVERAGEIFS('Searches data'!G:G, 'Searches data'!C:C, $A7, 'Searches data'!D:D, E$4)</f>
        <v>60</v>
      </c>
      <c r="F7" s="8">
        <f>AVERAGEIFS('Searches data'!G:G, 'Searches data'!C:C, $A7, 'Searches data'!D:D, F$4)</f>
        <v>92</v>
      </c>
      <c r="G7" s="8">
        <f>AVERAGEIFS('Searches data'!G:G, 'Searches data'!C:C, $A7, 'Searches data'!D:D, G$4)</f>
        <v>94</v>
      </c>
      <c r="H7" s="22">
        <f>AVERAGEIFS('Searches data'!G:G, 'Searches data'!C:C, $A7, 'Searches data'!D:D, H$4)</f>
        <v>79</v>
      </c>
    </row>
    <row r="8" spans="1:15" x14ac:dyDescent="0.35">
      <c r="A8" s="21">
        <v>3</v>
      </c>
      <c r="B8" s="8">
        <f>AVERAGEIFS('Searches data'!G:G, 'Searches data'!C:C, $A8, 'Searches data'!D:D, B$4)</f>
        <v>0</v>
      </c>
      <c r="C8" s="8">
        <f>AVERAGEIFS('Searches data'!G:G, 'Searches data'!C:C, $A8, 'Searches data'!D:D, C$4)</f>
        <v>44</v>
      </c>
      <c r="D8" s="8">
        <f>AVERAGEIFS('Searches data'!G:G, 'Searches data'!C:C, $A8, 'Searches data'!D:D, D$4)</f>
        <v>56</v>
      </c>
      <c r="E8" s="8">
        <f>AVERAGEIFS('Searches data'!G:G, 'Searches data'!C:C, $A8, 'Searches data'!D:D, E$4)</f>
        <v>100</v>
      </c>
      <c r="F8" s="8">
        <f>AVERAGEIFS('Searches data'!G:G, 'Searches data'!C:C, $A8, 'Searches data'!D:D, F$4)</f>
        <v>67</v>
      </c>
      <c r="G8" s="8">
        <f>AVERAGEIFS('Searches data'!G:G, 'Searches data'!C:C, $A8, 'Searches data'!D:D, G$4)</f>
        <v>70</v>
      </c>
      <c r="H8" s="22">
        <f>AVERAGEIFS('Searches data'!G:G, 'Searches data'!C:C, $A8, 'Searches data'!D:D, H$4)</f>
        <v>67</v>
      </c>
    </row>
    <row r="9" spans="1:15" x14ac:dyDescent="0.35">
      <c r="A9" s="21">
        <v>4</v>
      </c>
      <c r="B9" s="8">
        <f>AVERAGEIFS('Searches data'!G:G, 'Searches data'!C:C, $A9, 'Searches data'!D:D, B$4)</f>
        <v>50</v>
      </c>
      <c r="C9" s="8">
        <f>AVERAGEIFS('Searches data'!G:G, 'Searches data'!C:C, $A9, 'Searches data'!D:D, C$4)</f>
        <v>57</v>
      </c>
      <c r="D9" s="8">
        <f>AVERAGEIFS('Searches data'!G:G, 'Searches data'!C:C, $A9, 'Searches data'!D:D, D$4)</f>
        <v>43</v>
      </c>
      <c r="E9" s="8">
        <f>AVERAGEIFS('Searches data'!G:G, 'Searches data'!C:C, $A9, 'Searches data'!D:D, E$4)</f>
        <v>50</v>
      </c>
      <c r="F9" s="8">
        <f>AVERAGEIFS('Searches data'!G:G, 'Searches data'!C:C, $A9, 'Searches data'!D:D, F$4)</f>
        <v>20</v>
      </c>
      <c r="G9" s="8">
        <f>AVERAGEIFS('Searches data'!G:G, 'Searches data'!C:C, $A9, 'Searches data'!D:D, G$4)</f>
        <v>55</v>
      </c>
      <c r="H9" s="22">
        <f>AVERAGEIFS('Searches data'!G:G, 'Searches data'!C:C, $A9, 'Searches data'!D:D, H$4)</f>
        <v>45</v>
      </c>
    </row>
    <row r="10" spans="1:15" x14ac:dyDescent="0.35">
      <c r="A10" s="21">
        <v>5</v>
      </c>
      <c r="B10" s="8">
        <f>AVERAGEIFS('Searches data'!G:G, 'Searches data'!C:C, $A10, 'Searches data'!D:D, B$4)</f>
        <v>50</v>
      </c>
      <c r="C10" s="8">
        <f>AVERAGEIFS('Searches data'!G:G, 'Searches data'!C:C, $A10, 'Searches data'!D:D, C$4)</f>
        <v>100</v>
      </c>
      <c r="D10" s="8">
        <f>AVERAGEIFS('Searches data'!G:G, 'Searches data'!C:C, $A10, 'Searches data'!D:D, D$4)</f>
        <v>50</v>
      </c>
      <c r="E10" s="8">
        <f>AVERAGEIFS('Searches data'!G:G, 'Searches data'!C:C, $A10, 'Searches data'!D:D, E$4)</f>
        <v>60</v>
      </c>
      <c r="F10" s="8">
        <f>AVERAGEIFS('Searches data'!G:G, 'Searches data'!C:C, $A10, 'Searches data'!D:D, F$4)</f>
        <v>83</v>
      </c>
      <c r="G10" s="8">
        <f>AVERAGEIFS('Searches data'!G:G, 'Searches data'!C:C, $A10, 'Searches data'!D:D, G$4)</f>
        <v>77</v>
      </c>
      <c r="H10" s="22">
        <f>AVERAGEIFS('Searches data'!G:G, 'Searches data'!C:C, $A10, 'Searches data'!D:D, H$4)</f>
        <v>85</v>
      </c>
    </row>
    <row r="11" spans="1:15" x14ac:dyDescent="0.35">
      <c r="A11" s="21">
        <v>6</v>
      </c>
      <c r="B11" s="8">
        <f>AVERAGEIFS('Searches data'!G:G, 'Searches data'!C:C, $A11, 'Searches data'!D:D, B$4)</f>
        <v>36</v>
      </c>
      <c r="C11" s="8">
        <f>AVERAGEIFS('Searches data'!G:G, 'Searches data'!C:C, $A11, 'Searches data'!D:D, C$4)</f>
        <v>73</v>
      </c>
      <c r="D11" s="8">
        <f>AVERAGEIFS('Searches data'!G:G, 'Searches data'!C:C, $A11, 'Searches data'!D:D, D$4)</f>
        <v>18</v>
      </c>
      <c r="E11" s="8">
        <f>AVERAGEIFS('Searches data'!G:G, 'Searches data'!C:C, $A11, 'Searches data'!D:D, E$4)</f>
        <v>57</v>
      </c>
      <c r="F11" s="8">
        <f>AVERAGEIFS('Searches data'!G:G, 'Searches data'!C:C, $A11, 'Searches data'!D:D, F$4)</f>
        <v>60</v>
      </c>
      <c r="G11" s="8">
        <f>AVERAGEIFS('Searches data'!G:G, 'Searches data'!C:C, $A11, 'Searches data'!D:D, G$4)</f>
        <v>83</v>
      </c>
      <c r="H11" s="22">
        <f>AVERAGEIFS('Searches data'!G:G, 'Searches data'!C:C, $A11, 'Searches data'!D:D, H$4)</f>
        <v>80</v>
      </c>
    </row>
    <row r="12" spans="1:15" x14ac:dyDescent="0.35">
      <c r="A12" s="21">
        <v>7</v>
      </c>
      <c r="B12" s="8">
        <f>AVERAGEIFS('Searches data'!G:G, 'Searches data'!C:C, $A12, 'Searches data'!D:D, B$4)</f>
        <v>56</v>
      </c>
      <c r="C12" s="8">
        <f>AVERAGEIFS('Searches data'!G:G, 'Searches data'!C:C, $A12, 'Searches data'!D:D, C$4)</f>
        <v>69</v>
      </c>
      <c r="D12" s="8">
        <f>AVERAGEIFS('Searches data'!G:G, 'Searches data'!C:C, $A12, 'Searches data'!D:D, D$4)</f>
        <v>53</v>
      </c>
      <c r="E12" s="8">
        <f>AVERAGEIFS('Searches data'!G:G, 'Searches data'!C:C, $A12, 'Searches data'!D:D, E$4)</f>
        <v>52</v>
      </c>
      <c r="F12" s="8">
        <f>AVERAGEIFS('Searches data'!G:G, 'Searches data'!C:C, $A12, 'Searches data'!D:D, F$4)</f>
        <v>55</v>
      </c>
      <c r="G12" s="8">
        <f>AVERAGEIFS('Searches data'!G:G, 'Searches data'!C:C, $A12, 'Searches data'!D:D, G$4)</f>
        <v>78</v>
      </c>
      <c r="H12" s="22">
        <f>AVERAGEIFS('Searches data'!G:G, 'Searches data'!C:C, $A12, 'Searches data'!D:D, H$4)</f>
        <v>71</v>
      </c>
    </row>
    <row r="13" spans="1:15" x14ac:dyDescent="0.35">
      <c r="A13" s="21">
        <v>8</v>
      </c>
      <c r="B13" s="8">
        <f>AVERAGEIFS('Searches data'!G:G, 'Searches data'!C:C, $A13, 'Searches data'!D:D, B$4)</f>
        <v>53</v>
      </c>
      <c r="C13" s="8">
        <f>AVERAGEIFS('Searches data'!G:G, 'Searches data'!C:C, $A13, 'Searches data'!D:D, C$4)</f>
        <v>68</v>
      </c>
      <c r="D13" s="8">
        <f>AVERAGEIFS('Searches data'!G:G, 'Searches data'!C:C, $A13, 'Searches data'!D:D, D$4)</f>
        <v>39</v>
      </c>
      <c r="E13" s="8">
        <f>AVERAGEIFS('Searches data'!G:G, 'Searches data'!C:C, $A13, 'Searches data'!D:D, E$4)</f>
        <v>56</v>
      </c>
      <c r="F13" s="8">
        <f>AVERAGEIFS('Searches data'!G:G, 'Searches data'!C:C, $A13, 'Searches data'!D:D, F$4)</f>
        <v>65</v>
      </c>
      <c r="G13" s="8">
        <f>AVERAGEIFS('Searches data'!G:G, 'Searches data'!C:C, $A13, 'Searches data'!D:D, G$4)</f>
        <v>59</v>
      </c>
      <c r="H13" s="22">
        <f>AVERAGEIFS('Searches data'!G:G, 'Searches data'!C:C, $A13, 'Searches data'!D:D, H$4)</f>
        <v>79</v>
      </c>
    </row>
    <row r="14" spans="1:15" x14ac:dyDescent="0.35">
      <c r="A14" s="21">
        <v>9</v>
      </c>
      <c r="B14" s="8">
        <f>AVERAGEIFS('Searches data'!G:G, 'Searches data'!C:C, $A14, 'Searches data'!D:D, B$4)</f>
        <v>58</v>
      </c>
      <c r="C14" s="8">
        <f>AVERAGEIFS('Searches data'!G:G, 'Searches data'!C:C, $A14, 'Searches data'!D:D, C$4)</f>
        <v>76</v>
      </c>
      <c r="D14" s="8">
        <f>AVERAGEIFS('Searches data'!G:G, 'Searches data'!C:C, $A14, 'Searches data'!D:D, D$4)</f>
        <v>51</v>
      </c>
      <c r="E14" s="8">
        <f>AVERAGEIFS('Searches data'!G:G, 'Searches data'!C:C, $A14, 'Searches data'!D:D, E$4)</f>
        <v>57</v>
      </c>
      <c r="F14" s="8">
        <f>AVERAGEIFS('Searches data'!G:G, 'Searches data'!C:C, $A14, 'Searches data'!D:D, F$4)</f>
        <v>67</v>
      </c>
      <c r="G14" s="8">
        <f>AVERAGEIFS('Searches data'!G:G, 'Searches data'!C:C, $A14, 'Searches data'!D:D, G$4)</f>
        <v>79</v>
      </c>
      <c r="H14" s="22">
        <f>AVERAGEIFS('Searches data'!G:G, 'Searches data'!C:C, $A14, 'Searches data'!D:D, H$4)</f>
        <v>59</v>
      </c>
    </row>
    <row r="15" spans="1:15" x14ac:dyDescent="0.35">
      <c r="A15" s="21">
        <v>10</v>
      </c>
      <c r="B15" s="8">
        <f>AVERAGEIFS('Searches data'!G:G, 'Searches data'!C:C, $A15, 'Searches data'!D:D, B$4)</f>
        <v>56</v>
      </c>
      <c r="C15" s="8">
        <f>AVERAGEIFS('Searches data'!G:G, 'Searches data'!C:C, $A15, 'Searches data'!D:D, C$4)</f>
        <v>76</v>
      </c>
      <c r="D15" s="8">
        <f>AVERAGEIFS('Searches data'!G:G, 'Searches data'!C:C, $A15, 'Searches data'!D:D, D$4)</f>
        <v>67</v>
      </c>
      <c r="E15" s="8">
        <f>AVERAGEIFS('Searches data'!G:G, 'Searches data'!C:C, $A15, 'Searches data'!D:D, E$4)</f>
        <v>79</v>
      </c>
      <c r="F15" s="8">
        <f>AVERAGEIFS('Searches data'!G:G, 'Searches data'!C:C, $A15, 'Searches data'!D:D, F$4)</f>
        <v>67</v>
      </c>
      <c r="G15" s="8">
        <f>AVERAGEIFS('Searches data'!G:G, 'Searches data'!C:C, $A15, 'Searches data'!D:D, G$4)</f>
        <v>66</v>
      </c>
      <c r="H15" s="22">
        <f>AVERAGEIFS('Searches data'!G:G, 'Searches data'!C:C, $A15, 'Searches data'!D:D, H$4)</f>
        <v>54</v>
      </c>
    </row>
    <row r="16" spans="1:15" x14ac:dyDescent="0.35">
      <c r="A16" s="21">
        <v>11</v>
      </c>
      <c r="B16" s="8">
        <f>AVERAGEIFS('Searches data'!G:G, 'Searches data'!C:C, $A16, 'Searches data'!D:D, B$4)</f>
        <v>77</v>
      </c>
      <c r="C16" s="8">
        <f>AVERAGEIFS('Searches data'!G:G, 'Searches data'!C:C, $A16, 'Searches data'!D:D, C$4)</f>
        <v>86</v>
      </c>
      <c r="D16" s="8">
        <f>AVERAGEIFS('Searches data'!G:G, 'Searches data'!C:C, $A16, 'Searches data'!D:D, D$4)</f>
        <v>80</v>
      </c>
      <c r="E16" s="8">
        <f>AVERAGEIFS('Searches data'!G:G, 'Searches data'!C:C, $A16, 'Searches data'!D:D, E$4)</f>
        <v>89</v>
      </c>
      <c r="F16" s="8">
        <f>AVERAGEIFS('Searches data'!G:G, 'Searches data'!C:C, $A16, 'Searches data'!D:D, F$4)</f>
        <v>79</v>
      </c>
      <c r="G16" s="8">
        <f>AVERAGEIFS('Searches data'!G:G, 'Searches data'!C:C, $A16, 'Searches data'!D:D, G$4)</f>
        <v>51</v>
      </c>
      <c r="H16" s="22">
        <f>AVERAGEIFS('Searches data'!G:G, 'Searches data'!C:C, $A16, 'Searches data'!D:D, H$4)</f>
        <v>85</v>
      </c>
    </row>
    <row r="17" spans="1:8" x14ac:dyDescent="0.35">
      <c r="A17" s="21">
        <v>12</v>
      </c>
      <c r="B17" s="8">
        <f>AVERAGEIFS('Searches data'!G:G, 'Searches data'!C:C, $A17, 'Searches data'!D:D, B$4)</f>
        <v>82</v>
      </c>
      <c r="C17" s="8">
        <f>AVERAGEIFS('Searches data'!G:G, 'Searches data'!C:C, $A17, 'Searches data'!D:D, C$4)</f>
        <v>88</v>
      </c>
      <c r="D17" s="8">
        <f>AVERAGEIFS('Searches data'!G:G, 'Searches data'!C:C, $A17, 'Searches data'!D:D, D$4)</f>
        <v>71</v>
      </c>
      <c r="E17" s="8">
        <f>AVERAGEIFS('Searches data'!G:G, 'Searches data'!C:C, $A17, 'Searches data'!D:D, E$4)</f>
        <v>85</v>
      </c>
      <c r="F17" s="8">
        <f>AVERAGEIFS('Searches data'!G:G, 'Searches data'!C:C, $A17, 'Searches data'!D:D, F$4)</f>
        <v>73</v>
      </c>
      <c r="G17" s="8">
        <f>AVERAGEIFS('Searches data'!G:G, 'Searches data'!C:C, $A17, 'Searches data'!D:D, G$4)</f>
        <v>52</v>
      </c>
      <c r="H17" s="22">
        <f>AVERAGEIFS('Searches data'!G:G, 'Searches data'!C:C, $A17, 'Searches data'!D:D, H$4)</f>
        <v>71</v>
      </c>
    </row>
    <row r="18" spans="1:8" x14ac:dyDescent="0.35">
      <c r="A18" s="21">
        <v>13</v>
      </c>
      <c r="B18" s="8">
        <f>AVERAGEIFS('Searches data'!G:G, 'Searches data'!C:C, $A18, 'Searches data'!D:D, B$4)</f>
        <v>82</v>
      </c>
      <c r="C18" s="8">
        <f>AVERAGEIFS('Searches data'!G:G, 'Searches data'!C:C, $A18, 'Searches data'!D:D, C$4)</f>
        <v>91</v>
      </c>
      <c r="D18" s="8">
        <f>AVERAGEIFS('Searches data'!G:G, 'Searches data'!C:C, $A18, 'Searches data'!D:D, D$4)</f>
        <v>87</v>
      </c>
      <c r="E18" s="8">
        <f>AVERAGEIFS('Searches data'!G:G, 'Searches data'!C:C, $A18, 'Searches data'!D:D, E$4)</f>
        <v>89</v>
      </c>
      <c r="F18" s="8">
        <f>AVERAGEIFS('Searches data'!G:G, 'Searches data'!C:C, $A18, 'Searches data'!D:D, F$4)</f>
        <v>79</v>
      </c>
      <c r="G18" s="8">
        <f>AVERAGEIFS('Searches data'!G:G, 'Searches data'!C:C, $A18, 'Searches data'!D:D, G$4)</f>
        <v>66</v>
      </c>
      <c r="H18" s="22">
        <f>AVERAGEIFS('Searches data'!G:G, 'Searches data'!C:C, $A18, 'Searches data'!D:D, H$4)</f>
        <v>70</v>
      </c>
    </row>
    <row r="19" spans="1:8" x14ac:dyDescent="0.35">
      <c r="A19" s="21">
        <v>14</v>
      </c>
      <c r="B19" s="8">
        <f>AVERAGEIFS('Searches data'!G:G, 'Searches data'!C:C, $A19, 'Searches data'!D:D, B$4)</f>
        <v>88</v>
      </c>
      <c r="C19" s="8">
        <f>AVERAGEIFS('Searches data'!G:G, 'Searches data'!C:C, $A19, 'Searches data'!D:D, C$4)</f>
        <v>84</v>
      </c>
      <c r="D19" s="8">
        <f>AVERAGEIFS('Searches data'!G:G, 'Searches data'!C:C, $A19, 'Searches data'!D:D, D$4)</f>
        <v>92</v>
      </c>
      <c r="E19" s="8">
        <f>AVERAGEIFS('Searches data'!G:G, 'Searches data'!C:C, $A19, 'Searches data'!D:D, E$4)</f>
        <v>88</v>
      </c>
      <c r="F19" s="8">
        <f>AVERAGEIFS('Searches data'!G:G, 'Searches data'!C:C, $A19, 'Searches data'!D:D, F$4)</f>
        <v>78</v>
      </c>
      <c r="G19" s="8">
        <f>AVERAGEIFS('Searches data'!G:G, 'Searches data'!C:C, $A19, 'Searches data'!D:D, G$4)</f>
        <v>82</v>
      </c>
      <c r="H19" s="22">
        <f>AVERAGEIFS('Searches data'!G:G, 'Searches data'!C:C, $A19, 'Searches data'!D:D, H$4)</f>
        <v>69</v>
      </c>
    </row>
    <row r="20" spans="1:8" x14ac:dyDescent="0.35">
      <c r="A20" s="21">
        <v>15</v>
      </c>
      <c r="B20" s="8">
        <f>AVERAGEIFS('Searches data'!G:G, 'Searches data'!C:C, $A20, 'Searches data'!D:D, B$4)</f>
        <v>91</v>
      </c>
      <c r="C20" s="8">
        <f>AVERAGEIFS('Searches data'!G:G, 'Searches data'!C:C, $A20, 'Searches data'!D:D, C$4)</f>
        <v>95</v>
      </c>
      <c r="D20" s="8">
        <f>AVERAGEIFS('Searches data'!G:G, 'Searches data'!C:C, $A20, 'Searches data'!D:D, D$4)</f>
        <v>84</v>
      </c>
      <c r="E20" s="8">
        <f>AVERAGEIFS('Searches data'!G:G, 'Searches data'!C:C, $A20, 'Searches data'!D:D, E$4)</f>
        <v>77</v>
      </c>
      <c r="F20" s="8">
        <f>AVERAGEIFS('Searches data'!G:G, 'Searches data'!C:C, $A20, 'Searches data'!D:D, F$4)</f>
        <v>82</v>
      </c>
      <c r="G20" s="8">
        <f>AVERAGEIFS('Searches data'!G:G, 'Searches data'!C:C, $A20, 'Searches data'!D:D, G$4)</f>
        <v>94</v>
      </c>
      <c r="H20" s="22">
        <f>AVERAGEIFS('Searches data'!G:G, 'Searches data'!C:C, $A20, 'Searches data'!D:D, H$4)</f>
        <v>82</v>
      </c>
    </row>
    <row r="21" spans="1:8" x14ac:dyDescent="0.35">
      <c r="A21" s="21">
        <v>16</v>
      </c>
      <c r="B21" s="8">
        <f>AVERAGEIFS('Searches data'!G:G, 'Searches data'!C:C, $A21, 'Searches data'!D:D, B$4)</f>
        <v>100</v>
      </c>
      <c r="C21" s="8">
        <f>AVERAGEIFS('Searches data'!G:G, 'Searches data'!C:C, $A21, 'Searches data'!D:D, C$4)</f>
        <v>92</v>
      </c>
      <c r="D21" s="8">
        <f>AVERAGEIFS('Searches data'!G:G, 'Searches data'!C:C, $A21, 'Searches data'!D:D, D$4)</f>
        <v>83</v>
      </c>
      <c r="E21" s="8">
        <f>AVERAGEIFS('Searches data'!G:G, 'Searches data'!C:C, $A21, 'Searches data'!D:D, E$4)</f>
        <v>84</v>
      </c>
      <c r="F21" s="8">
        <f>AVERAGEIFS('Searches data'!G:G, 'Searches data'!C:C, $A21, 'Searches data'!D:D, F$4)</f>
        <v>63</v>
      </c>
      <c r="G21" s="8">
        <f>AVERAGEIFS('Searches data'!G:G, 'Searches data'!C:C, $A21, 'Searches data'!D:D, G$4)</f>
        <v>76</v>
      </c>
      <c r="H21" s="22">
        <f>AVERAGEIFS('Searches data'!G:G, 'Searches data'!C:C, $A21, 'Searches data'!D:D, H$4)</f>
        <v>81</v>
      </c>
    </row>
    <row r="22" spans="1:8" x14ac:dyDescent="0.35">
      <c r="A22" s="21">
        <v>17</v>
      </c>
      <c r="B22" s="8">
        <f>AVERAGEIFS('Searches data'!G:G, 'Searches data'!C:C, $A22, 'Searches data'!D:D, B$4)</f>
        <v>97</v>
      </c>
      <c r="C22" s="8">
        <f>AVERAGEIFS('Searches data'!G:G, 'Searches data'!C:C, $A22, 'Searches data'!D:D, C$4)</f>
        <v>80</v>
      </c>
      <c r="D22" s="8">
        <f>AVERAGEIFS('Searches data'!G:G, 'Searches data'!C:C, $A22, 'Searches data'!D:D, D$4)</f>
        <v>92</v>
      </c>
      <c r="E22" s="8">
        <f>AVERAGEIFS('Searches data'!G:G, 'Searches data'!C:C, $A22, 'Searches data'!D:D, E$4)</f>
        <v>84</v>
      </c>
      <c r="F22" s="8">
        <f>AVERAGEIFS('Searches data'!G:G, 'Searches data'!C:C, $A22, 'Searches data'!D:D, F$4)</f>
        <v>62</v>
      </c>
      <c r="G22" s="8">
        <f>AVERAGEIFS('Searches data'!G:G, 'Searches data'!C:C, $A22, 'Searches data'!D:D, G$4)</f>
        <v>82</v>
      </c>
      <c r="H22" s="22">
        <f>AVERAGEIFS('Searches data'!G:G, 'Searches data'!C:C, $A22, 'Searches data'!D:D, H$4)</f>
        <v>68</v>
      </c>
    </row>
    <row r="23" spans="1:8" x14ac:dyDescent="0.35">
      <c r="A23" s="21">
        <v>18</v>
      </c>
      <c r="B23" s="8">
        <f>AVERAGEIFS('Searches data'!G:G, 'Searches data'!C:C, $A23, 'Searches data'!D:D, B$4)</f>
        <v>96</v>
      </c>
      <c r="C23" s="8">
        <f>AVERAGEIFS('Searches data'!G:G, 'Searches data'!C:C, $A23, 'Searches data'!D:D, C$4)</f>
        <v>55</v>
      </c>
      <c r="D23" s="8">
        <f>AVERAGEIFS('Searches data'!G:G, 'Searches data'!C:C, $A23, 'Searches data'!D:D, D$4)</f>
        <v>81</v>
      </c>
      <c r="E23" s="8">
        <f>AVERAGEIFS('Searches data'!G:G, 'Searches data'!C:C, $A23, 'Searches data'!D:D, E$4)</f>
        <v>91</v>
      </c>
      <c r="F23" s="8">
        <f>AVERAGEIFS('Searches data'!G:G, 'Searches data'!C:C, $A23, 'Searches data'!D:D, F$4)</f>
        <v>45</v>
      </c>
      <c r="G23" s="8">
        <f>AVERAGEIFS('Searches data'!G:G, 'Searches data'!C:C, $A23, 'Searches data'!D:D, G$4)</f>
        <v>80</v>
      </c>
      <c r="H23" s="22">
        <f>AVERAGEIFS('Searches data'!G:G, 'Searches data'!C:C, $A23, 'Searches data'!D:D, H$4)</f>
        <v>85</v>
      </c>
    </row>
    <row r="24" spans="1:8" x14ac:dyDescent="0.35">
      <c r="A24" s="21">
        <v>19</v>
      </c>
      <c r="B24" s="8">
        <f>AVERAGEIFS('Searches data'!G:G, 'Searches data'!C:C, $A24, 'Searches data'!D:D, B$4)</f>
        <v>84</v>
      </c>
      <c r="C24" s="8">
        <f>AVERAGEIFS('Searches data'!G:G, 'Searches data'!C:C, $A24, 'Searches data'!D:D, C$4)</f>
        <v>85</v>
      </c>
      <c r="D24" s="8">
        <f>AVERAGEIFS('Searches data'!G:G, 'Searches data'!C:C, $A24, 'Searches data'!D:D, D$4)</f>
        <v>84</v>
      </c>
      <c r="E24" s="8">
        <f>AVERAGEIFS('Searches data'!G:G, 'Searches data'!C:C, $A24, 'Searches data'!D:D, E$4)</f>
        <v>84</v>
      </c>
      <c r="F24" s="8">
        <f>AVERAGEIFS('Searches data'!G:G, 'Searches data'!C:C, $A24, 'Searches data'!D:D, F$4)</f>
        <v>64</v>
      </c>
      <c r="G24" s="8">
        <f>AVERAGEIFS('Searches data'!G:G, 'Searches data'!C:C, $A24, 'Searches data'!D:D, G$4)</f>
        <v>77</v>
      </c>
      <c r="H24" s="22">
        <f>AVERAGEIFS('Searches data'!G:G, 'Searches data'!C:C, $A24, 'Searches data'!D:D, H$4)</f>
        <v>84</v>
      </c>
    </row>
    <row r="25" spans="1:8" x14ac:dyDescent="0.35">
      <c r="A25" s="21">
        <v>20</v>
      </c>
      <c r="B25" s="8">
        <f>AVERAGEIFS('Searches data'!G:G, 'Searches data'!C:C, $A25, 'Searches data'!D:D, B$4)</f>
        <v>87</v>
      </c>
      <c r="C25" s="8">
        <f>AVERAGEIFS('Searches data'!G:G, 'Searches data'!C:C, $A25, 'Searches data'!D:D, C$4)</f>
        <v>79</v>
      </c>
      <c r="D25" s="8">
        <f>AVERAGEIFS('Searches data'!G:G, 'Searches data'!C:C, $A25, 'Searches data'!D:D, D$4)</f>
        <v>94</v>
      </c>
      <c r="E25" s="8">
        <f>AVERAGEIFS('Searches data'!G:G, 'Searches data'!C:C, $A25, 'Searches data'!D:D, E$4)</f>
        <v>89</v>
      </c>
      <c r="F25" s="8">
        <f>AVERAGEIFS('Searches data'!G:G, 'Searches data'!C:C, $A25, 'Searches data'!D:D, F$4)</f>
        <v>58</v>
      </c>
      <c r="G25" s="8">
        <f>AVERAGEIFS('Searches data'!G:G, 'Searches data'!C:C, $A25, 'Searches data'!D:D, G$4)</f>
        <v>79</v>
      </c>
      <c r="H25" s="22">
        <f>AVERAGEIFS('Searches data'!G:G, 'Searches data'!C:C, $A25, 'Searches data'!D:D, H$4)</f>
        <v>89</v>
      </c>
    </row>
    <row r="26" spans="1:8" x14ac:dyDescent="0.35">
      <c r="A26" s="21">
        <v>21</v>
      </c>
      <c r="B26" s="8">
        <f>AVERAGEIFS('Searches data'!G:G, 'Searches data'!C:C, $A26, 'Searches data'!D:D, B$4)</f>
        <v>85</v>
      </c>
      <c r="C26" s="8">
        <f>AVERAGEIFS('Searches data'!G:G, 'Searches data'!C:C, $A26, 'Searches data'!D:D, C$4)</f>
        <v>82</v>
      </c>
      <c r="D26" s="8">
        <f>AVERAGEIFS('Searches data'!G:G, 'Searches data'!C:C, $A26, 'Searches data'!D:D, D$4)</f>
        <v>93</v>
      </c>
      <c r="E26" s="8">
        <f>AVERAGEIFS('Searches data'!G:G, 'Searches data'!C:C, $A26, 'Searches data'!D:D, E$4)</f>
        <v>94</v>
      </c>
      <c r="F26" s="8">
        <f>AVERAGEIFS('Searches data'!G:G, 'Searches data'!C:C, $A26, 'Searches data'!D:D, F$4)</f>
        <v>75</v>
      </c>
      <c r="G26" s="8">
        <f>AVERAGEIFS('Searches data'!G:G, 'Searches data'!C:C, $A26, 'Searches data'!D:D, G$4)</f>
        <v>91</v>
      </c>
      <c r="H26" s="22">
        <f>AVERAGEIFS('Searches data'!G:G, 'Searches data'!C:C, $A26, 'Searches data'!D:D, H$4)</f>
        <v>76</v>
      </c>
    </row>
    <row r="27" spans="1:8" x14ac:dyDescent="0.35">
      <c r="A27" s="21">
        <v>22</v>
      </c>
      <c r="B27" s="8">
        <f>AVERAGEIFS('Searches data'!G:G, 'Searches data'!C:C, $A27, 'Searches data'!D:D, B$4)</f>
        <v>87</v>
      </c>
      <c r="C27" s="8">
        <f>AVERAGEIFS('Searches data'!G:G, 'Searches data'!C:C, $A27, 'Searches data'!D:D, C$4)</f>
        <v>75</v>
      </c>
      <c r="D27" s="8">
        <f>AVERAGEIFS('Searches data'!G:G, 'Searches data'!C:C, $A27, 'Searches data'!D:D, D$4)</f>
        <v>95</v>
      </c>
      <c r="E27" s="8">
        <f>AVERAGEIFS('Searches data'!G:G, 'Searches data'!C:C, $A27, 'Searches data'!D:D, E$4)</f>
        <v>85</v>
      </c>
      <c r="F27" s="8">
        <f>AVERAGEIFS('Searches data'!G:G, 'Searches data'!C:C, $A27, 'Searches data'!D:D, F$4)</f>
        <v>89</v>
      </c>
      <c r="G27" s="8">
        <f>AVERAGEIFS('Searches data'!G:G, 'Searches data'!C:C, $A27, 'Searches data'!D:D, G$4)</f>
        <v>81</v>
      </c>
      <c r="H27" s="22">
        <f>AVERAGEIFS('Searches data'!G:G, 'Searches data'!C:C, $A27, 'Searches data'!D:D, H$4)</f>
        <v>87</v>
      </c>
    </row>
    <row r="28" spans="1:8" ht="15" thickBot="1" x14ac:dyDescent="0.4">
      <c r="A28" s="23">
        <v>23</v>
      </c>
      <c r="B28" s="24">
        <f>AVERAGEIFS('Searches data'!G:G, 'Searches data'!C:C, $A28, 'Searches data'!D:D, B$4)</f>
        <v>75</v>
      </c>
      <c r="C28" s="24">
        <f>AVERAGEIFS('Searches data'!G:G, 'Searches data'!C:C, $A28, 'Searches data'!D:D, C$4)</f>
        <v>71</v>
      </c>
      <c r="D28" s="24">
        <f>AVERAGEIFS('Searches data'!G:G, 'Searches data'!C:C, $A28, 'Searches data'!D:D, D$4)</f>
        <v>77</v>
      </c>
      <c r="E28" s="24">
        <f>AVERAGEIFS('Searches data'!G:G, 'Searches data'!C:C, $A28, 'Searches data'!D:D, E$4)</f>
        <v>78</v>
      </c>
      <c r="F28" s="24">
        <f>AVERAGEIFS('Searches data'!G:G, 'Searches data'!C:C, $A28, 'Searches data'!D:D, F$4)</f>
        <v>72</v>
      </c>
      <c r="G28" s="24">
        <f>AVERAGEIFS('Searches data'!G:G, 'Searches data'!C:C, $A28, 'Searches data'!D:D, G$4)</f>
        <v>74</v>
      </c>
      <c r="H28" s="25">
        <f>AVERAGEIFS('Searches data'!G:G, 'Searches data'!C:C, $A28, 'Searches data'!D:D, H$4)</f>
        <v>94</v>
      </c>
    </row>
  </sheetData>
  <mergeCells count="1">
    <mergeCell ref="A1:O1"/>
  </mergeCells>
  <phoneticPr fontId="5" type="noConversion"/>
  <conditionalFormatting sqref="A4:H28">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4C7C4-FE35-4F4D-A39E-0D0740E5099F}">
  <sheetPr codeName="Sheet6"/>
  <dimension ref="A1:O38"/>
  <sheetViews>
    <sheetView topLeftCell="A4" workbookViewId="0">
      <selection activeCell="E14" sqref="E14"/>
    </sheetView>
  </sheetViews>
  <sheetFormatPr defaultRowHeight="14.5" x14ac:dyDescent="0.35"/>
  <cols>
    <col min="1" max="1" width="14.90625" bestFit="1" customWidth="1"/>
    <col min="2" max="2" width="11.36328125" bestFit="1" customWidth="1"/>
    <col min="3" max="3" width="9.90625" bestFit="1" customWidth="1"/>
    <col min="4" max="5" width="13.6328125" bestFit="1" customWidth="1"/>
    <col min="6" max="6" width="16.90625" bestFit="1" customWidth="1"/>
    <col min="7" max="7" width="14.54296875" bestFit="1" customWidth="1"/>
    <col min="8" max="8" width="11.6328125" bestFit="1" customWidth="1"/>
    <col min="9" max="9" width="14.26953125" bestFit="1" customWidth="1"/>
    <col min="10" max="10" width="12.7265625" bestFit="1" customWidth="1"/>
  </cols>
  <sheetData>
    <row r="1" spans="1:15" ht="30" customHeight="1" x14ac:dyDescent="0.35">
      <c r="A1" s="68" t="s">
        <v>228</v>
      </c>
      <c r="B1" s="68"/>
      <c r="C1" s="68"/>
      <c r="D1" s="68"/>
      <c r="E1" s="68"/>
      <c r="F1" s="68"/>
      <c r="G1" s="68"/>
      <c r="H1" s="68"/>
      <c r="I1" s="68"/>
      <c r="J1" s="68"/>
      <c r="K1" s="68"/>
      <c r="L1" s="68"/>
      <c r="M1" s="68"/>
      <c r="N1" s="68"/>
      <c r="O1" s="68"/>
    </row>
    <row r="2" spans="1:15" ht="15" customHeight="1" x14ac:dyDescent="0.35">
      <c r="A2" s="2"/>
      <c r="B2" s="2"/>
      <c r="C2" s="2"/>
      <c r="D2" s="2"/>
      <c r="E2" s="2"/>
      <c r="F2" s="2"/>
      <c r="G2" s="2"/>
      <c r="H2" s="2"/>
      <c r="I2" s="2"/>
      <c r="J2" s="2"/>
      <c r="K2" s="2"/>
      <c r="L2" s="2"/>
      <c r="M2" s="2"/>
      <c r="N2" s="2"/>
      <c r="O2" s="2"/>
    </row>
    <row r="3" spans="1:15" ht="81.5" customHeight="1" x14ac:dyDescent="0.35">
      <c r="A3" s="71" t="s">
        <v>237</v>
      </c>
      <c r="B3" s="71"/>
      <c r="C3" s="71"/>
      <c r="D3" s="71"/>
      <c r="E3" s="71"/>
      <c r="F3" s="71"/>
    </row>
    <row r="5" spans="1:15" s="26" customFormat="1" x14ac:dyDescent="0.35">
      <c r="A5" s="26" t="s">
        <v>230</v>
      </c>
    </row>
    <row r="6" spans="1:15" x14ac:dyDescent="0.35">
      <c r="A6" t="s">
        <v>235</v>
      </c>
    </row>
    <row r="7" spans="1:15" x14ac:dyDescent="0.35">
      <c r="A7" t="s">
        <v>231</v>
      </c>
    </row>
    <row r="8" spans="1:15" x14ac:dyDescent="0.35">
      <c r="A8" t="s">
        <v>229</v>
      </c>
    </row>
    <row r="9" spans="1:15" x14ac:dyDescent="0.35">
      <c r="A9" t="s">
        <v>233</v>
      </c>
    </row>
    <row r="10" spans="1:15" x14ac:dyDescent="0.35">
      <c r="A10" t="s">
        <v>236</v>
      </c>
    </row>
    <row r="11" spans="1:15" x14ac:dyDescent="0.35">
      <c r="A11" t="s">
        <v>232</v>
      </c>
    </row>
    <row r="13" spans="1:15" ht="15.5" x14ac:dyDescent="0.35">
      <c r="A13" s="70" t="s">
        <v>234</v>
      </c>
      <c r="B13" s="70"/>
    </row>
    <row r="14" spans="1:15" s="8" customFormat="1" ht="16" thickBot="1" x14ac:dyDescent="0.4">
      <c r="C14" s="79" t="s">
        <v>187</v>
      </c>
      <c r="D14" s="80" t="s">
        <v>216</v>
      </c>
      <c r="E14" s="80" t="s">
        <v>217</v>
      </c>
      <c r="F14" s="80" t="s">
        <v>218</v>
      </c>
      <c r="G14" s="80" t="s">
        <v>219</v>
      </c>
      <c r="H14" s="80" t="s">
        <v>220</v>
      </c>
      <c r="I14" s="80" t="s">
        <v>221</v>
      </c>
      <c r="J14" s="80" t="s">
        <v>215</v>
      </c>
    </row>
    <row r="15" spans="1:15" ht="15.5" x14ac:dyDescent="0.35">
      <c r="C15" s="30">
        <v>0</v>
      </c>
      <c r="D15" s="27">
        <v>1.2</v>
      </c>
      <c r="E15" s="27">
        <v>1.5</v>
      </c>
      <c r="F15" s="27">
        <v>1.4</v>
      </c>
      <c r="G15" s="27">
        <v>1.3</v>
      </c>
      <c r="H15" s="27">
        <v>1.2</v>
      </c>
      <c r="I15" s="27">
        <v>1</v>
      </c>
      <c r="J15" s="27">
        <v>1.2</v>
      </c>
    </row>
    <row r="16" spans="1:15" ht="15.5" x14ac:dyDescent="0.35">
      <c r="C16" s="31">
        <v>4.1666666666666664E-2</v>
      </c>
      <c r="D16" s="28">
        <v>1.1000000000000001</v>
      </c>
      <c r="E16" s="28">
        <v>1.3</v>
      </c>
      <c r="F16" s="28">
        <v>1.2</v>
      </c>
      <c r="G16" s="28">
        <v>1.2</v>
      </c>
      <c r="H16" s="28">
        <v>1.2</v>
      </c>
      <c r="I16" s="28">
        <v>1.5</v>
      </c>
      <c r="J16" s="28">
        <v>1.4</v>
      </c>
    </row>
    <row r="17" spans="3:10" ht="15.5" x14ac:dyDescent="0.35">
      <c r="C17" s="31">
        <v>8.3333333333333329E-2</v>
      </c>
      <c r="D17" s="28">
        <v>1.5</v>
      </c>
      <c r="E17" s="28">
        <v>1.4</v>
      </c>
      <c r="F17" s="28">
        <v>1.1000000000000001</v>
      </c>
      <c r="G17" s="28">
        <v>1.3</v>
      </c>
      <c r="H17" s="28">
        <v>1.7</v>
      </c>
      <c r="I17" s="28">
        <v>1.8</v>
      </c>
      <c r="J17" s="28">
        <v>1.5</v>
      </c>
    </row>
    <row r="18" spans="3:10" ht="15.5" x14ac:dyDescent="0.35">
      <c r="C18" s="31">
        <v>0.125</v>
      </c>
      <c r="D18" s="28">
        <v>2</v>
      </c>
      <c r="E18" s="28">
        <v>1.6</v>
      </c>
      <c r="F18" s="28">
        <v>1.4</v>
      </c>
      <c r="G18" s="28">
        <v>1.9</v>
      </c>
      <c r="H18" s="28">
        <v>1.3</v>
      </c>
      <c r="I18" s="28">
        <v>1.4</v>
      </c>
      <c r="J18" s="28">
        <v>1.3</v>
      </c>
    </row>
    <row r="19" spans="3:10" ht="15.5" x14ac:dyDescent="0.35">
      <c r="C19" s="31">
        <v>0.16666666666666666</v>
      </c>
      <c r="D19" s="28">
        <v>1.7</v>
      </c>
      <c r="E19" s="28">
        <v>1.5</v>
      </c>
      <c r="F19" s="28">
        <v>1.6</v>
      </c>
      <c r="G19" s="28">
        <v>1.7</v>
      </c>
      <c r="H19" s="28">
        <v>2</v>
      </c>
      <c r="I19" s="28">
        <v>1.8</v>
      </c>
      <c r="J19" s="28">
        <v>1.9</v>
      </c>
    </row>
    <row r="20" spans="3:10" ht="15.5" x14ac:dyDescent="0.35">
      <c r="C20" s="31">
        <v>0.20833333333333334</v>
      </c>
      <c r="D20" s="28">
        <v>1.6</v>
      </c>
      <c r="E20" s="28">
        <v>1.9</v>
      </c>
      <c r="F20" s="28">
        <v>1.7</v>
      </c>
      <c r="G20" s="28">
        <v>1.5</v>
      </c>
      <c r="H20" s="28">
        <v>1.3</v>
      </c>
      <c r="I20" s="28">
        <v>1.2</v>
      </c>
      <c r="J20" s="28">
        <v>1.1000000000000001</v>
      </c>
    </row>
    <row r="21" spans="3:10" ht="15.5" x14ac:dyDescent="0.35">
      <c r="C21" s="31">
        <v>0.25</v>
      </c>
      <c r="D21" s="28">
        <v>1.8</v>
      </c>
      <c r="E21" s="28">
        <v>1.3</v>
      </c>
      <c r="F21" s="28">
        <v>2</v>
      </c>
      <c r="G21" s="28">
        <v>1.6</v>
      </c>
      <c r="H21" s="28">
        <v>1.5</v>
      </c>
      <c r="I21" s="28">
        <v>1.2</v>
      </c>
      <c r="J21" s="28">
        <v>1.3</v>
      </c>
    </row>
    <row r="22" spans="3:10" ht="15.5" x14ac:dyDescent="0.35">
      <c r="C22" s="31">
        <v>0.29166666666666669</v>
      </c>
      <c r="D22" s="28">
        <v>1.4</v>
      </c>
      <c r="E22" s="28">
        <v>1.3</v>
      </c>
      <c r="F22" s="28">
        <v>1.6</v>
      </c>
      <c r="G22" s="28">
        <v>1.5</v>
      </c>
      <c r="H22" s="28">
        <v>1.6</v>
      </c>
      <c r="I22" s="28">
        <v>1.3</v>
      </c>
      <c r="J22" s="28">
        <v>1.4</v>
      </c>
    </row>
    <row r="23" spans="3:10" ht="15.5" x14ac:dyDescent="0.35">
      <c r="C23" s="31">
        <v>0.33333333333333331</v>
      </c>
      <c r="D23" s="28">
        <v>1.5</v>
      </c>
      <c r="E23" s="28">
        <v>1.4</v>
      </c>
      <c r="F23" s="28">
        <v>1.7</v>
      </c>
      <c r="G23" s="28">
        <v>1.6</v>
      </c>
      <c r="H23" s="28">
        <v>1.4</v>
      </c>
      <c r="I23" s="28">
        <v>1.6</v>
      </c>
      <c r="J23" s="28">
        <v>1.3</v>
      </c>
    </row>
    <row r="24" spans="3:10" ht="15.5" x14ac:dyDescent="0.35">
      <c r="C24" s="31">
        <v>0.375</v>
      </c>
      <c r="D24" s="28">
        <v>1.4</v>
      </c>
      <c r="E24" s="28">
        <v>1.2</v>
      </c>
      <c r="F24" s="28">
        <v>1.6</v>
      </c>
      <c r="G24" s="28">
        <v>1.5</v>
      </c>
      <c r="H24" s="28">
        <v>1.3</v>
      </c>
      <c r="I24" s="28">
        <v>1.2</v>
      </c>
      <c r="J24" s="28">
        <v>1.5</v>
      </c>
    </row>
    <row r="25" spans="3:10" ht="15.5" x14ac:dyDescent="0.35">
      <c r="C25" s="31">
        <v>0.41666666666666669</v>
      </c>
      <c r="D25" s="28">
        <v>1.3</v>
      </c>
      <c r="E25" s="28">
        <v>1.2</v>
      </c>
      <c r="F25" s="28">
        <v>1.3</v>
      </c>
      <c r="G25" s="28">
        <v>1.1000000000000001</v>
      </c>
      <c r="H25" s="28">
        <v>1.3</v>
      </c>
      <c r="I25" s="28">
        <v>1.4</v>
      </c>
      <c r="J25" s="28">
        <v>1.6</v>
      </c>
    </row>
    <row r="26" spans="3:10" ht="15.5" x14ac:dyDescent="0.35">
      <c r="C26" s="31">
        <v>0.45833333333333331</v>
      </c>
      <c r="D26" s="29">
        <v>1.1000000000000001</v>
      </c>
      <c r="E26" s="29">
        <v>1.1000000000000001</v>
      </c>
      <c r="F26" s="29">
        <v>1.2</v>
      </c>
      <c r="G26" s="29">
        <v>1</v>
      </c>
      <c r="H26" s="29">
        <v>1</v>
      </c>
      <c r="I26" s="29">
        <v>1.5</v>
      </c>
      <c r="J26" s="29">
        <v>1.2</v>
      </c>
    </row>
    <row r="27" spans="3:10" ht="15.5" x14ac:dyDescent="0.35">
      <c r="C27" s="31">
        <v>0.5</v>
      </c>
      <c r="D27" s="29">
        <v>1</v>
      </c>
      <c r="E27" s="29">
        <v>1</v>
      </c>
      <c r="F27" s="29">
        <v>1.3</v>
      </c>
      <c r="G27" s="29">
        <v>1.1000000000000001</v>
      </c>
      <c r="H27" s="29">
        <v>1.2</v>
      </c>
      <c r="I27" s="29">
        <v>1.6</v>
      </c>
      <c r="J27" s="29">
        <v>1.4</v>
      </c>
    </row>
    <row r="28" spans="3:10" ht="15.5" x14ac:dyDescent="0.35">
      <c r="C28" s="31">
        <v>0.54166666666666663</v>
      </c>
      <c r="D28" s="29">
        <v>1.1000000000000001</v>
      </c>
      <c r="E28" s="29">
        <v>1</v>
      </c>
      <c r="F28" s="29">
        <v>1</v>
      </c>
      <c r="G28" s="29">
        <v>1</v>
      </c>
      <c r="H28" s="29">
        <v>1</v>
      </c>
      <c r="I28" s="29">
        <v>1.4</v>
      </c>
      <c r="J28" s="29">
        <v>1.5</v>
      </c>
    </row>
    <row r="29" spans="3:10" ht="15.5" x14ac:dyDescent="0.35">
      <c r="C29" s="31">
        <v>0.58333333333333337</v>
      </c>
      <c r="D29" s="29">
        <v>1.2</v>
      </c>
      <c r="E29" s="29">
        <v>1.1000000000000001</v>
      </c>
      <c r="F29" s="29">
        <v>1.1000000000000001</v>
      </c>
      <c r="G29" s="29">
        <v>1</v>
      </c>
      <c r="H29" s="29">
        <v>1.1000000000000001</v>
      </c>
      <c r="I29" s="29">
        <v>1.3</v>
      </c>
      <c r="J29" s="29">
        <v>1.4</v>
      </c>
    </row>
    <row r="30" spans="3:10" ht="15.5" x14ac:dyDescent="0.35">
      <c r="C30" s="31">
        <v>0.625</v>
      </c>
      <c r="D30" s="29">
        <v>1.3</v>
      </c>
      <c r="E30" s="29">
        <v>1.2</v>
      </c>
      <c r="F30" s="29">
        <v>1.2</v>
      </c>
      <c r="G30" s="29">
        <v>1.1000000000000001</v>
      </c>
      <c r="H30" s="29">
        <v>1.1000000000000001</v>
      </c>
      <c r="I30" s="29">
        <v>1.2</v>
      </c>
      <c r="J30" s="29">
        <v>1.2</v>
      </c>
    </row>
    <row r="31" spans="3:10" ht="15.5" x14ac:dyDescent="0.35">
      <c r="C31" s="31">
        <v>0.66666666666666663</v>
      </c>
      <c r="D31" s="29">
        <v>1.6</v>
      </c>
      <c r="E31" s="29">
        <v>1.4</v>
      </c>
      <c r="F31" s="29">
        <v>1.3</v>
      </c>
      <c r="G31" s="29">
        <v>1.2</v>
      </c>
      <c r="H31" s="29">
        <v>1.5</v>
      </c>
      <c r="I31" s="29">
        <v>1.6</v>
      </c>
      <c r="J31" s="29">
        <v>1.3</v>
      </c>
    </row>
    <row r="32" spans="3:10" ht="15.5" x14ac:dyDescent="0.35">
      <c r="C32" s="31">
        <v>0.70833333333333337</v>
      </c>
      <c r="D32" s="29">
        <v>1.8</v>
      </c>
      <c r="E32" s="29">
        <v>1.6</v>
      </c>
      <c r="F32" s="29">
        <v>1.4</v>
      </c>
      <c r="G32" s="29">
        <v>1.3</v>
      </c>
      <c r="H32" s="29">
        <v>1.6</v>
      </c>
      <c r="I32" s="29">
        <v>1.3</v>
      </c>
      <c r="J32" s="29">
        <v>1.4</v>
      </c>
    </row>
    <row r="33" spans="3:10" ht="15.5" x14ac:dyDescent="0.35">
      <c r="C33" s="31">
        <v>0.75</v>
      </c>
      <c r="D33" s="29">
        <v>1.7</v>
      </c>
      <c r="E33" s="29">
        <v>1.9</v>
      </c>
      <c r="F33" s="29">
        <v>1.5</v>
      </c>
      <c r="G33" s="29">
        <v>1.3</v>
      </c>
      <c r="H33" s="29">
        <v>1.9</v>
      </c>
      <c r="I33" s="29">
        <v>1.2</v>
      </c>
      <c r="J33" s="29">
        <v>1.1000000000000001</v>
      </c>
    </row>
    <row r="34" spans="3:10" ht="15.5" x14ac:dyDescent="0.35">
      <c r="C34" s="31">
        <v>0.79166666666666663</v>
      </c>
      <c r="D34" s="29">
        <v>1.3</v>
      </c>
      <c r="E34" s="29">
        <v>1.2</v>
      </c>
      <c r="F34" s="29">
        <v>1.1000000000000001</v>
      </c>
      <c r="G34" s="29">
        <v>1.2</v>
      </c>
      <c r="H34" s="29">
        <v>1.1000000000000001</v>
      </c>
      <c r="I34" s="29">
        <v>1.3</v>
      </c>
      <c r="J34" s="29">
        <v>1.2</v>
      </c>
    </row>
    <row r="35" spans="3:10" ht="15.5" x14ac:dyDescent="0.35">
      <c r="C35" s="31">
        <v>0.83333333333333337</v>
      </c>
      <c r="D35" s="29">
        <v>1.2</v>
      </c>
      <c r="E35" s="29">
        <v>1.1000000000000001</v>
      </c>
      <c r="F35" s="29">
        <v>1.1000000000000001</v>
      </c>
      <c r="G35" s="29">
        <v>1.1000000000000001</v>
      </c>
      <c r="H35" s="29">
        <v>1.3</v>
      </c>
      <c r="I35" s="29">
        <v>1.3</v>
      </c>
      <c r="J35" s="29">
        <v>1.1000000000000001</v>
      </c>
    </row>
    <row r="36" spans="3:10" ht="15.5" x14ac:dyDescent="0.35">
      <c r="C36" s="31">
        <v>0.875</v>
      </c>
      <c r="D36" s="29">
        <v>1.1000000000000001</v>
      </c>
      <c r="E36" s="29">
        <v>1.1000000000000001</v>
      </c>
      <c r="F36" s="29">
        <v>1.1000000000000001</v>
      </c>
      <c r="G36" s="29">
        <v>1</v>
      </c>
      <c r="H36" s="29">
        <v>1.2</v>
      </c>
      <c r="I36" s="29">
        <v>1.2</v>
      </c>
      <c r="J36" s="29">
        <v>1.3</v>
      </c>
    </row>
    <row r="37" spans="3:10" ht="15.5" x14ac:dyDescent="0.35">
      <c r="C37" s="31">
        <v>0.91666666666666663</v>
      </c>
      <c r="D37" s="29">
        <v>1.2</v>
      </c>
      <c r="E37" s="29">
        <v>1.3</v>
      </c>
      <c r="F37" s="29">
        <v>1</v>
      </c>
      <c r="G37" s="29">
        <v>1.2</v>
      </c>
      <c r="H37" s="29">
        <v>1.1000000000000001</v>
      </c>
      <c r="I37" s="29">
        <v>1.4</v>
      </c>
      <c r="J37" s="29">
        <v>1.2</v>
      </c>
    </row>
    <row r="38" spans="3:10" ht="15.5" x14ac:dyDescent="0.35">
      <c r="C38" s="31">
        <v>0.95833333333333337</v>
      </c>
      <c r="D38" s="29">
        <v>1.3</v>
      </c>
      <c r="E38" s="29">
        <v>1.4</v>
      </c>
      <c r="F38" s="29">
        <v>1.3</v>
      </c>
      <c r="G38" s="29">
        <v>1.2</v>
      </c>
      <c r="H38" s="29">
        <v>1.2</v>
      </c>
      <c r="I38" s="29">
        <v>1.3</v>
      </c>
      <c r="J38" s="29">
        <v>1.1000000000000001</v>
      </c>
    </row>
  </sheetData>
  <mergeCells count="3">
    <mergeCell ref="A1:O1"/>
    <mergeCell ref="A13:B13"/>
    <mergeCell ref="A3:F3"/>
  </mergeCells>
  <conditionalFormatting sqref="D14:J38">
    <cfRule type="colorScale" priority="1">
      <colorScale>
        <cfvo type="min"/>
        <cfvo type="percentile" val="50"/>
        <cfvo type="max"/>
        <color rgb="FF5A8AC6"/>
        <color rgb="FFFCFCFF"/>
        <color rgb="FFF8696B"/>
      </colorScale>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9216-E69E-4A2C-9FAD-A82827B9B127}">
  <sheetPr codeName="Sheet7"/>
  <dimension ref="A1:O15"/>
  <sheetViews>
    <sheetView tabSelected="1" workbookViewId="0">
      <selection activeCell="C13" sqref="C13"/>
    </sheetView>
  </sheetViews>
  <sheetFormatPr defaultRowHeight="14.5" x14ac:dyDescent="0.35"/>
  <cols>
    <col min="1" max="1" width="8.54296875" bestFit="1" customWidth="1"/>
    <col min="2" max="2" width="33.36328125" bestFit="1" customWidth="1"/>
    <col min="3" max="3" width="18" bestFit="1" customWidth="1"/>
    <col min="4" max="4" width="11.26953125" bestFit="1" customWidth="1"/>
    <col min="5" max="5" width="10.54296875" bestFit="1" customWidth="1"/>
  </cols>
  <sheetData>
    <row r="1" spans="1:15" ht="30" customHeight="1" x14ac:dyDescent="0.35">
      <c r="A1" s="68" t="s">
        <v>276</v>
      </c>
      <c r="B1" s="68"/>
      <c r="C1" s="68"/>
      <c r="D1" s="68"/>
      <c r="E1" s="68"/>
      <c r="F1" s="68"/>
      <c r="G1" s="68"/>
      <c r="H1" s="68"/>
      <c r="I1" s="68"/>
      <c r="J1" s="68"/>
      <c r="K1" s="68"/>
      <c r="L1" s="68"/>
      <c r="M1" s="68"/>
      <c r="N1" s="68"/>
      <c r="O1" s="68"/>
    </row>
    <row r="3" spans="1:15" ht="62" customHeight="1" x14ac:dyDescent="0.35">
      <c r="A3" s="72" t="s">
        <v>277</v>
      </c>
      <c r="B3" s="72"/>
      <c r="C3" s="72"/>
      <c r="D3" s="72"/>
      <c r="E3" s="72"/>
      <c r="F3" s="72"/>
      <c r="G3" s="72"/>
      <c r="H3" s="72"/>
      <c r="I3" s="72"/>
      <c r="J3" s="72"/>
      <c r="K3" s="72"/>
      <c r="L3" s="72"/>
      <c r="M3" s="72"/>
      <c r="N3" s="72"/>
      <c r="O3" s="72"/>
    </row>
    <row r="5" spans="1:15" ht="38" customHeight="1" x14ac:dyDescent="0.35">
      <c r="A5" s="72" t="s">
        <v>240</v>
      </c>
      <c r="B5" s="72"/>
      <c r="C5" s="72"/>
      <c r="D5" s="72"/>
      <c r="E5" s="72"/>
      <c r="F5" s="72"/>
      <c r="G5" s="72"/>
      <c r="H5" s="72"/>
    </row>
    <row r="7" spans="1:15" ht="36" customHeight="1" x14ac:dyDescent="0.35">
      <c r="A7" s="72" t="s">
        <v>278</v>
      </c>
      <c r="B7" s="72"/>
      <c r="C7" s="72"/>
      <c r="D7" s="72"/>
      <c r="E7" s="32" t="s">
        <v>248</v>
      </c>
      <c r="F7" s="33">
        <f>MATCH(C12, 'Activity data'!N2:N169, 0) + 1</f>
        <v>49</v>
      </c>
    </row>
    <row r="10" spans="1:15" x14ac:dyDescent="0.35">
      <c r="B10" s="40" t="s">
        <v>246</v>
      </c>
    </row>
    <row r="11" spans="1:15" ht="15.5" x14ac:dyDescent="0.35">
      <c r="B11" s="34" t="s">
        <v>241</v>
      </c>
      <c r="C11" s="35" t="s">
        <v>242</v>
      </c>
    </row>
    <row r="12" spans="1:15" ht="15.5" x14ac:dyDescent="0.35">
      <c r="B12" s="36" t="s">
        <v>243</v>
      </c>
      <c r="C12" s="37">
        <f>MAX('Activity data'!N2:N169)</f>
        <v>314</v>
      </c>
    </row>
    <row r="13" spans="1:15" ht="15.5" x14ac:dyDescent="0.35">
      <c r="B13" s="36" t="s">
        <v>244</v>
      </c>
      <c r="C13" s="37" t="str">
        <f>IFERROR(INDEX('Activity data'!C2:C169, MATCH(C12, 'Activity data'!N2:N169, 0)), "Not Found")</f>
        <v>00</v>
      </c>
    </row>
    <row r="14" spans="1:15" ht="15.5" x14ac:dyDescent="0.35">
      <c r="B14" s="36" t="s">
        <v>247</v>
      </c>
      <c r="C14" s="37" t="str" cm="1">
        <f t="array" ref="C14">IFERROR(INDEX('Activity data'!C2:C169, MATCH(C12, 'Activity data'!N2:N169, 0) + 4), "Not Found")</f>
        <v>20</v>
      </c>
    </row>
    <row r="15" spans="1:15" ht="15.5" x14ac:dyDescent="0.35">
      <c r="B15" s="38" t="s">
        <v>245</v>
      </c>
      <c r="C15" s="39">
        <f>C12</f>
        <v>314</v>
      </c>
    </row>
  </sheetData>
  <mergeCells count="4">
    <mergeCell ref="A7:D7"/>
    <mergeCell ref="A1:O1"/>
    <mergeCell ref="A3:O3"/>
    <mergeCell ref="A5:H5"/>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5252-E7BD-49CC-93D6-24F1B86E0B38}">
  <sheetPr codeName="Sheet8"/>
  <dimension ref="A1:P179"/>
  <sheetViews>
    <sheetView workbookViewId="0">
      <selection activeCell="I9" sqref="I9"/>
    </sheetView>
  </sheetViews>
  <sheetFormatPr defaultRowHeight="14.5" x14ac:dyDescent="0.35"/>
  <cols>
    <col min="1" max="1" width="17.08984375" style="10" customWidth="1"/>
    <col min="2" max="2" width="15.1796875" customWidth="1"/>
    <col min="3" max="3" width="9.54296875" bestFit="1" customWidth="1"/>
    <col min="4" max="4" width="12.7265625" bestFit="1" customWidth="1"/>
    <col min="5" max="5" width="15.54296875" customWidth="1"/>
    <col min="6" max="6" width="12.26953125" bestFit="1" customWidth="1"/>
  </cols>
  <sheetData>
    <row r="1" spans="1:16" ht="15" customHeight="1" x14ac:dyDescent="0.35">
      <c r="A1" s="68" t="s">
        <v>183</v>
      </c>
      <c r="B1" s="68"/>
      <c r="C1" s="68"/>
      <c r="D1" s="68"/>
      <c r="E1" s="68"/>
      <c r="F1" s="68"/>
      <c r="G1" s="68"/>
      <c r="H1" s="68"/>
      <c r="I1" s="68"/>
      <c r="J1" s="68"/>
      <c r="K1" s="68"/>
      <c r="L1" s="68"/>
      <c r="M1" s="68"/>
      <c r="N1" s="68"/>
      <c r="O1" s="68"/>
      <c r="P1" s="68"/>
    </row>
    <row r="2" spans="1:16" ht="15" customHeight="1" x14ac:dyDescent="0.35">
      <c r="A2" s="2"/>
      <c r="B2" s="2"/>
      <c r="C2" s="2"/>
      <c r="D2" s="2"/>
      <c r="E2" s="2"/>
      <c r="F2" s="2"/>
      <c r="G2" s="2"/>
      <c r="H2" s="2"/>
      <c r="I2" s="2"/>
      <c r="J2" s="2"/>
      <c r="K2" s="2"/>
      <c r="L2" s="2"/>
      <c r="M2" s="2"/>
      <c r="N2" s="2"/>
      <c r="O2" s="2"/>
      <c r="P2" s="2"/>
    </row>
    <row r="3" spans="1:16" ht="15" customHeight="1" x14ac:dyDescent="0.35">
      <c r="A3" s="2" t="s">
        <v>249</v>
      </c>
      <c r="B3" s="2"/>
      <c r="C3" s="2"/>
      <c r="D3" s="2"/>
      <c r="E3" s="2"/>
      <c r="F3" s="2"/>
      <c r="G3" s="2"/>
      <c r="H3" s="2"/>
      <c r="I3" s="2"/>
      <c r="J3" s="2"/>
      <c r="K3" s="2"/>
      <c r="L3" s="2"/>
      <c r="M3" s="2"/>
      <c r="N3" s="2"/>
      <c r="O3" s="2"/>
      <c r="P3" s="2"/>
    </row>
    <row r="4" spans="1:16" s="4" customFormat="1" ht="15" customHeight="1" x14ac:dyDescent="0.35">
      <c r="A4" s="73" t="s">
        <v>254</v>
      </c>
      <c r="B4" s="73"/>
      <c r="C4" s="73"/>
      <c r="D4" s="73"/>
      <c r="E4" s="59"/>
      <c r="F4" s="59"/>
      <c r="G4" s="59"/>
      <c r="H4" s="59"/>
      <c r="I4" s="59"/>
      <c r="J4" s="59"/>
      <c r="K4" s="59"/>
      <c r="L4" s="59"/>
      <c r="M4" s="59"/>
      <c r="N4" s="59"/>
      <c r="O4" s="59"/>
      <c r="P4" s="59"/>
    </row>
    <row r="5" spans="1:16" ht="15" customHeight="1" x14ac:dyDescent="0.35">
      <c r="A5" t="s">
        <v>251</v>
      </c>
      <c r="B5" s="1"/>
      <c r="C5" s="1"/>
      <c r="D5" s="1"/>
      <c r="E5" s="1"/>
      <c r="F5" s="1"/>
      <c r="G5" s="1"/>
      <c r="H5" s="1"/>
      <c r="I5" s="1"/>
      <c r="J5" s="1"/>
      <c r="K5" s="1"/>
      <c r="L5" s="1"/>
      <c r="M5" s="1"/>
      <c r="N5" s="1"/>
      <c r="O5" s="1"/>
      <c r="P5" s="1"/>
    </row>
    <row r="6" spans="1:16" ht="15" customHeight="1" x14ac:dyDescent="0.35">
      <c r="A6" t="s">
        <v>252</v>
      </c>
      <c r="B6" s="1"/>
      <c r="C6" s="1"/>
      <c r="D6" s="1"/>
      <c r="E6" s="1"/>
      <c r="F6" s="1"/>
      <c r="G6" s="1"/>
      <c r="H6" s="1"/>
      <c r="I6" s="1"/>
      <c r="J6" s="1"/>
      <c r="K6" s="1"/>
      <c r="L6" s="1"/>
      <c r="M6" s="1"/>
      <c r="N6" s="1"/>
      <c r="O6" s="1"/>
      <c r="P6" s="1"/>
    </row>
    <row r="7" spans="1:16" ht="15" customHeight="1" x14ac:dyDescent="0.35">
      <c r="A7" t="s">
        <v>253</v>
      </c>
      <c r="B7" s="1"/>
      <c r="C7" s="1"/>
      <c r="D7" s="1"/>
      <c r="E7" s="1"/>
      <c r="F7" s="1"/>
      <c r="G7" s="1"/>
      <c r="H7" s="1"/>
      <c r="I7" s="1"/>
      <c r="J7" s="1"/>
      <c r="K7" s="1"/>
      <c r="L7" s="1"/>
      <c r="M7" s="1"/>
      <c r="N7" s="1"/>
      <c r="O7" s="1"/>
      <c r="P7" s="1"/>
    </row>
    <row r="8" spans="1:16" ht="15" customHeight="1" x14ac:dyDescent="0.35">
      <c r="A8" s="2"/>
      <c r="B8" s="2"/>
      <c r="C8" s="2"/>
      <c r="D8" s="2"/>
      <c r="E8" s="2"/>
      <c r="F8" s="2"/>
      <c r="G8" s="2"/>
      <c r="H8" s="2"/>
      <c r="I8" s="2"/>
      <c r="J8" s="2"/>
      <c r="K8" s="2"/>
      <c r="L8" s="2"/>
      <c r="M8" s="2"/>
      <c r="N8" s="2"/>
      <c r="O8" s="2"/>
      <c r="P8" s="2"/>
    </row>
    <row r="9" spans="1:16" ht="15" customHeight="1" x14ac:dyDescent="0.35">
      <c r="A9" s="2"/>
      <c r="B9" s="2"/>
      <c r="C9" s="2"/>
      <c r="D9" s="2"/>
      <c r="E9" s="2"/>
      <c r="F9" s="2"/>
      <c r="G9" s="2"/>
      <c r="H9" s="2"/>
      <c r="I9" s="2"/>
      <c r="J9" s="2"/>
      <c r="K9" s="2"/>
      <c r="L9" s="2"/>
      <c r="M9" s="2"/>
      <c r="N9" s="2"/>
      <c r="O9" s="2"/>
      <c r="P9" s="2"/>
    </row>
    <row r="10" spans="1:16" ht="29" x14ac:dyDescent="0.35">
      <c r="A10" s="50" t="s">
        <v>225</v>
      </c>
      <c r="B10" s="51" t="s">
        <v>0</v>
      </c>
      <c r="C10" s="51" t="s">
        <v>187</v>
      </c>
      <c r="D10" s="51" t="s">
        <v>190</v>
      </c>
      <c r="E10" s="51" t="s">
        <v>3</v>
      </c>
      <c r="F10" s="52" t="s">
        <v>179</v>
      </c>
      <c r="G10" s="2"/>
      <c r="H10" s="2"/>
      <c r="I10" s="2"/>
      <c r="J10" s="2"/>
      <c r="K10" s="2"/>
      <c r="L10" s="2"/>
      <c r="M10" s="2"/>
      <c r="N10" s="2"/>
      <c r="O10" s="2"/>
      <c r="P10" s="2"/>
    </row>
    <row r="11" spans="1:16" ht="15.5" hidden="1" x14ac:dyDescent="0.35">
      <c r="A11" s="53" t="s">
        <v>4</v>
      </c>
      <c r="B11" s="47" t="str">
        <f>LEFT(A11,10)</f>
        <v>2016-11-13</v>
      </c>
      <c r="C11" s="47" t="str">
        <f>RIGHT(A11, 2)</f>
        <v>23</v>
      </c>
      <c r="D11" s="47">
        <f>VLOOKUP(A11, 'Searches data'!A:H, 8, FALSE)</f>
        <v>36</v>
      </c>
      <c r="E11" s="47">
        <f>VLOOKUP(A11, 'Searches data'!A:H, 7, FALSE)</f>
        <v>94</v>
      </c>
      <c r="F11" s="54">
        <f>VLOOKUP(A11, 'Activity data'!A:N, 12, FALSE)</f>
        <v>10</v>
      </c>
    </row>
    <row r="12" spans="1:16" ht="15.5" hidden="1" x14ac:dyDescent="0.35">
      <c r="A12" s="53" t="s">
        <v>5</v>
      </c>
      <c r="B12" s="47" t="str">
        <f t="shared" ref="B12:B75" si="0">LEFT(A12,10)</f>
        <v>2016-11-13</v>
      </c>
      <c r="C12" s="47" t="str">
        <f t="shared" ref="C12:C75" si="1">RIGHT(A12, 2)</f>
        <v>22</v>
      </c>
      <c r="D12" s="47">
        <f>VLOOKUP(A12, 'Searches data'!A:H, 8, FALSE)</f>
        <v>54</v>
      </c>
      <c r="E12" s="47">
        <f>VLOOKUP(A12, 'Searches data'!A:H, 7, FALSE)</f>
        <v>87</v>
      </c>
      <c r="F12" s="54">
        <f>VLOOKUP(A12, 'Activity data'!A:N, 12, FALSE)</f>
        <v>12</v>
      </c>
    </row>
    <row r="13" spans="1:16" ht="15.5" hidden="1" x14ac:dyDescent="0.35">
      <c r="A13" s="53" t="s">
        <v>6</v>
      </c>
      <c r="B13" s="47" t="str">
        <f t="shared" si="0"/>
        <v>2016-11-13</v>
      </c>
      <c r="C13" s="47" t="str">
        <f t="shared" si="1"/>
        <v>21</v>
      </c>
      <c r="D13" s="47">
        <f>VLOOKUP(A13, 'Searches data'!A:H, 8, FALSE)</f>
        <v>58</v>
      </c>
      <c r="E13" s="47">
        <f>VLOOKUP(A13, 'Searches data'!A:H, 7, FALSE)</f>
        <v>76</v>
      </c>
      <c r="F13" s="54">
        <f>VLOOKUP(A13, 'Activity data'!A:N, 12, FALSE)</f>
        <v>17</v>
      </c>
    </row>
    <row r="14" spans="1:16" ht="15.5" hidden="1" x14ac:dyDescent="0.35">
      <c r="A14" s="53" t="s">
        <v>7</v>
      </c>
      <c r="B14" s="47" t="str">
        <f t="shared" si="0"/>
        <v>2016-11-13</v>
      </c>
      <c r="C14" s="47" t="str">
        <f t="shared" si="1"/>
        <v>20</v>
      </c>
      <c r="D14" s="47">
        <f>VLOOKUP(A14, 'Searches data'!A:H, 8, FALSE)</f>
        <v>45</v>
      </c>
      <c r="E14" s="47">
        <f>VLOOKUP(A14, 'Searches data'!A:H, 7, FALSE)</f>
        <v>89</v>
      </c>
      <c r="F14" s="54">
        <f>VLOOKUP(A14, 'Activity data'!A:N, 12, FALSE)</f>
        <v>14</v>
      </c>
    </row>
    <row r="15" spans="1:16" ht="15.5" hidden="1" x14ac:dyDescent="0.35">
      <c r="A15" s="53" t="s">
        <v>8</v>
      </c>
      <c r="B15" s="47" t="str">
        <f t="shared" si="0"/>
        <v>2016-11-13</v>
      </c>
      <c r="C15" s="47" t="str">
        <f t="shared" si="1"/>
        <v>19</v>
      </c>
      <c r="D15" s="47">
        <f>VLOOKUP(A15, 'Searches data'!A:H, 8, FALSE)</f>
        <v>44</v>
      </c>
      <c r="E15" s="47">
        <f>VLOOKUP(A15, 'Searches data'!A:H, 7, FALSE)</f>
        <v>84</v>
      </c>
      <c r="F15" s="54">
        <f>VLOOKUP(A15, 'Activity data'!A:N, 12, FALSE)</f>
        <v>12</v>
      </c>
    </row>
    <row r="16" spans="1:16" ht="15.5" hidden="1" x14ac:dyDescent="0.35">
      <c r="A16" s="53" t="s">
        <v>9</v>
      </c>
      <c r="B16" s="47" t="str">
        <f t="shared" si="0"/>
        <v>2016-11-13</v>
      </c>
      <c r="C16" s="47" t="str">
        <f t="shared" si="1"/>
        <v>18</v>
      </c>
      <c r="D16" s="47">
        <f>VLOOKUP(A16, 'Searches data'!A:H, 8, FALSE)</f>
        <v>52</v>
      </c>
      <c r="E16" s="47">
        <f>VLOOKUP(A16, 'Searches data'!A:H, 7, FALSE)</f>
        <v>85</v>
      </c>
      <c r="F16" s="54">
        <f>VLOOKUP(A16, 'Activity data'!A:N, 12, FALSE)</f>
        <v>11</v>
      </c>
    </row>
    <row r="17" spans="1:6" ht="15.5" hidden="1" x14ac:dyDescent="0.35">
      <c r="A17" s="53" t="s">
        <v>10</v>
      </c>
      <c r="B17" s="47" t="str">
        <f t="shared" si="0"/>
        <v>2016-11-13</v>
      </c>
      <c r="C17" s="47" t="str">
        <f t="shared" si="1"/>
        <v>17</v>
      </c>
      <c r="D17" s="47">
        <f>VLOOKUP(A17, 'Searches data'!A:H, 8, FALSE)</f>
        <v>40</v>
      </c>
      <c r="E17" s="47">
        <f>VLOOKUP(A17, 'Searches data'!A:H, 7, FALSE)</f>
        <v>68</v>
      </c>
      <c r="F17" s="54">
        <f>VLOOKUP(A17, 'Activity data'!A:N, 12, FALSE)</f>
        <v>16</v>
      </c>
    </row>
    <row r="18" spans="1:6" ht="15.5" hidden="1" x14ac:dyDescent="0.35">
      <c r="A18" s="53" t="s">
        <v>11</v>
      </c>
      <c r="B18" s="47" t="str">
        <f t="shared" si="0"/>
        <v>2016-11-13</v>
      </c>
      <c r="C18" s="47" t="str">
        <f t="shared" si="1"/>
        <v>16</v>
      </c>
      <c r="D18" s="47">
        <f>VLOOKUP(A18, 'Searches data'!A:H, 8, FALSE)</f>
        <v>48</v>
      </c>
      <c r="E18" s="47">
        <f>VLOOKUP(A18, 'Searches data'!A:H, 7, FALSE)</f>
        <v>81</v>
      </c>
      <c r="F18" s="54">
        <f>VLOOKUP(A18, 'Activity data'!A:N, 12, FALSE)</f>
        <v>12</v>
      </c>
    </row>
    <row r="19" spans="1:6" ht="15.5" hidden="1" x14ac:dyDescent="0.35">
      <c r="A19" s="53" t="s">
        <v>12</v>
      </c>
      <c r="B19" s="47" t="str">
        <f t="shared" si="0"/>
        <v>2016-11-13</v>
      </c>
      <c r="C19" s="47" t="str">
        <f t="shared" si="1"/>
        <v>15</v>
      </c>
      <c r="D19" s="47">
        <f>VLOOKUP(A19, 'Searches data'!A:H, 8, FALSE)</f>
        <v>38</v>
      </c>
      <c r="E19" s="47">
        <f>VLOOKUP(A19, 'Searches data'!A:H, 7, FALSE)</f>
        <v>82</v>
      </c>
      <c r="F19" s="54">
        <f>VLOOKUP(A19, 'Activity data'!A:N, 12, FALSE)</f>
        <v>7</v>
      </c>
    </row>
    <row r="20" spans="1:6" ht="15.5" hidden="1" x14ac:dyDescent="0.35">
      <c r="A20" s="53" t="s">
        <v>13</v>
      </c>
      <c r="B20" s="47" t="str">
        <f t="shared" si="0"/>
        <v>2016-11-13</v>
      </c>
      <c r="C20" s="47" t="str">
        <f t="shared" si="1"/>
        <v>14</v>
      </c>
      <c r="D20" s="47">
        <f>VLOOKUP(A20, 'Searches data'!A:H, 8, FALSE)</f>
        <v>45</v>
      </c>
      <c r="E20" s="47">
        <f>VLOOKUP(A20, 'Searches data'!A:H, 7, FALSE)</f>
        <v>69</v>
      </c>
      <c r="F20" s="54">
        <f>VLOOKUP(A20, 'Activity data'!A:N, 12, FALSE)</f>
        <v>11</v>
      </c>
    </row>
    <row r="21" spans="1:6" ht="15.5" hidden="1" x14ac:dyDescent="0.35">
      <c r="A21" s="53" t="s">
        <v>14</v>
      </c>
      <c r="B21" s="47" t="str">
        <f t="shared" si="0"/>
        <v>2016-11-13</v>
      </c>
      <c r="C21" s="47" t="str">
        <f t="shared" si="1"/>
        <v>13</v>
      </c>
      <c r="D21" s="47">
        <f>VLOOKUP(A21, 'Searches data'!A:H, 8, FALSE)</f>
        <v>47</v>
      </c>
      <c r="E21" s="47">
        <f>VLOOKUP(A21, 'Searches data'!A:H, 7, FALSE)</f>
        <v>70</v>
      </c>
      <c r="F21" s="54">
        <f>VLOOKUP(A21, 'Activity data'!A:N, 12, FALSE)</f>
        <v>11</v>
      </c>
    </row>
    <row r="22" spans="1:6" ht="15.5" hidden="1" x14ac:dyDescent="0.35">
      <c r="A22" s="53" t="s">
        <v>15</v>
      </c>
      <c r="B22" s="47" t="str">
        <f t="shared" si="0"/>
        <v>2016-11-13</v>
      </c>
      <c r="C22" s="47" t="str">
        <f t="shared" si="1"/>
        <v>12</v>
      </c>
      <c r="D22" s="47">
        <f>VLOOKUP(A22, 'Searches data'!A:H, 8, FALSE)</f>
        <v>35</v>
      </c>
      <c r="E22" s="47">
        <f>VLOOKUP(A22, 'Searches data'!A:H, 7, FALSE)</f>
        <v>71</v>
      </c>
      <c r="F22" s="54">
        <f>VLOOKUP(A22, 'Activity data'!A:N, 12, FALSE)</f>
        <v>7</v>
      </c>
    </row>
    <row r="23" spans="1:6" ht="15.5" hidden="1" x14ac:dyDescent="0.35">
      <c r="A23" s="53" t="s">
        <v>16</v>
      </c>
      <c r="B23" s="47" t="str">
        <f t="shared" si="0"/>
        <v>2016-11-13</v>
      </c>
      <c r="C23" s="47" t="str">
        <f t="shared" si="1"/>
        <v>11</v>
      </c>
      <c r="D23" s="47">
        <f>VLOOKUP(A23, 'Searches data'!A:H, 8, FALSE)</f>
        <v>33</v>
      </c>
      <c r="E23" s="47">
        <f>VLOOKUP(A23, 'Searches data'!A:H, 7, FALSE)</f>
        <v>85</v>
      </c>
      <c r="F23" s="54">
        <f>VLOOKUP(A23, 'Activity data'!A:N, 12, FALSE)</f>
        <v>5</v>
      </c>
    </row>
    <row r="24" spans="1:6" ht="15.5" hidden="1" x14ac:dyDescent="0.35">
      <c r="A24" s="53" t="s">
        <v>17</v>
      </c>
      <c r="B24" s="47" t="str">
        <f t="shared" si="0"/>
        <v>2016-11-13</v>
      </c>
      <c r="C24" s="47" t="str">
        <f t="shared" si="1"/>
        <v>10</v>
      </c>
      <c r="D24" s="47">
        <f>VLOOKUP(A24, 'Searches data'!A:H, 8, FALSE)</f>
        <v>35</v>
      </c>
      <c r="E24" s="47">
        <f>VLOOKUP(A24, 'Searches data'!A:H, 7, FALSE)</f>
        <v>54</v>
      </c>
      <c r="F24" s="54">
        <f>VLOOKUP(A24, 'Activity data'!A:N, 12, FALSE)</f>
        <v>5</v>
      </c>
    </row>
    <row r="25" spans="1:6" ht="15.5" hidden="1" x14ac:dyDescent="0.35">
      <c r="A25" s="53" t="s">
        <v>18</v>
      </c>
      <c r="B25" s="47" t="str">
        <f t="shared" si="0"/>
        <v>2016-11-13</v>
      </c>
      <c r="C25" s="47" t="str">
        <f t="shared" si="1"/>
        <v>09</v>
      </c>
      <c r="D25" s="47">
        <f>VLOOKUP(A25, 'Searches data'!A:H, 8, FALSE)</f>
        <v>32</v>
      </c>
      <c r="E25" s="47">
        <f>VLOOKUP(A25, 'Searches data'!A:H, 7, FALSE)</f>
        <v>59</v>
      </c>
      <c r="F25" s="54">
        <f>VLOOKUP(A25, 'Activity data'!A:N, 12, FALSE)</f>
        <v>5</v>
      </c>
    </row>
    <row r="26" spans="1:6" ht="15.5" hidden="1" x14ac:dyDescent="0.35">
      <c r="A26" s="53" t="s">
        <v>19</v>
      </c>
      <c r="B26" s="47" t="str">
        <f t="shared" si="0"/>
        <v>2016-11-13</v>
      </c>
      <c r="C26" s="47" t="str">
        <f t="shared" si="1"/>
        <v>08</v>
      </c>
      <c r="D26" s="47">
        <f>VLOOKUP(A26, 'Searches data'!A:H, 8, FALSE)</f>
        <v>19</v>
      </c>
      <c r="E26" s="47">
        <f>VLOOKUP(A26, 'Searches data'!A:H, 7, FALSE)</f>
        <v>79</v>
      </c>
      <c r="F26" s="54">
        <f>VLOOKUP(A26, 'Activity data'!A:N, 12, FALSE)</f>
        <v>6</v>
      </c>
    </row>
    <row r="27" spans="1:6" ht="15.5" hidden="1" x14ac:dyDescent="0.35">
      <c r="A27" s="53" t="s">
        <v>20</v>
      </c>
      <c r="B27" s="47" t="str">
        <f t="shared" si="0"/>
        <v>2016-11-13</v>
      </c>
      <c r="C27" s="47" t="str">
        <f t="shared" si="1"/>
        <v>07</v>
      </c>
      <c r="D27" s="47">
        <f>VLOOKUP(A27, 'Searches data'!A:H, 8, FALSE)</f>
        <v>17</v>
      </c>
      <c r="E27" s="47">
        <f>VLOOKUP(A27, 'Searches data'!A:H, 7, FALSE)</f>
        <v>71</v>
      </c>
      <c r="F27" s="54">
        <f>VLOOKUP(A27, 'Activity data'!A:N, 12, FALSE)</f>
        <v>3</v>
      </c>
    </row>
    <row r="28" spans="1:6" ht="15.5" hidden="1" x14ac:dyDescent="0.35">
      <c r="A28" s="53" t="s">
        <v>21</v>
      </c>
      <c r="B28" s="47" t="str">
        <f t="shared" si="0"/>
        <v>2016-11-13</v>
      </c>
      <c r="C28" s="47" t="str">
        <f t="shared" si="1"/>
        <v>06</v>
      </c>
      <c r="D28" s="47">
        <f>VLOOKUP(A28, 'Searches data'!A:H, 8, FALSE)</f>
        <v>15</v>
      </c>
      <c r="E28" s="47">
        <f>VLOOKUP(A28, 'Searches data'!A:H, 7, FALSE)</f>
        <v>80</v>
      </c>
      <c r="F28" s="54">
        <f>VLOOKUP(A28, 'Activity data'!A:N, 12, FALSE)</f>
        <v>3</v>
      </c>
    </row>
    <row r="29" spans="1:6" ht="15.5" hidden="1" x14ac:dyDescent="0.35">
      <c r="A29" s="53" t="s">
        <v>22</v>
      </c>
      <c r="B29" s="47" t="str">
        <f t="shared" si="0"/>
        <v>2016-11-13</v>
      </c>
      <c r="C29" s="47" t="str">
        <f t="shared" si="1"/>
        <v>05</v>
      </c>
      <c r="D29" s="47">
        <f>VLOOKUP(A29, 'Searches data'!A:H, 8, FALSE)</f>
        <v>26</v>
      </c>
      <c r="E29" s="47">
        <f>VLOOKUP(A29, 'Searches data'!A:H, 7, FALSE)</f>
        <v>85</v>
      </c>
      <c r="F29" s="54">
        <f>VLOOKUP(A29, 'Activity data'!A:N, 12, FALSE)</f>
        <v>7</v>
      </c>
    </row>
    <row r="30" spans="1:6" ht="15.5" hidden="1" x14ac:dyDescent="0.35">
      <c r="A30" s="53" t="s">
        <v>23</v>
      </c>
      <c r="B30" s="47" t="str">
        <f t="shared" si="0"/>
        <v>2016-11-13</v>
      </c>
      <c r="C30" s="47" t="str">
        <f t="shared" si="1"/>
        <v>04</v>
      </c>
      <c r="D30" s="47">
        <f>VLOOKUP(A30, 'Searches data'!A:H, 8, FALSE)</f>
        <v>51</v>
      </c>
      <c r="E30" s="47">
        <f>VLOOKUP(A30, 'Searches data'!A:H, 7, FALSE)</f>
        <v>45</v>
      </c>
      <c r="F30" s="54">
        <f>VLOOKUP(A30, 'Activity data'!A:N, 12, FALSE)</f>
        <v>10</v>
      </c>
    </row>
    <row r="31" spans="1:6" ht="15.5" hidden="1" x14ac:dyDescent="0.35">
      <c r="A31" s="53" t="s">
        <v>24</v>
      </c>
      <c r="B31" s="47" t="str">
        <f t="shared" si="0"/>
        <v>2016-11-13</v>
      </c>
      <c r="C31" s="47" t="str">
        <f t="shared" si="1"/>
        <v>03</v>
      </c>
      <c r="D31" s="47">
        <f>VLOOKUP(A31, 'Searches data'!A:H, 8, FALSE)</f>
        <v>57</v>
      </c>
      <c r="E31" s="47">
        <f>VLOOKUP(A31, 'Searches data'!A:H, 7, FALSE)</f>
        <v>67</v>
      </c>
      <c r="F31" s="54">
        <f>VLOOKUP(A31, 'Activity data'!A:N, 12, FALSE)</f>
        <v>19</v>
      </c>
    </row>
    <row r="32" spans="1:6" ht="15.5" hidden="1" x14ac:dyDescent="0.35">
      <c r="A32" s="53" t="s">
        <v>25</v>
      </c>
      <c r="B32" s="47" t="str">
        <f t="shared" si="0"/>
        <v>2016-11-13</v>
      </c>
      <c r="C32" s="47" t="str">
        <f t="shared" si="1"/>
        <v>02</v>
      </c>
      <c r="D32" s="47">
        <f>VLOOKUP(A32, 'Searches data'!A:H, 8, FALSE)</f>
        <v>61</v>
      </c>
      <c r="E32" s="47">
        <f>VLOOKUP(A32, 'Searches data'!A:H, 7, FALSE)</f>
        <v>79</v>
      </c>
      <c r="F32" s="54">
        <f>VLOOKUP(A32, 'Activity data'!A:N, 12, FALSE)</f>
        <v>25</v>
      </c>
    </row>
    <row r="33" spans="1:6" ht="15.5" hidden="1" x14ac:dyDescent="0.35">
      <c r="A33" s="53" t="s">
        <v>26</v>
      </c>
      <c r="B33" s="47" t="str">
        <f t="shared" si="0"/>
        <v>2016-11-13</v>
      </c>
      <c r="C33" s="47" t="str">
        <f t="shared" si="1"/>
        <v>01</v>
      </c>
      <c r="D33" s="47">
        <f>VLOOKUP(A33, 'Searches data'!A:H, 8, FALSE)</f>
        <v>44</v>
      </c>
      <c r="E33" s="47">
        <f>VLOOKUP(A33, 'Searches data'!A:H, 7, FALSE)</f>
        <v>84</v>
      </c>
      <c r="F33" s="54">
        <f>VLOOKUP(A33, 'Activity data'!A:N, 12, FALSE)</f>
        <v>14</v>
      </c>
    </row>
    <row r="34" spans="1:6" ht="15.5" hidden="1" x14ac:dyDescent="0.35">
      <c r="A34" s="53" t="s">
        <v>27</v>
      </c>
      <c r="B34" s="47" t="str">
        <f t="shared" si="0"/>
        <v>2016-11-13</v>
      </c>
      <c r="C34" s="47" t="str">
        <f t="shared" si="1"/>
        <v>00</v>
      </c>
      <c r="D34" s="47">
        <f>VLOOKUP(A34, 'Searches data'!A:H, 8, FALSE)</f>
        <v>84</v>
      </c>
      <c r="E34" s="47">
        <f>VLOOKUP(A34, 'Searches data'!A:H, 7, FALSE)</f>
        <v>79</v>
      </c>
      <c r="F34" s="54">
        <f>VLOOKUP(A34, 'Activity data'!A:N, 12, FALSE)</f>
        <v>32</v>
      </c>
    </row>
    <row r="35" spans="1:6" ht="15.5" hidden="1" x14ac:dyDescent="0.35">
      <c r="A35" s="53" t="s">
        <v>28</v>
      </c>
      <c r="B35" s="47" t="str">
        <f t="shared" si="0"/>
        <v>2016-11-12</v>
      </c>
      <c r="C35" s="47" t="str">
        <f t="shared" si="1"/>
        <v>23</v>
      </c>
      <c r="D35" s="47">
        <f>VLOOKUP(A35, 'Searches data'!A:H, 8, FALSE)</f>
        <v>110</v>
      </c>
      <c r="E35" s="47">
        <f>VLOOKUP(A35, 'Searches data'!A:H, 7, FALSE)</f>
        <v>74</v>
      </c>
      <c r="F35" s="54">
        <f>VLOOKUP(A35, 'Activity data'!A:N, 12, FALSE)</f>
        <v>43</v>
      </c>
    </row>
    <row r="36" spans="1:6" ht="15.5" hidden="1" x14ac:dyDescent="0.35">
      <c r="A36" s="53" t="s">
        <v>29</v>
      </c>
      <c r="B36" s="47" t="str">
        <f t="shared" si="0"/>
        <v>2016-11-12</v>
      </c>
      <c r="C36" s="47" t="str">
        <f t="shared" si="1"/>
        <v>22</v>
      </c>
      <c r="D36" s="47">
        <f>VLOOKUP(A36, 'Searches data'!A:H, 8, FALSE)</f>
        <v>72</v>
      </c>
      <c r="E36" s="47">
        <f>VLOOKUP(A36, 'Searches data'!A:H, 7, FALSE)</f>
        <v>81</v>
      </c>
      <c r="F36" s="54">
        <f>VLOOKUP(A36, 'Activity data'!A:N, 12, FALSE)</f>
        <v>22</v>
      </c>
    </row>
    <row r="37" spans="1:6" ht="15.5" hidden="1" x14ac:dyDescent="0.35">
      <c r="A37" s="53" t="s">
        <v>30</v>
      </c>
      <c r="B37" s="47" t="str">
        <f t="shared" si="0"/>
        <v>2016-11-12</v>
      </c>
      <c r="C37" s="47" t="str">
        <f t="shared" si="1"/>
        <v>21</v>
      </c>
      <c r="D37" s="47">
        <f>VLOOKUP(A37, 'Searches data'!A:H, 8, FALSE)</f>
        <v>53</v>
      </c>
      <c r="E37" s="47">
        <f>VLOOKUP(A37, 'Searches data'!A:H, 7, FALSE)</f>
        <v>91</v>
      </c>
      <c r="F37" s="54">
        <f>VLOOKUP(A37, 'Activity data'!A:N, 12, FALSE)</f>
        <v>12</v>
      </c>
    </row>
    <row r="38" spans="1:6" ht="15.5" hidden="1" x14ac:dyDescent="0.35">
      <c r="A38" s="53" t="s">
        <v>31</v>
      </c>
      <c r="B38" s="47" t="str">
        <f t="shared" si="0"/>
        <v>2016-11-12</v>
      </c>
      <c r="C38" s="47" t="str">
        <f t="shared" si="1"/>
        <v>20</v>
      </c>
      <c r="D38" s="47">
        <f>VLOOKUP(A38, 'Searches data'!A:H, 8, FALSE)</f>
        <v>43</v>
      </c>
      <c r="E38" s="47">
        <f>VLOOKUP(A38, 'Searches data'!A:H, 7, FALSE)</f>
        <v>79</v>
      </c>
      <c r="F38" s="54">
        <f>VLOOKUP(A38, 'Activity data'!A:N, 12, FALSE)</f>
        <v>14</v>
      </c>
    </row>
    <row r="39" spans="1:6" ht="15.5" hidden="1" x14ac:dyDescent="0.35">
      <c r="A39" s="53" t="s">
        <v>32</v>
      </c>
      <c r="B39" s="47" t="str">
        <f t="shared" si="0"/>
        <v>2016-11-12</v>
      </c>
      <c r="C39" s="47" t="str">
        <f t="shared" si="1"/>
        <v>19</v>
      </c>
      <c r="D39" s="47">
        <f>VLOOKUP(A39, 'Searches data'!A:H, 8, FALSE)</f>
        <v>47</v>
      </c>
      <c r="E39" s="47">
        <f>VLOOKUP(A39, 'Searches data'!A:H, 7, FALSE)</f>
        <v>77</v>
      </c>
      <c r="F39" s="54">
        <f>VLOOKUP(A39, 'Activity data'!A:N, 12, FALSE)</f>
        <v>12</v>
      </c>
    </row>
    <row r="40" spans="1:6" ht="15.5" hidden="1" x14ac:dyDescent="0.35">
      <c r="A40" s="53" t="s">
        <v>33</v>
      </c>
      <c r="B40" s="47" t="str">
        <f t="shared" si="0"/>
        <v>2016-11-12</v>
      </c>
      <c r="C40" s="47" t="str">
        <f t="shared" si="1"/>
        <v>18</v>
      </c>
      <c r="D40" s="47">
        <f>VLOOKUP(A40, 'Searches data'!A:H, 8, FALSE)</f>
        <v>55</v>
      </c>
      <c r="E40" s="47">
        <f>VLOOKUP(A40, 'Searches data'!A:H, 7, FALSE)</f>
        <v>80</v>
      </c>
      <c r="F40" s="54">
        <f>VLOOKUP(A40, 'Activity data'!A:N, 12, FALSE)</f>
        <v>17</v>
      </c>
    </row>
    <row r="41" spans="1:6" ht="15.5" hidden="1" x14ac:dyDescent="0.35">
      <c r="A41" s="53" t="s">
        <v>34</v>
      </c>
      <c r="B41" s="47" t="str">
        <f t="shared" si="0"/>
        <v>2016-11-12</v>
      </c>
      <c r="C41" s="47" t="str">
        <f t="shared" si="1"/>
        <v>17</v>
      </c>
      <c r="D41" s="47">
        <f>VLOOKUP(A41, 'Searches data'!A:H, 8, FALSE)</f>
        <v>51</v>
      </c>
      <c r="E41" s="47">
        <f>VLOOKUP(A41, 'Searches data'!A:H, 7, FALSE)</f>
        <v>82</v>
      </c>
      <c r="F41" s="54">
        <f>VLOOKUP(A41, 'Activity data'!A:N, 12, FALSE)</f>
        <v>14</v>
      </c>
    </row>
    <row r="42" spans="1:6" ht="15.5" hidden="1" x14ac:dyDescent="0.35">
      <c r="A42" s="53" t="s">
        <v>35</v>
      </c>
      <c r="B42" s="47" t="str">
        <f t="shared" si="0"/>
        <v>2016-11-12</v>
      </c>
      <c r="C42" s="47" t="str">
        <f t="shared" si="1"/>
        <v>16</v>
      </c>
      <c r="D42" s="47">
        <f>VLOOKUP(A42, 'Searches data'!A:H, 8, FALSE)</f>
        <v>41</v>
      </c>
      <c r="E42" s="47">
        <f>VLOOKUP(A42, 'Searches data'!A:H, 7, FALSE)</f>
        <v>76</v>
      </c>
      <c r="F42" s="54">
        <f>VLOOKUP(A42, 'Activity data'!A:N, 12, FALSE)</f>
        <v>11</v>
      </c>
    </row>
    <row r="43" spans="1:6" ht="15.5" hidden="1" x14ac:dyDescent="0.35">
      <c r="A43" s="53" t="s">
        <v>36</v>
      </c>
      <c r="B43" s="47" t="str">
        <f t="shared" si="0"/>
        <v>2016-11-12</v>
      </c>
      <c r="C43" s="47" t="str">
        <f t="shared" si="1"/>
        <v>15</v>
      </c>
      <c r="D43" s="47">
        <f>VLOOKUP(A43, 'Searches data'!A:H, 8, FALSE)</f>
        <v>31</v>
      </c>
      <c r="E43" s="47">
        <f>VLOOKUP(A43, 'Searches data'!A:H, 7, FALSE)</f>
        <v>94</v>
      </c>
      <c r="F43" s="54">
        <f>VLOOKUP(A43, 'Activity data'!A:N, 12, FALSE)</f>
        <v>8</v>
      </c>
    </row>
    <row r="44" spans="1:6" ht="15.5" hidden="1" x14ac:dyDescent="0.35">
      <c r="A44" s="53" t="s">
        <v>37</v>
      </c>
      <c r="B44" s="47" t="str">
        <f t="shared" si="0"/>
        <v>2016-11-12</v>
      </c>
      <c r="C44" s="47" t="str">
        <f t="shared" si="1"/>
        <v>14</v>
      </c>
      <c r="D44" s="47">
        <f>VLOOKUP(A44, 'Searches data'!A:H, 8, FALSE)</f>
        <v>38</v>
      </c>
      <c r="E44" s="47">
        <f>VLOOKUP(A44, 'Searches data'!A:H, 7, FALSE)</f>
        <v>82</v>
      </c>
      <c r="F44" s="54">
        <f>VLOOKUP(A44, 'Activity data'!A:N, 12, FALSE)</f>
        <v>7</v>
      </c>
    </row>
    <row r="45" spans="1:6" ht="15.5" hidden="1" x14ac:dyDescent="0.35">
      <c r="A45" s="53" t="s">
        <v>38</v>
      </c>
      <c r="B45" s="47" t="str">
        <f t="shared" si="0"/>
        <v>2016-11-12</v>
      </c>
      <c r="C45" s="47" t="str">
        <f t="shared" si="1"/>
        <v>13</v>
      </c>
      <c r="D45" s="47">
        <f>VLOOKUP(A45, 'Searches data'!A:H, 8, FALSE)</f>
        <v>47</v>
      </c>
      <c r="E45" s="47">
        <f>VLOOKUP(A45, 'Searches data'!A:H, 7, FALSE)</f>
        <v>66</v>
      </c>
      <c r="F45" s="54">
        <f>VLOOKUP(A45, 'Activity data'!A:N, 12, FALSE)</f>
        <v>11</v>
      </c>
    </row>
    <row r="46" spans="1:6" ht="15.5" hidden="1" x14ac:dyDescent="0.35">
      <c r="A46" s="53" t="s">
        <v>39</v>
      </c>
      <c r="B46" s="47" t="str">
        <f t="shared" si="0"/>
        <v>2016-11-12</v>
      </c>
      <c r="C46" s="47" t="str">
        <f t="shared" si="1"/>
        <v>12</v>
      </c>
      <c r="D46" s="47">
        <f>VLOOKUP(A46, 'Searches data'!A:H, 8, FALSE)</f>
        <v>44</v>
      </c>
      <c r="E46" s="47">
        <f>VLOOKUP(A46, 'Searches data'!A:H, 7, FALSE)</f>
        <v>52</v>
      </c>
      <c r="F46" s="54">
        <f>VLOOKUP(A46, 'Activity data'!A:N, 12, FALSE)</f>
        <v>7</v>
      </c>
    </row>
    <row r="47" spans="1:6" ht="15.5" hidden="1" x14ac:dyDescent="0.35">
      <c r="A47" s="53" t="s">
        <v>40</v>
      </c>
      <c r="B47" s="47" t="str">
        <f t="shared" si="0"/>
        <v>2016-11-12</v>
      </c>
      <c r="C47" s="47" t="str">
        <f t="shared" si="1"/>
        <v>11</v>
      </c>
      <c r="D47" s="47">
        <f>VLOOKUP(A47, 'Searches data'!A:H, 8, FALSE)</f>
        <v>37</v>
      </c>
      <c r="E47" s="47">
        <f>VLOOKUP(A47, 'Searches data'!A:H, 7, FALSE)</f>
        <v>51</v>
      </c>
      <c r="F47" s="54">
        <f>VLOOKUP(A47, 'Activity data'!A:N, 12, FALSE)</f>
        <v>4</v>
      </c>
    </row>
    <row r="48" spans="1:6" ht="15.5" hidden="1" x14ac:dyDescent="0.35">
      <c r="A48" s="53" t="s">
        <v>41</v>
      </c>
      <c r="B48" s="47" t="str">
        <f t="shared" si="0"/>
        <v>2016-11-12</v>
      </c>
      <c r="C48" s="47" t="str">
        <f t="shared" si="1"/>
        <v>10</v>
      </c>
      <c r="D48" s="47">
        <f>VLOOKUP(A48, 'Searches data'!A:H, 8, FALSE)</f>
        <v>35</v>
      </c>
      <c r="E48" s="47">
        <f>VLOOKUP(A48, 'Searches data'!A:H, 7, FALSE)</f>
        <v>66</v>
      </c>
      <c r="F48" s="54">
        <f>VLOOKUP(A48, 'Activity data'!A:N, 12, FALSE)</f>
        <v>6</v>
      </c>
    </row>
    <row r="49" spans="1:6" ht="15.5" hidden="1" x14ac:dyDescent="0.35">
      <c r="A49" s="53" t="s">
        <v>42</v>
      </c>
      <c r="B49" s="47" t="str">
        <f t="shared" si="0"/>
        <v>2016-11-12</v>
      </c>
      <c r="C49" s="47" t="str">
        <f t="shared" si="1"/>
        <v>09</v>
      </c>
      <c r="D49" s="47">
        <f>VLOOKUP(A49, 'Searches data'!A:H, 8, FALSE)</f>
        <v>24</v>
      </c>
      <c r="E49" s="47">
        <f>VLOOKUP(A49, 'Searches data'!A:H, 7, FALSE)</f>
        <v>79</v>
      </c>
      <c r="F49" s="54">
        <f>VLOOKUP(A49, 'Activity data'!A:N, 12, FALSE)</f>
        <v>3</v>
      </c>
    </row>
    <row r="50" spans="1:6" ht="15.5" hidden="1" x14ac:dyDescent="0.35">
      <c r="A50" s="53" t="s">
        <v>43</v>
      </c>
      <c r="B50" s="47" t="str">
        <f t="shared" si="0"/>
        <v>2016-11-12</v>
      </c>
      <c r="C50" s="47" t="str">
        <f t="shared" si="1"/>
        <v>08</v>
      </c>
      <c r="D50" s="47">
        <f>VLOOKUP(A50, 'Searches data'!A:H, 8, FALSE)</f>
        <v>29</v>
      </c>
      <c r="E50" s="47">
        <f>VLOOKUP(A50, 'Searches data'!A:H, 7, FALSE)</f>
        <v>59</v>
      </c>
      <c r="F50" s="54">
        <f>VLOOKUP(A50, 'Activity data'!A:N, 12, FALSE)</f>
        <v>4</v>
      </c>
    </row>
    <row r="51" spans="1:6" ht="15.5" hidden="1" x14ac:dyDescent="0.35">
      <c r="A51" s="53" t="s">
        <v>44</v>
      </c>
      <c r="B51" s="47" t="str">
        <f t="shared" si="0"/>
        <v>2016-11-12</v>
      </c>
      <c r="C51" s="47" t="str">
        <f t="shared" si="1"/>
        <v>07</v>
      </c>
      <c r="D51" s="47">
        <f>VLOOKUP(A51, 'Searches data'!A:H, 8, FALSE)</f>
        <v>18</v>
      </c>
      <c r="E51" s="47">
        <f>VLOOKUP(A51, 'Searches data'!A:H, 7, FALSE)</f>
        <v>78</v>
      </c>
      <c r="F51" s="54">
        <f>VLOOKUP(A51, 'Activity data'!A:N, 12, FALSE)</f>
        <v>3</v>
      </c>
    </row>
    <row r="52" spans="1:6" ht="15.5" hidden="1" x14ac:dyDescent="0.35">
      <c r="A52" s="53" t="s">
        <v>45</v>
      </c>
      <c r="B52" s="47" t="str">
        <f t="shared" si="0"/>
        <v>2016-11-12</v>
      </c>
      <c r="C52" s="47" t="str">
        <f t="shared" si="1"/>
        <v>06</v>
      </c>
      <c r="D52" s="47">
        <f>VLOOKUP(A52, 'Searches data'!A:H, 8, FALSE)</f>
        <v>12</v>
      </c>
      <c r="E52" s="47">
        <f>VLOOKUP(A52, 'Searches data'!A:H, 7, FALSE)</f>
        <v>83</v>
      </c>
      <c r="F52" s="54">
        <f>VLOOKUP(A52, 'Activity data'!A:N, 12, FALSE)</f>
        <v>4</v>
      </c>
    </row>
    <row r="53" spans="1:6" ht="15.5" hidden="1" x14ac:dyDescent="0.35">
      <c r="A53" s="53" t="s">
        <v>46</v>
      </c>
      <c r="B53" s="47" t="str">
        <f t="shared" si="0"/>
        <v>2016-11-12</v>
      </c>
      <c r="C53" s="47" t="str">
        <f t="shared" si="1"/>
        <v>05</v>
      </c>
      <c r="D53" s="47">
        <f>VLOOKUP(A53, 'Searches data'!A:H, 8, FALSE)</f>
        <v>26</v>
      </c>
      <c r="E53" s="47">
        <f>VLOOKUP(A53, 'Searches data'!A:H, 7, FALSE)</f>
        <v>77</v>
      </c>
      <c r="F53" s="54">
        <f>VLOOKUP(A53, 'Activity data'!A:N, 12, FALSE)</f>
        <v>10</v>
      </c>
    </row>
    <row r="54" spans="1:6" ht="15.5" hidden="1" x14ac:dyDescent="0.35">
      <c r="A54" s="53" t="s">
        <v>47</v>
      </c>
      <c r="B54" s="47" t="str">
        <f t="shared" si="0"/>
        <v>2016-11-12</v>
      </c>
      <c r="C54" s="47" t="str">
        <f t="shared" si="1"/>
        <v>04</v>
      </c>
      <c r="D54" s="47">
        <f>VLOOKUP(A54, 'Searches data'!A:H, 8, FALSE)</f>
        <v>31</v>
      </c>
      <c r="E54" s="47">
        <f>VLOOKUP(A54, 'Searches data'!A:H, 7, FALSE)</f>
        <v>55</v>
      </c>
      <c r="F54" s="54">
        <f>VLOOKUP(A54, 'Activity data'!A:N, 12, FALSE)</f>
        <v>6</v>
      </c>
    </row>
    <row r="55" spans="1:6" ht="15.5" hidden="1" x14ac:dyDescent="0.35">
      <c r="A55" s="53" t="s">
        <v>48</v>
      </c>
      <c r="B55" s="47" t="str">
        <f t="shared" si="0"/>
        <v>2016-11-12</v>
      </c>
      <c r="C55" s="47" t="str">
        <f t="shared" si="1"/>
        <v>03</v>
      </c>
      <c r="D55" s="47">
        <f>VLOOKUP(A55, 'Searches data'!A:H, 8, FALSE)</f>
        <v>40</v>
      </c>
      <c r="E55" s="47">
        <f>VLOOKUP(A55, 'Searches data'!A:H, 7, FALSE)</f>
        <v>70</v>
      </c>
      <c r="F55" s="54">
        <f>VLOOKUP(A55, 'Activity data'!A:N, 12, FALSE)</f>
        <v>19</v>
      </c>
    </row>
    <row r="56" spans="1:6" ht="15.5" hidden="1" x14ac:dyDescent="0.35">
      <c r="A56" s="53" t="s">
        <v>49</v>
      </c>
      <c r="B56" s="47" t="str">
        <f t="shared" si="0"/>
        <v>2016-11-12</v>
      </c>
      <c r="C56" s="47" t="str">
        <f t="shared" si="1"/>
        <v>02</v>
      </c>
      <c r="D56" s="47">
        <f>VLOOKUP(A56, 'Searches data'!A:H, 8, FALSE)</f>
        <v>33</v>
      </c>
      <c r="E56" s="47">
        <f>VLOOKUP(A56, 'Searches data'!A:H, 7, FALSE)</f>
        <v>94</v>
      </c>
      <c r="F56" s="54">
        <f>VLOOKUP(A56, 'Activity data'!A:N, 12, FALSE)</f>
        <v>19</v>
      </c>
    </row>
    <row r="57" spans="1:6" ht="15.5" hidden="1" x14ac:dyDescent="0.35">
      <c r="A57" s="53" t="s">
        <v>50</v>
      </c>
      <c r="B57" s="47" t="str">
        <f t="shared" si="0"/>
        <v>2016-11-12</v>
      </c>
      <c r="C57" s="47" t="str">
        <f t="shared" si="1"/>
        <v>01</v>
      </c>
      <c r="D57" s="47">
        <f>VLOOKUP(A57, 'Searches data'!A:H, 8, FALSE)</f>
        <v>61</v>
      </c>
      <c r="E57" s="47">
        <f>VLOOKUP(A57, 'Searches data'!A:H, 7, FALSE)</f>
        <v>90</v>
      </c>
      <c r="F57" s="54">
        <f>VLOOKUP(A57, 'Activity data'!A:N, 12, FALSE)</f>
        <v>22</v>
      </c>
    </row>
    <row r="58" spans="1:6" ht="15.5" hidden="1" x14ac:dyDescent="0.35">
      <c r="A58" s="53" t="s">
        <v>51</v>
      </c>
      <c r="B58" s="47" t="str">
        <f t="shared" si="0"/>
        <v>2016-11-12</v>
      </c>
      <c r="C58" s="47" t="str">
        <f t="shared" si="1"/>
        <v>00</v>
      </c>
      <c r="D58" s="47">
        <f>VLOOKUP(A58, 'Searches data'!A:H, 8, FALSE)</f>
        <v>164</v>
      </c>
      <c r="E58" s="47">
        <f>VLOOKUP(A58, 'Searches data'!A:H, 7, FALSE)</f>
        <v>57</v>
      </c>
      <c r="F58" s="54">
        <f>VLOOKUP(A58, 'Activity data'!A:N, 12, FALSE)</f>
        <v>47</v>
      </c>
    </row>
    <row r="59" spans="1:6" ht="15.5" hidden="1" x14ac:dyDescent="0.35">
      <c r="A59" s="53" t="s">
        <v>52</v>
      </c>
      <c r="B59" s="47" t="str">
        <f t="shared" si="0"/>
        <v>2016-11-11</v>
      </c>
      <c r="C59" s="47" t="str">
        <f t="shared" si="1"/>
        <v>23</v>
      </c>
      <c r="D59" s="47">
        <f>VLOOKUP(A59, 'Searches data'!A:H, 8, FALSE)</f>
        <v>118</v>
      </c>
      <c r="E59" s="47">
        <f>VLOOKUP(A59, 'Searches data'!A:H, 7, FALSE)</f>
        <v>72</v>
      </c>
      <c r="F59" s="54">
        <f>VLOOKUP(A59, 'Activity data'!A:N, 12, FALSE)</f>
        <v>40</v>
      </c>
    </row>
    <row r="60" spans="1:6" ht="15.5" hidden="1" x14ac:dyDescent="0.35">
      <c r="A60" s="53" t="s">
        <v>53</v>
      </c>
      <c r="B60" s="47" t="str">
        <f t="shared" si="0"/>
        <v>2016-11-11</v>
      </c>
      <c r="C60" s="47" t="str">
        <f t="shared" si="1"/>
        <v>22</v>
      </c>
      <c r="D60" s="47">
        <f>VLOOKUP(A60, 'Searches data'!A:H, 8, FALSE)</f>
        <v>53</v>
      </c>
      <c r="E60" s="47">
        <f>VLOOKUP(A60, 'Searches data'!A:H, 7, FALSE)</f>
        <v>89</v>
      </c>
      <c r="F60" s="54">
        <f>VLOOKUP(A60, 'Activity data'!A:N, 12, FALSE)</f>
        <v>18</v>
      </c>
    </row>
    <row r="61" spans="1:6" ht="15.5" hidden="1" x14ac:dyDescent="0.35">
      <c r="A61" s="53" t="s">
        <v>54</v>
      </c>
      <c r="B61" s="47" t="str">
        <f t="shared" si="0"/>
        <v>2016-11-11</v>
      </c>
      <c r="C61" s="47" t="str">
        <f t="shared" si="1"/>
        <v>21</v>
      </c>
      <c r="D61" s="47">
        <f>VLOOKUP(A61, 'Searches data'!A:H, 8, FALSE)</f>
        <v>69</v>
      </c>
      <c r="E61" s="47">
        <f>VLOOKUP(A61, 'Searches data'!A:H, 7, FALSE)</f>
        <v>75</v>
      </c>
      <c r="F61" s="54">
        <f>VLOOKUP(A61, 'Activity data'!A:N, 12, FALSE)</f>
        <v>21</v>
      </c>
    </row>
    <row r="62" spans="1:6" ht="15.5" hidden="1" x14ac:dyDescent="0.35">
      <c r="A62" s="53" t="s">
        <v>55</v>
      </c>
      <c r="B62" s="47" t="str">
        <f t="shared" si="0"/>
        <v>2016-11-11</v>
      </c>
      <c r="C62" s="47" t="str">
        <f t="shared" si="1"/>
        <v>20</v>
      </c>
      <c r="D62" s="47">
        <f>VLOOKUP(A62, 'Searches data'!A:H, 8, FALSE)</f>
        <v>114</v>
      </c>
      <c r="E62" s="47">
        <f>VLOOKUP(A62, 'Searches data'!A:H, 7, FALSE)</f>
        <v>58</v>
      </c>
      <c r="F62" s="54">
        <f>VLOOKUP(A62, 'Activity data'!A:N, 12, FALSE)</f>
        <v>31</v>
      </c>
    </row>
    <row r="63" spans="1:6" ht="15.5" hidden="1" x14ac:dyDescent="0.35">
      <c r="A63" s="53" t="s">
        <v>56</v>
      </c>
      <c r="B63" s="47" t="str">
        <f t="shared" si="0"/>
        <v>2016-11-11</v>
      </c>
      <c r="C63" s="47" t="str">
        <f t="shared" si="1"/>
        <v>19</v>
      </c>
      <c r="D63" s="47">
        <f>VLOOKUP(A63, 'Searches data'!A:H, 8, FALSE)</f>
        <v>132</v>
      </c>
      <c r="E63" s="47">
        <f>VLOOKUP(A63, 'Searches data'!A:H, 7, FALSE)</f>
        <v>64</v>
      </c>
      <c r="F63" s="54">
        <f>VLOOKUP(A63, 'Activity data'!A:N, 12, FALSE)</f>
        <v>36</v>
      </c>
    </row>
    <row r="64" spans="1:6" ht="15.5" hidden="1" x14ac:dyDescent="0.35">
      <c r="A64" s="53" t="s">
        <v>57</v>
      </c>
      <c r="B64" s="47" t="str">
        <f t="shared" si="0"/>
        <v>2016-11-11</v>
      </c>
      <c r="C64" s="47" t="str">
        <f t="shared" si="1"/>
        <v>18</v>
      </c>
      <c r="D64" s="47">
        <f>VLOOKUP(A64, 'Searches data'!A:H, 8, FALSE)</f>
        <v>128</v>
      </c>
      <c r="E64" s="47">
        <f>VLOOKUP(A64, 'Searches data'!A:H, 7, FALSE)</f>
        <v>45</v>
      </c>
      <c r="F64" s="54">
        <f>VLOOKUP(A64, 'Activity data'!A:N, 12, FALSE)</f>
        <v>29</v>
      </c>
    </row>
    <row r="65" spans="1:6" ht="15.5" hidden="1" x14ac:dyDescent="0.35">
      <c r="A65" s="53" t="s">
        <v>58</v>
      </c>
      <c r="B65" s="47" t="str">
        <f t="shared" si="0"/>
        <v>2016-11-11</v>
      </c>
      <c r="C65" s="47" t="str">
        <f t="shared" si="1"/>
        <v>17</v>
      </c>
      <c r="D65" s="47">
        <f>VLOOKUP(A65, 'Searches data'!A:H, 8, FALSE)</f>
        <v>84</v>
      </c>
      <c r="E65" s="47">
        <f>VLOOKUP(A65, 'Searches data'!A:H, 7, FALSE)</f>
        <v>62</v>
      </c>
      <c r="F65" s="54">
        <f>VLOOKUP(A65, 'Activity data'!A:N, 12, FALSE)</f>
        <v>26</v>
      </c>
    </row>
    <row r="66" spans="1:6" ht="15.5" hidden="1" x14ac:dyDescent="0.35">
      <c r="A66" s="53" t="s">
        <v>59</v>
      </c>
      <c r="B66" s="47" t="str">
        <f t="shared" si="0"/>
        <v>2016-11-11</v>
      </c>
      <c r="C66" s="47" t="str">
        <f t="shared" si="1"/>
        <v>16</v>
      </c>
      <c r="D66" s="47">
        <f>VLOOKUP(A66, 'Searches data'!A:H, 8, FALSE)</f>
        <v>73</v>
      </c>
      <c r="E66" s="47">
        <f>VLOOKUP(A66, 'Searches data'!A:H, 7, FALSE)</f>
        <v>63</v>
      </c>
      <c r="F66" s="54">
        <f>VLOOKUP(A66, 'Activity data'!A:N, 12, FALSE)</f>
        <v>23</v>
      </c>
    </row>
    <row r="67" spans="1:6" ht="15.5" hidden="1" x14ac:dyDescent="0.35">
      <c r="A67" s="53" t="s">
        <v>60</v>
      </c>
      <c r="B67" s="47" t="str">
        <f t="shared" si="0"/>
        <v>2016-11-11</v>
      </c>
      <c r="C67" s="47" t="str">
        <f t="shared" si="1"/>
        <v>15</v>
      </c>
      <c r="D67" s="47">
        <f>VLOOKUP(A67, 'Searches data'!A:H, 8, FALSE)</f>
        <v>39</v>
      </c>
      <c r="E67" s="47">
        <f>VLOOKUP(A67, 'Searches data'!A:H, 7, FALSE)</f>
        <v>82</v>
      </c>
      <c r="F67" s="54">
        <f>VLOOKUP(A67, 'Activity data'!A:N, 12, FALSE)</f>
        <v>9</v>
      </c>
    </row>
    <row r="68" spans="1:6" ht="15.5" hidden="1" x14ac:dyDescent="0.35">
      <c r="A68" s="53" t="s">
        <v>61</v>
      </c>
      <c r="B68" s="47" t="str">
        <f t="shared" si="0"/>
        <v>2016-11-11</v>
      </c>
      <c r="C68" s="47" t="str">
        <f t="shared" si="1"/>
        <v>14</v>
      </c>
      <c r="D68" s="47">
        <f>VLOOKUP(A68, 'Searches data'!A:H, 8, FALSE)</f>
        <v>50</v>
      </c>
      <c r="E68" s="47">
        <f>VLOOKUP(A68, 'Searches data'!A:H, 7, FALSE)</f>
        <v>78</v>
      </c>
      <c r="F68" s="54">
        <f>VLOOKUP(A68, 'Activity data'!A:N, 12, FALSE)</f>
        <v>10</v>
      </c>
    </row>
    <row r="69" spans="1:6" ht="15.5" hidden="1" x14ac:dyDescent="0.35">
      <c r="A69" s="53" t="s">
        <v>62</v>
      </c>
      <c r="B69" s="47" t="str">
        <f t="shared" si="0"/>
        <v>2016-11-11</v>
      </c>
      <c r="C69" s="47" t="str">
        <f t="shared" si="1"/>
        <v>13</v>
      </c>
      <c r="D69" s="47">
        <f>VLOOKUP(A69, 'Searches data'!A:H, 8, FALSE)</f>
        <v>43</v>
      </c>
      <c r="E69" s="47">
        <f>VLOOKUP(A69, 'Searches data'!A:H, 7, FALSE)</f>
        <v>79</v>
      </c>
      <c r="F69" s="54">
        <f>VLOOKUP(A69, 'Activity data'!A:N, 12, FALSE)</f>
        <v>11</v>
      </c>
    </row>
    <row r="70" spans="1:6" ht="15.5" hidden="1" x14ac:dyDescent="0.35">
      <c r="A70" s="53" t="s">
        <v>63</v>
      </c>
      <c r="B70" s="47" t="str">
        <f t="shared" si="0"/>
        <v>2016-11-11</v>
      </c>
      <c r="C70" s="47" t="str">
        <f t="shared" si="1"/>
        <v>12</v>
      </c>
      <c r="D70" s="47">
        <f>VLOOKUP(A70, 'Searches data'!A:H, 8, FALSE)</f>
        <v>44</v>
      </c>
      <c r="E70" s="47">
        <f>VLOOKUP(A70, 'Searches data'!A:H, 7, FALSE)</f>
        <v>73</v>
      </c>
      <c r="F70" s="54">
        <f>VLOOKUP(A70, 'Activity data'!A:N, 12, FALSE)</f>
        <v>13</v>
      </c>
    </row>
    <row r="71" spans="1:6" ht="15.5" hidden="1" x14ac:dyDescent="0.35">
      <c r="A71" s="53" t="s">
        <v>64</v>
      </c>
      <c r="B71" s="47" t="str">
        <f t="shared" si="0"/>
        <v>2016-11-11</v>
      </c>
      <c r="C71" s="47" t="str">
        <f t="shared" si="1"/>
        <v>11</v>
      </c>
      <c r="D71" s="47">
        <f>VLOOKUP(A71, 'Searches data'!A:H, 8, FALSE)</f>
        <v>63</v>
      </c>
      <c r="E71" s="47">
        <f>VLOOKUP(A71, 'Searches data'!A:H, 7, FALSE)</f>
        <v>79</v>
      </c>
      <c r="F71" s="54">
        <f>VLOOKUP(A71, 'Activity data'!A:N, 12, FALSE)</f>
        <v>14</v>
      </c>
    </row>
    <row r="72" spans="1:6" ht="15.5" hidden="1" x14ac:dyDescent="0.35">
      <c r="A72" s="53" t="s">
        <v>65</v>
      </c>
      <c r="B72" s="47" t="str">
        <f t="shared" si="0"/>
        <v>2016-11-11</v>
      </c>
      <c r="C72" s="47" t="str">
        <f t="shared" si="1"/>
        <v>10</v>
      </c>
      <c r="D72" s="47">
        <f>VLOOKUP(A72, 'Searches data'!A:H, 8, FALSE)</f>
        <v>82</v>
      </c>
      <c r="E72" s="47">
        <f>VLOOKUP(A72, 'Searches data'!A:H, 7, FALSE)</f>
        <v>67</v>
      </c>
      <c r="F72" s="54">
        <f>VLOOKUP(A72, 'Activity data'!A:N, 12, FALSE)</f>
        <v>6</v>
      </c>
    </row>
    <row r="73" spans="1:6" ht="15.5" hidden="1" x14ac:dyDescent="0.35">
      <c r="A73" s="53" t="s">
        <v>66</v>
      </c>
      <c r="B73" s="47" t="str">
        <f t="shared" si="0"/>
        <v>2016-11-11</v>
      </c>
      <c r="C73" s="47" t="str">
        <f t="shared" si="1"/>
        <v>09</v>
      </c>
      <c r="D73" s="47">
        <f>VLOOKUP(A73, 'Searches data'!A:H, 8, FALSE)</f>
        <v>88</v>
      </c>
      <c r="E73" s="47">
        <f>VLOOKUP(A73, 'Searches data'!A:H, 7, FALSE)</f>
        <v>67</v>
      </c>
      <c r="F73" s="54">
        <f>VLOOKUP(A73, 'Activity data'!A:N, 12, FALSE)</f>
        <v>28</v>
      </c>
    </row>
    <row r="74" spans="1:6" ht="15.5" hidden="1" x14ac:dyDescent="0.35">
      <c r="A74" s="53" t="s">
        <v>67</v>
      </c>
      <c r="B74" s="47" t="str">
        <f t="shared" si="0"/>
        <v>2016-11-11</v>
      </c>
      <c r="C74" s="47" t="str">
        <f t="shared" si="1"/>
        <v>08</v>
      </c>
      <c r="D74" s="47">
        <f>VLOOKUP(A74, 'Searches data'!A:H, 8, FALSE)</f>
        <v>77</v>
      </c>
      <c r="E74" s="47">
        <f>VLOOKUP(A74, 'Searches data'!A:H, 7, FALSE)</f>
        <v>65</v>
      </c>
      <c r="F74" s="54">
        <f>VLOOKUP(A74, 'Activity data'!A:N, 12, FALSE)</f>
        <v>24</v>
      </c>
    </row>
    <row r="75" spans="1:6" ht="15.5" hidden="1" x14ac:dyDescent="0.35">
      <c r="A75" s="53" t="s">
        <v>68</v>
      </c>
      <c r="B75" s="47" t="str">
        <f t="shared" si="0"/>
        <v>2016-11-11</v>
      </c>
      <c r="C75" s="47" t="str">
        <f t="shared" si="1"/>
        <v>07</v>
      </c>
      <c r="D75" s="47">
        <f>VLOOKUP(A75, 'Searches data'!A:H, 8, FALSE)</f>
        <v>33</v>
      </c>
      <c r="E75" s="47">
        <f>VLOOKUP(A75, 'Searches data'!A:H, 7, FALSE)</f>
        <v>55</v>
      </c>
      <c r="F75" s="54">
        <f>VLOOKUP(A75, 'Activity data'!A:N, 12, FALSE)</f>
        <v>7</v>
      </c>
    </row>
    <row r="76" spans="1:6" ht="15.5" hidden="1" x14ac:dyDescent="0.35">
      <c r="A76" s="53" t="s">
        <v>69</v>
      </c>
      <c r="B76" s="47" t="str">
        <f t="shared" ref="B76:B139" si="2">LEFT(A76,10)</f>
        <v>2016-11-11</v>
      </c>
      <c r="C76" s="47" t="str">
        <f t="shared" ref="C76:C139" si="3">RIGHT(A76, 2)</f>
        <v>06</v>
      </c>
      <c r="D76" s="47">
        <f>VLOOKUP(A76, 'Searches data'!A:H, 8, FALSE)</f>
        <v>10</v>
      </c>
      <c r="E76" s="47">
        <f>VLOOKUP(A76, 'Searches data'!A:H, 7, FALSE)</f>
        <v>60</v>
      </c>
      <c r="F76" s="54">
        <f>VLOOKUP(A76, 'Activity data'!A:N, 12, FALSE)</f>
        <v>1</v>
      </c>
    </row>
    <row r="77" spans="1:6" ht="15.5" hidden="1" x14ac:dyDescent="0.35">
      <c r="A77" s="53" t="s">
        <v>70</v>
      </c>
      <c r="B77" s="47" t="str">
        <f t="shared" si="2"/>
        <v>2016-11-11</v>
      </c>
      <c r="C77" s="47" t="str">
        <f t="shared" si="3"/>
        <v>05</v>
      </c>
      <c r="D77" s="47">
        <f>VLOOKUP(A77, 'Searches data'!A:H, 8, FALSE)</f>
        <v>6</v>
      </c>
      <c r="E77" s="47">
        <f>VLOOKUP(A77, 'Searches data'!A:H, 7, FALSE)</f>
        <v>83</v>
      </c>
      <c r="F77" s="54">
        <f>VLOOKUP(A77, 'Activity data'!A:N, 12, FALSE)</f>
        <v>1</v>
      </c>
    </row>
    <row r="78" spans="1:6" ht="15.5" hidden="1" x14ac:dyDescent="0.35">
      <c r="A78" s="53" t="s">
        <v>71</v>
      </c>
      <c r="B78" s="47" t="str">
        <f t="shared" si="2"/>
        <v>2016-11-11</v>
      </c>
      <c r="C78" s="47" t="str">
        <f t="shared" si="3"/>
        <v>04</v>
      </c>
      <c r="D78" s="47">
        <f>VLOOKUP(A78, 'Searches data'!A:H, 8, FALSE)</f>
        <v>5</v>
      </c>
      <c r="E78" s="47">
        <f>VLOOKUP(A78, 'Searches data'!A:H, 7, FALSE)</f>
        <v>20</v>
      </c>
      <c r="F78" s="54">
        <f>VLOOKUP(A78, 'Activity data'!A:N, 12, FALSE)</f>
        <v>2</v>
      </c>
    </row>
    <row r="79" spans="1:6" ht="15.5" hidden="1" x14ac:dyDescent="0.35">
      <c r="A79" s="53" t="s">
        <v>72</v>
      </c>
      <c r="B79" s="47" t="str">
        <f t="shared" si="2"/>
        <v>2016-11-11</v>
      </c>
      <c r="C79" s="47" t="str">
        <f t="shared" si="3"/>
        <v>03</v>
      </c>
      <c r="D79" s="47">
        <f>VLOOKUP(A79, 'Searches data'!A:H, 8, FALSE)</f>
        <v>6</v>
      </c>
      <c r="E79" s="47">
        <f>VLOOKUP(A79, 'Searches data'!A:H, 7, FALSE)</f>
        <v>67</v>
      </c>
      <c r="F79" s="54">
        <f>VLOOKUP(A79, 'Activity data'!A:N, 12, FALSE)</f>
        <v>0</v>
      </c>
    </row>
    <row r="80" spans="1:6" ht="15.5" hidden="1" x14ac:dyDescent="0.35">
      <c r="A80" s="53" t="s">
        <v>73</v>
      </c>
      <c r="B80" s="47" t="str">
        <f t="shared" si="2"/>
        <v>2016-11-11</v>
      </c>
      <c r="C80" s="47" t="str">
        <f t="shared" si="3"/>
        <v>02</v>
      </c>
      <c r="D80" s="47">
        <f>VLOOKUP(A80, 'Searches data'!A:H, 8, FALSE)</f>
        <v>12</v>
      </c>
      <c r="E80" s="47">
        <f>VLOOKUP(A80, 'Searches data'!A:H, 7, FALSE)</f>
        <v>92</v>
      </c>
      <c r="F80" s="54">
        <f>VLOOKUP(A80, 'Activity data'!A:N, 12, FALSE)</f>
        <v>5</v>
      </c>
    </row>
    <row r="81" spans="1:6" ht="15.5" hidden="1" x14ac:dyDescent="0.35">
      <c r="A81" s="53" t="s">
        <v>74</v>
      </c>
      <c r="B81" s="47" t="str">
        <f t="shared" si="2"/>
        <v>2016-11-11</v>
      </c>
      <c r="C81" s="47" t="str">
        <f t="shared" si="3"/>
        <v>01</v>
      </c>
      <c r="D81" s="47">
        <f>VLOOKUP(A81, 'Searches data'!A:H, 8, FALSE)</f>
        <v>20</v>
      </c>
      <c r="E81" s="47">
        <f>VLOOKUP(A81, 'Searches data'!A:H, 7, FALSE)</f>
        <v>75</v>
      </c>
      <c r="F81" s="54">
        <f>VLOOKUP(A81, 'Activity data'!A:N, 12, FALSE)</f>
        <v>7</v>
      </c>
    </row>
    <row r="82" spans="1:6" ht="15.5" hidden="1" x14ac:dyDescent="0.35">
      <c r="A82" s="53" t="s">
        <v>75</v>
      </c>
      <c r="B82" s="47" t="str">
        <f t="shared" si="2"/>
        <v>2016-11-11</v>
      </c>
      <c r="C82" s="47" t="str">
        <f t="shared" si="3"/>
        <v>00</v>
      </c>
      <c r="D82" s="47">
        <f>VLOOKUP(A82, 'Searches data'!A:H, 8, FALSE)</f>
        <v>34</v>
      </c>
      <c r="E82" s="47">
        <f>VLOOKUP(A82, 'Searches data'!A:H, 7, FALSE)</f>
        <v>76</v>
      </c>
      <c r="F82" s="54">
        <f>VLOOKUP(A82, 'Activity data'!A:N, 12, FALSE)</f>
        <v>13</v>
      </c>
    </row>
    <row r="83" spans="1:6" ht="15.5" hidden="1" x14ac:dyDescent="0.35">
      <c r="A83" s="53" t="s">
        <v>76</v>
      </c>
      <c r="B83" s="47" t="str">
        <f t="shared" si="2"/>
        <v>2016-11-10</v>
      </c>
      <c r="C83" s="47" t="str">
        <f t="shared" si="3"/>
        <v>23</v>
      </c>
      <c r="D83" s="47">
        <f>VLOOKUP(A83, 'Searches data'!A:H, 8, FALSE)</f>
        <v>46</v>
      </c>
      <c r="E83" s="47">
        <f>VLOOKUP(A83, 'Searches data'!A:H, 7, FALSE)</f>
        <v>78</v>
      </c>
      <c r="F83" s="54">
        <f>VLOOKUP(A83, 'Activity data'!A:N, 12, FALSE)</f>
        <v>13</v>
      </c>
    </row>
    <row r="84" spans="1:6" ht="15.5" hidden="1" x14ac:dyDescent="0.35">
      <c r="A84" s="53" t="s">
        <v>77</v>
      </c>
      <c r="B84" s="47" t="str">
        <f t="shared" si="2"/>
        <v>2016-11-10</v>
      </c>
      <c r="C84" s="47" t="str">
        <f t="shared" si="3"/>
        <v>22</v>
      </c>
      <c r="D84" s="47">
        <f>VLOOKUP(A84, 'Searches data'!A:H, 8, FALSE)</f>
        <v>47</v>
      </c>
      <c r="E84" s="47">
        <f>VLOOKUP(A84, 'Searches data'!A:H, 7, FALSE)</f>
        <v>85</v>
      </c>
      <c r="F84" s="54">
        <f>VLOOKUP(A84, 'Activity data'!A:N, 12, FALSE)</f>
        <v>18</v>
      </c>
    </row>
    <row r="85" spans="1:6" ht="15.5" hidden="1" x14ac:dyDescent="0.35">
      <c r="A85" s="53" t="s">
        <v>78</v>
      </c>
      <c r="B85" s="47" t="str">
        <f t="shared" si="2"/>
        <v>2016-11-10</v>
      </c>
      <c r="C85" s="47" t="str">
        <f t="shared" si="3"/>
        <v>21</v>
      </c>
      <c r="D85" s="47">
        <f>VLOOKUP(A85, 'Searches data'!A:H, 8, FALSE)</f>
        <v>36</v>
      </c>
      <c r="E85" s="47">
        <f>VLOOKUP(A85, 'Searches data'!A:H, 7, FALSE)</f>
        <v>94</v>
      </c>
      <c r="F85" s="54">
        <f>VLOOKUP(A85, 'Activity data'!A:N, 12, FALSE)</f>
        <v>10</v>
      </c>
    </row>
    <row r="86" spans="1:6" ht="15.5" hidden="1" x14ac:dyDescent="0.35">
      <c r="A86" s="53" t="s">
        <v>79</v>
      </c>
      <c r="B86" s="47" t="str">
        <f t="shared" si="2"/>
        <v>2016-11-10</v>
      </c>
      <c r="C86" s="47" t="str">
        <f t="shared" si="3"/>
        <v>20</v>
      </c>
      <c r="D86" s="47">
        <f>VLOOKUP(A86, 'Searches data'!A:H, 8, FALSE)</f>
        <v>53</v>
      </c>
      <c r="E86" s="47">
        <f>VLOOKUP(A86, 'Searches data'!A:H, 7, FALSE)</f>
        <v>89</v>
      </c>
      <c r="F86" s="54">
        <f>VLOOKUP(A86, 'Activity data'!A:N, 12, FALSE)</f>
        <v>19</v>
      </c>
    </row>
    <row r="87" spans="1:6" ht="15.5" hidden="1" x14ac:dyDescent="0.35">
      <c r="A87" s="53" t="s">
        <v>80</v>
      </c>
      <c r="B87" s="47" t="str">
        <f t="shared" si="2"/>
        <v>2016-11-10</v>
      </c>
      <c r="C87" s="47" t="str">
        <f t="shared" si="3"/>
        <v>19</v>
      </c>
      <c r="D87" s="47">
        <f>VLOOKUP(A87, 'Searches data'!A:H, 8, FALSE)</f>
        <v>56</v>
      </c>
      <c r="E87" s="47">
        <f>VLOOKUP(A87, 'Searches data'!A:H, 7, FALSE)</f>
        <v>84</v>
      </c>
      <c r="F87" s="54">
        <f>VLOOKUP(A87, 'Activity data'!A:N, 12, FALSE)</f>
        <v>26</v>
      </c>
    </row>
    <row r="88" spans="1:6" ht="15.5" hidden="1" x14ac:dyDescent="0.35">
      <c r="A88" s="53" t="s">
        <v>81</v>
      </c>
      <c r="B88" s="47" t="str">
        <f t="shared" si="2"/>
        <v>2016-11-10</v>
      </c>
      <c r="C88" s="47" t="str">
        <f t="shared" si="3"/>
        <v>18</v>
      </c>
      <c r="D88" s="47">
        <f>VLOOKUP(A88, 'Searches data'!A:H, 8, FALSE)</f>
        <v>74</v>
      </c>
      <c r="E88" s="47">
        <f>VLOOKUP(A88, 'Searches data'!A:H, 7, FALSE)</f>
        <v>91</v>
      </c>
      <c r="F88" s="54">
        <f>VLOOKUP(A88, 'Activity data'!A:N, 12, FALSE)</f>
        <v>28</v>
      </c>
    </row>
    <row r="89" spans="1:6" ht="15.5" hidden="1" x14ac:dyDescent="0.35">
      <c r="A89" s="53" t="s">
        <v>82</v>
      </c>
      <c r="B89" s="47" t="str">
        <f t="shared" si="2"/>
        <v>2016-11-10</v>
      </c>
      <c r="C89" s="47" t="str">
        <f t="shared" si="3"/>
        <v>17</v>
      </c>
      <c r="D89" s="47">
        <f>VLOOKUP(A89, 'Searches data'!A:H, 8, FALSE)</f>
        <v>68</v>
      </c>
      <c r="E89" s="47">
        <f>VLOOKUP(A89, 'Searches data'!A:H, 7, FALSE)</f>
        <v>84</v>
      </c>
      <c r="F89" s="54">
        <f>VLOOKUP(A89, 'Activity data'!A:N, 12, FALSE)</f>
        <v>22</v>
      </c>
    </row>
    <row r="90" spans="1:6" ht="15.5" hidden="1" x14ac:dyDescent="0.35">
      <c r="A90" s="53" t="s">
        <v>83</v>
      </c>
      <c r="B90" s="47" t="str">
        <f t="shared" si="2"/>
        <v>2016-11-10</v>
      </c>
      <c r="C90" s="47" t="str">
        <f t="shared" si="3"/>
        <v>16</v>
      </c>
      <c r="D90" s="47">
        <f>VLOOKUP(A90, 'Searches data'!A:H, 8, FALSE)</f>
        <v>32</v>
      </c>
      <c r="E90" s="47">
        <f>VLOOKUP(A90, 'Searches data'!A:H, 7, FALSE)</f>
        <v>84</v>
      </c>
      <c r="F90" s="54">
        <f>VLOOKUP(A90, 'Activity data'!A:N, 12, FALSE)</f>
        <v>8</v>
      </c>
    </row>
    <row r="91" spans="1:6" ht="15.5" hidden="1" x14ac:dyDescent="0.35">
      <c r="A91" s="53" t="s">
        <v>84</v>
      </c>
      <c r="B91" s="47" t="str">
        <f t="shared" si="2"/>
        <v>2016-11-10</v>
      </c>
      <c r="C91" s="47" t="str">
        <f t="shared" si="3"/>
        <v>15</v>
      </c>
      <c r="D91" s="47">
        <f>VLOOKUP(A91, 'Searches data'!A:H, 8, FALSE)</f>
        <v>26</v>
      </c>
      <c r="E91" s="47">
        <f>VLOOKUP(A91, 'Searches data'!A:H, 7, FALSE)</f>
        <v>77</v>
      </c>
      <c r="F91" s="54">
        <f>VLOOKUP(A91, 'Activity data'!A:N, 12, FALSE)</f>
        <v>4</v>
      </c>
    </row>
    <row r="92" spans="1:6" ht="15.5" hidden="1" x14ac:dyDescent="0.35">
      <c r="A92" s="53" t="s">
        <v>85</v>
      </c>
      <c r="B92" s="47" t="str">
        <f t="shared" si="2"/>
        <v>2016-11-10</v>
      </c>
      <c r="C92" s="47" t="str">
        <f t="shared" si="3"/>
        <v>14</v>
      </c>
      <c r="D92" s="47">
        <f>VLOOKUP(A92, 'Searches data'!A:H, 8, FALSE)</f>
        <v>16</v>
      </c>
      <c r="E92" s="47">
        <f>VLOOKUP(A92, 'Searches data'!A:H, 7, FALSE)</f>
        <v>88</v>
      </c>
      <c r="F92" s="54">
        <f>VLOOKUP(A92, 'Activity data'!A:N, 12, FALSE)</f>
        <v>7</v>
      </c>
    </row>
    <row r="93" spans="1:6" ht="15.5" hidden="1" x14ac:dyDescent="0.35">
      <c r="A93" s="53" t="s">
        <v>86</v>
      </c>
      <c r="B93" s="47" t="str">
        <f t="shared" si="2"/>
        <v>2016-11-10</v>
      </c>
      <c r="C93" s="47" t="str">
        <f t="shared" si="3"/>
        <v>13</v>
      </c>
      <c r="D93" s="47">
        <f>VLOOKUP(A93, 'Searches data'!A:H, 8, FALSE)</f>
        <v>37</v>
      </c>
      <c r="E93" s="47">
        <f>VLOOKUP(A93, 'Searches data'!A:H, 7, FALSE)</f>
        <v>89</v>
      </c>
      <c r="F93" s="54">
        <f>VLOOKUP(A93, 'Activity data'!A:N, 12, FALSE)</f>
        <v>7</v>
      </c>
    </row>
    <row r="94" spans="1:6" ht="15.5" hidden="1" x14ac:dyDescent="0.35">
      <c r="A94" s="53" t="s">
        <v>87</v>
      </c>
      <c r="B94" s="47" t="str">
        <f t="shared" si="2"/>
        <v>2016-11-10</v>
      </c>
      <c r="C94" s="47" t="str">
        <f t="shared" si="3"/>
        <v>12</v>
      </c>
      <c r="D94" s="47">
        <f>VLOOKUP(A94, 'Searches data'!A:H, 8, FALSE)</f>
        <v>27</v>
      </c>
      <c r="E94" s="47">
        <f>VLOOKUP(A94, 'Searches data'!A:H, 7, FALSE)</f>
        <v>85</v>
      </c>
      <c r="F94" s="54">
        <f>VLOOKUP(A94, 'Activity data'!A:N, 12, FALSE)</f>
        <v>7</v>
      </c>
    </row>
    <row r="95" spans="1:6" ht="15.5" hidden="1" x14ac:dyDescent="0.35">
      <c r="A95" s="53" t="s">
        <v>88</v>
      </c>
      <c r="B95" s="47" t="str">
        <f t="shared" si="2"/>
        <v>2016-11-10</v>
      </c>
      <c r="C95" s="47" t="str">
        <f t="shared" si="3"/>
        <v>11</v>
      </c>
      <c r="D95" s="47">
        <f>VLOOKUP(A95, 'Searches data'!A:H, 8, FALSE)</f>
        <v>27</v>
      </c>
      <c r="E95" s="47">
        <f>VLOOKUP(A95, 'Searches data'!A:H, 7, FALSE)</f>
        <v>89</v>
      </c>
      <c r="F95" s="54">
        <f>VLOOKUP(A95, 'Activity data'!A:N, 12, FALSE)</f>
        <v>6</v>
      </c>
    </row>
    <row r="96" spans="1:6" ht="15.5" hidden="1" x14ac:dyDescent="0.35">
      <c r="A96" s="53" t="s">
        <v>89</v>
      </c>
      <c r="B96" s="47" t="str">
        <f t="shared" si="2"/>
        <v>2016-11-10</v>
      </c>
      <c r="C96" s="47" t="str">
        <f t="shared" si="3"/>
        <v>10</v>
      </c>
      <c r="D96" s="47">
        <f>VLOOKUP(A96, 'Searches data'!A:H, 8, FALSE)</f>
        <v>38</v>
      </c>
      <c r="E96" s="47">
        <f>VLOOKUP(A96, 'Searches data'!A:H, 7, FALSE)</f>
        <v>79</v>
      </c>
      <c r="F96" s="54">
        <f>VLOOKUP(A96, 'Activity data'!A:N, 12, FALSE)</f>
        <v>10</v>
      </c>
    </row>
    <row r="97" spans="1:6" ht="15.5" hidden="1" x14ac:dyDescent="0.35">
      <c r="A97" s="53" t="s">
        <v>90</v>
      </c>
      <c r="B97" s="47" t="str">
        <f t="shared" si="2"/>
        <v>2016-11-10</v>
      </c>
      <c r="C97" s="47" t="str">
        <f t="shared" si="3"/>
        <v>09</v>
      </c>
      <c r="D97" s="47">
        <f>VLOOKUP(A97, 'Searches data'!A:H, 8, FALSE)</f>
        <v>93</v>
      </c>
      <c r="E97" s="47">
        <f>VLOOKUP(A97, 'Searches data'!A:H, 7, FALSE)</f>
        <v>57</v>
      </c>
      <c r="F97" s="54">
        <f>VLOOKUP(A97, 'Activity data'!A:N, 12, FALSE)</f>
        <v>26</v>
      </c>
    </row>
    <row r="98" spans="1:6" ht="15.5" hidden="1" x14ac:dyDescent="0.35">
      <c r="A98" s="53" t="s">
        <v>91</v>
      </c>
      <c r="B98" s="47" t="str">
        <f t="shared" si="2"/>
        <v>2016-11-10</v>
      </c>
      <c r="C98" s="47" t="str">
        <f t="shared" si="3"/>
        <v>08</v>
      </c>
      <c r="D98" s="47">
        <f>VLOOKUP(A98, 'Searches data'!A:H, 8, FALSE)</f>
        <v>75</v>
      </c>
      <c r="E98" s="47">
        <f>VLOOKUP(A98, 'Searches data'!A:H, 7, FALSE)</f>
        <v>56</v>
      </c>
      <c r="F98" s="54">
        <f>VLOOKUP(A98, 'Activity data'!A:N, 12, FALSE)</f>
        <v>11</v>
      </c>
    </row>
    <row r="99" spans="1:6" ht="15.5" hidden="1" x14ac:dyDescent="0.35">
      <c r="A99" s="53" t="s">
        <v>92</v>
      </c>
      <c r="B99" s="47" t="str">
        <f t="shared" si="2"/>
        <v>2016-11-10</v>
      </c>
      <c r="C99" s="47" t="str">
        <f t="shared" si="3"/>
        <v>07</v>
      </c>
      <c r="D99" s="47">
        <f>VLOOKUP(A99, 'Searches data'!A:H, 8, FALSE)</f>
        <v>33</v>
      </c>
      <c r="E99" s="47">
        <f>VLOOKUP(A99, 'Searches data'!A:H, 7, FALSE)</f>
        <v>52</v>
      </c>
      <c r="F99" s="54">
        <f>VLOOKUP(A99, 'Activity data'!A:N, 12, FALSE)</f>
        <v>10</v>
      </c>
    </row>
    <row r="100" spans="1:6" ht="15.5" hidden="1" x14ac:dyDescent="0.35">
      <c r="A100" s="53" t="s">
        <v>93</v>
      </c>
      <c r="B100" s="47" t="str">
        <f t="shared" si="2"/>
        <v>2016-11-10</v>
      </c>
      <c r="C100" s="47" t="str">
        <f t="shared" si="3"/>
        <v>06</v>
      </c>
      <c r="D100" s="47">
        <f>VLOOKUP(A100, 'Searches data'!A:H, 8, FALSE)</f>
        <v>7</v>
      </c>
      <c r="E100" s="47">
        <f>VLOOKUP(A100, 'Searches data'!A:H, 7, FALSE)</f>
        <v>57</v>
      </c>
      <c r="F100" s="54">
        <f>VLOOKUP(A100, 'Activity data'!A:N, 12, FALSE)</f>
        <v>1</v>
      </c>
    </row>
    <row r="101" spans="1:6" ht="15.5" hidden="1" x14ac:dyDescent="0.35">
      <c r="A101" s="53" t="s">
        <v>94</v>
      </c>
      <c r="B101" s="47" t="str">
        <f t="shared" si="2"/>
        <v>2016-11-10</v>
      </c>
      <c r="C101" s="47" t="str">
        <f t="shared" si="3"/>
        <v>05</v>
      </c>
      <c r="D101" s="47">
        <f>VLOOKUP(A101, 'Searches data'!A:H, 8, FALSE)</f>
        <v>5</v>
      </c>
      <c r="E101" s="47">
        <f>VLOOKUP(A101, 'Searches data'!A:H, 7, FALSE)</f>
        <v>60</v>
      </c>
      <c r="F101" s="54">
        <f>VLOOKUP(A101, 'Activity data'!A:N, 12, FALSE)</f>
        <v>1</v>
      </c>
    </row>
    <row r="102" spans="1:6" ht="15.5" hidden="1" x14ac:dyDescent="0.35">
      <c r="A102" s="53" t="s">
        <v>95</v>
      </c>
      <c r="B102" s="47" t="str">
        <f t="shared" si="2"/>
        <v>2016-11-10</v>
      </c>
      <c r="C102" s="47" t="str">
        <f t="shared" si="3"/>
        <v>04</v>
      </c>
      <c r="D102" s="47">
        <f>VLOOKUP(A102, 'Searches data'!A:H, 8, FALSE)</f>
        <v>4</v>
      </c>
      <c r="E102" s="47">
        <f>VLOOKUP(A102, 'Searches data'!A:H, 7, FALSE)</f>
        <v>50</v>
      </c>
      <c r="F102" s="54">
        <f>VLOOKUP(A102, 'Activity data'!A:N, 12, FALSE)</f>
        <v>1</v>
      </c>
    </row>
    <row r="103" spans="1:6" ht="15.5" x14ac:dyDescent="0.35">
      <c r="A103" s="53" t="s">
        <v>96</v>
      </c>
      <c r="B103" s="47" t="str">
        <f>LEFT(A103,10)</f>
        <v>2016-11-10</v>
      </c>
      <c r="C103" s="47" t="str">
        <f>RIGHT(A24, 2)</f>
        <v>10</v>
      </c>
      <c r="D103" s="47">
        <f>VLOOKUP(A103, 'Searches data'!A:H, 8, FALSE)</f>
        <v>1</v>
      </c>
      <c r="E103" s="47">
        <f>VLOOKUP(A103, 'Searches data'!A:H, 7, FALSE)</f>
        <v>100</v>
      </c>
      <c r="F103" s="54">
        <f>VLOOKUP(A103, 'Activity data'!A:N, 12, FALSE)</f>
        <v>0</v>
      </c>
    </row>
    <row r="104" spans="1:6" ht="15.5" hidden="1" x14ac:dyDescent="0.35">
      <c r="A104" s="53" t="s">
        <v>97</v>
      </c>
      <c r="B104" s="47" t="str">
        <f t="shared" si="2"/>
        <v>2016-11-10</v>
      </c>
      <c r="C104" s="47" t="str">
        <f t="shared" si="3"/>
        <v>02</v>
      </c>
      <c r="D104" s="47">
        <f>VLOOKUP(A104, 'Searches data'!A:H, 8, FALSE)</f>
        <v>5</v>
      </c>
      <c r="E104" s="47">
        <f>VLOOKUP(A104, 'Searches data'!A:H, 7, FALSE)</f>
        <v>60</v>
      </c>
      <c r="F104" s="54">
        <f>VLOOKUP(A104, 'Activity data'!A:N, 12, FALSE)</f>
        <v>0</v>
      </c>
    </row>
    <row r="105" spans="1:6" ht="15.5" hidden="1" x14ac:dyDescent="0.35">
      <c r="A105" s="53" t="s">
        <v>98</v>
      </c>
      <c r="B105" s="47" t="str">
        <f t="shared" si="2"/>
        <v>2016-11-10</v>
      </c>
      <c r="C105" s="47" t="str">
        <f t="shared" si="3"/>
        <v>01</v>
      </c>
      <c r="D105" s="47">
        <f>VLOOKUP(A105, 'Searches data'!A:H, 8, FALSE)</f>
        <v>22</v>
      </c>
      <c r="E105" s="47">
        <f>VLOOKUP(A105, 'Searches data'!A:H, 7, FALSE)</f>
        <v>73</v>
      </c>
      <c r="F105" s="54">
        <f>VLOOKUP(A105, 'Activity data'!A:N, 12, FALSE)</f>
        <v>6</v>
      </c>
    </row>
    <row r="106" spans="1:6" ht="15.5" hidden="1" x14ac:dyDescent="0.35">
      <c r="A106" s="53" t="s">
        <v>99</v>
      </c>
      <c r="B106" s="47" t="str">
        <f t="shared" si="2"/>
        <v>2016-11-10</v>
      </c>
      <c r="C106" s="47" t="str">
        <f t="shared" si="3"/>
        <v>00</v>
      </c>
      <c r="D106" s="47">
        <f>VLOOKUP(A106, 'Searches data'!A:H, 8, FALSE)</f>
        <v>31</v>
      </c>
      <c r="E106" s="47">
        <f>VLOOKUP(A106, 'Searches data'!A:H, 7, FALSE)</f>
        <v>81</v>
      </c>
      <c r="F106" s="54">
        <f>VLOOKUP(A106, 'Activity data'!A:N, 12, FALSE)</f>
        <v>8</v>
      </c>
    </row>
    <row r="107" spans="1:6" ht="15.5" hidden="1" x14ac:dyDescent="0.35">
      <c r="A107" s="53" t="s">
        <v>100</v>
      </c>
      <c r="B107" s="47" t="str">
        <f t="shared" si="2"/>
        <v>2016-11-09</v>
      </c>
      <c r="C107" s="47" t="str">
        <f t="shared" si="3"/>
        <v>23</v>
      </c>
      <c r="D107" s="47">
        <f>VLOOKUP(A107, 'Searches data'!A:H, 8, FALSE)</f>
        <v>61</v>
      </c>
      <c r="E107" s="47">
        <f>VLOOKUP(A107, 'Searches data'!A:H, 7, FALSE)</f>
        <v>77</v>
      </c>
      <c r="F107" s="54">
        <f>VLOOKUP(A107, 'Activity data'!A:N, 12, FALSE)</f>
        <v>15</v>
      </c>
    </row>
    <row r="108" spans="1:6" ht="15.5" hidden="1" x14ac:dyDescent="0.35">
      <c r="A108" s="53" t="s">
        <v>101</v>
      </c>
      <c r="B108" s="47" t="str">
        <f t="shared" si="2"/>
        <v>2016-11-09</v>
      </c>
      <c r="C108" s="47" t="str">
        <f t="shared" si="3"/>
        <v>22</v>
      </c>
      <c r="D108" s="47">
        <f>VLOOKUP(A108, 'Searches data'!A:H, 8, FALSE)</f>
        <v>38</v>
      </c>
      <c r="E108" s="47">
        <f>VLOOKUP(A108, 'Searches data'!A:H, 7, FALSE)</f>
        <v>95</v>
      </c>
      <c r="F108" s="54">
        <f>VLOOKUP(A108, 'Activity data'!A:N, 12, FALSE)</f>
        <v>13</v>
      </c>
    </row>
    <row r="109" spans="1:6" ht="15.5" hidden="1" x14ac:dyDescent="0.35">
      <c r="A109" s="53" t="s">
        <v>102</v>
      </c>
      <c r="B109" s="47" t="str">
        <f t="shared" si="2"/>
        <v>2016-11-09</v>
      </c>
      <c r="C109" s="47" t="str">
        <f t="shared" si="3"/>
        <v>21</v>
      </c>
      <c r="D109" s="47">
        <f>VLOOKUP(A109, 'Searches data'!A:H, 8, FALSE)</f>
        <v>43</v>
      </c>
      <c r="E109" s="47">
        <f>VLOOKUP(A109, 'Searches data'!A:H, 7, FALSE)</f>
        <v>93</v>
      </c>
      <c r="F109" s="54">
        <f>VLOOKUP(A109, 'Activity data'!A:N, 12, FALSE)</f>
        <v>17</v>
      </c>
    </row>
    <row r="110" spans="1:6" ht="15.5" hidden="1" x14ac:dyDescent="0.35">
      <c r="A110" s="53" t="s">
        <v>103</v>
      </c>
      <c r="B110" s="47" t="str">
        <f t="shared" si="2"/>
        <v>2016-11-09</v>
      </c>
      <c r="C110" s="47" t="str">
        <f t="shared" si="3"/>
        <v>20</v>
      </c>
      <c r="D110" s="47">
        <f>VLOOKUP(A110, 'Searches data'!A:H, 8, FALSE)</f>
        <v>54</v>
      </c>
      <c r="E110" s="47">
        <f>VLOOKUP(A110, 'Searches data'!A:H, 7, FALSE)</f>
        <v>94</v>
      </c>
      <c r="F110" s="54">
        <f>VLOOKUP(A110, 'Activity data'!A:N, 12, FALSE)</f>
        <v>23</v>
      </c>
    </row>
    <row r="111" spans="1:6" ht="15.5" hidden="1" x14ac:dyDescent="0.35">
      <c r="A111" s="53" t="s">
        <v>104</v>
      </c>
      <c r="B111" s="47" t="str">
        <f t="shared" si="2"/>
        <v>2016-11-09</v>
      </c>
      <c r="C111" s="47" t="str">
        <f t="shared" si="3"/>
        <v>19</v>
      </c>
      <c r="D111" s="47">
        <f>VLOOKUP(A111, 'Searches data'!A:H, 8, FALSE)</f>
        <v>75</v>
      </c>
      <c r="E111" s="47">
        <f>VLOOKUP(A111, 'Searches data'!A:H, 7, FALSE)</f>
        <v>84</v>
      </c>
      <c r="F111" s="54">
        <f>VLOOKUP(A111, 'Activity data'!A:N, 12, FALSE)</f>
        <v>28</v>
      </c>
    </row>
    <row r="112" spans="1:6" ht="15.5" hidden="1" x14ac:dyDescent="0.35">
      <c r="A112" s="53" t="s">
        <v>105</v>
      </c>
      <c r="B112" s="47" t="str">
        <f t="shared" si="2"/>
        <v>2016-11-09</v>
      </c>
      <c r="C112" s="47" t="str">
        <f t="shared" si="3"/>
        <v>18</v>
      </c>
      <c r="D112" s="47">
        <f>VLOOKUP(A112, 'Searches data'!A:H, 8, FALSE)</f>
        <v>81</v>
      </c>
      <c r="E112" s="47">
        <f>VLOOKUP(A112, 'Searches data'!A:H, 7, FALSE)</f>
        <v>81</v>
      </c>
      <c r="F112" s="54">
        <f>VLOOKUP(A112, 'Activity data'!A:N, 12, FALSE)</f>
        <v>31</v>
      </c>
    </row>
    <row r="113" spans="1:6" ht="15.5" hidden="1" x14ac:dyDescent="0.35">
      <c r="A113" s="53" t="s">
        <v>106</v>
      </c>
      <c r="B113" s="47" t="str">
        <f t="shared" si="2"/>
        <v>2016-11-09</v>
      </c>
      <c r="C113" s="47" t="str">
        <f t="shared" si="3"/>
        <v>17</v>
      </c>
      <c r="D113" s="47">
        <f>VLOOKUP(A113, 'Searches data'!A:H, 8, FALSE)</f>
        <v>49</v>
      </c>
      <c r="E113" s="47">
        <f>VLOOKUP(A113, 'Searches data'!A:H, 7, FALSE)</f>
        <v>92</v>
      </c>
      <c r="F113" s="54">
        <f>VLOOKUP(A113, 'Activity data'!A:N, 12, FALSE)</f>
        <v>16</v>
      </c>
    </row>
    <row r="114" spans="1:6" ht="15.5" hidden="1" x14ac:dyDescent="0.35">
      <c r="A114" s="53" t="s">
        <v>107</v>
      </c>
      <c r="B114" s="47" t="str">
        <f t="shared" si="2"/>
        <v>2016-11-09</v>
      </c>
      <c r="C114" s="47" t="str">
        <f t="shared" si="3"/>
        <v>16</v>
      </c>
      <c r="D114" s="47">
        <f>VLOOKUP(A114, 'Searches data'!A:H, 8, FALSE)</f>
        <v>53</v>
      </c>
      <c r="E114" s="47">
        <f>VLOOKUP(A114, 'Searches data'!A:H, 7, FALSE)</f>
        <v>83</v>
      </c>
      <c r="F114" s="54">
        <f>VLOOKUP(A114, 'Activity data'!A:N, 12, FALSE)</f>
        <v>13</v>
      </c>
    </row>
    <row r="115" spans="1:6" ht="15.5" hidden="1" x14ac:dyDescent="0.35">
      <c r="A115" s="53" t="s">
        <v>108</v>
      </c>
      <c r="B115" s="47" t="str">
        <f t="shared" si="2"/>
        <v>2016-11-09</v>
      </c>
      <c r="C115" s="47" t="str">
        <f t="shared" si="3"/>
        <v>15</v>
      </c>
      <c r="D115" s="47">
        <f>VLOOKUP(A115, 'Searches data'!A:H, 8, FALSE)</f>
        <v>31</v>
      </c>
      <c r="E115" s="47">
        <f>VLOOKUP(A115, 'Searches data'!A:H, 7, FALSE)</f>
        <v>84</v>
      </c>
      <c r="F115" s="54">
        <f>VLOOKUP(A115, 'Activity data'!A:N, 12, FALSE)</f>
        <v>4</v>
      </c>
    </row>
    <row r="116" spans="1:6" ht="15.5" hidden="1" x14ac:dyDescent="0.35">
      <c r="A116" s="53" t="s">
        <v>109</v>
      </c>
      <c r="B116" s="47" t="str">
        <f t="shared" si="2"/>
        <v>2016-11-09</v>
      </c>
      <c r="C116" s="47" t="str">
        <f t="shared" si="3"/>
        <v>14</v>
      </c>
      <c r="D116" s="47">
        <f>VLOOKUP(A116, 'Searches data'!A:H, 8, FALSE)</f>
        <v>25</v>
      </c>
      <c r="E116" s="47">
        <f>VLOOKUP(A116, 'Searches data'!A:H, 7, FALSE)</f>
        <v>92</v>
      </c>
      <c r="F116" s="54">
        <f>VLOOKUP(A116, 'Activity data'!A:N, 12, FALSE)</f>
        <v>4</v>
      </c>
    </row>
    <row r="117" spans="1:6" ht="15.5" hidden="1" x14ac:dyDescent="0.35">
      <c r="A117" s="53" t="s">
        <v>110</v>
      </c>
      <c r="B117" s="47" t="str">
        <f t="shared" si="2"/>
        <v>2016-11-09</v>
      </c>
      <c r="C117" s="47" t="str">
        <f t="shared" si="3"/>
        <v>13</v>
      </c>
      <c r="D117" s="47">
        <f>VLOOKUP(A117, 'Searches data'!A:H, 8, FALSE)</f>
        <v>31</v>
      </c>
      <c r="E117" s="47">
        <f>VLOOKUP(A117, 'Searches data'!A:H, 7, FALSE)</f>
        <v>87</v>
      </c>
      <c r="F117" s="54">
        <f>VLOOKUP(A117, 'Activity data'!A:N, 12, FALSE)</f>
        <v>5</v>
      </c>
    </row>
    <row r="118" spans="1:6" ht="15.5" hidden="1" x14ac:dyDescent="0.35">
      <c r="A118" s="53" t="s">
        <v>111</v>
      </c>
      <c r="B118" s="47" t="str">
        <f t="shared" si="2"/>
        <v>2016-11-09</v>
      </c>
      <c r="C118" s="47" t="str">
        <f t="shared" si="3"/>
        <v>12</v>
      </c>
      <c r="D118" s="47">
        <f>VLOOKUP(A118, 'Searches data'!A:H, 8, FALSE)</f>
        <v>38</v>
      </c>
      <c r="E118" s="47">
        <f>VLOOKUP(A118, 'Searches data'!A:H, 7, FALSE)</f>
        <v>71</v>
      </c>
      <c r="F118" s="54">
        <f>VLOOKUP(A118, 'Activity data'!A:N, 12, FALSE)</f>
        <v>9</v>
      </c>
    </row>
    <row r="119" spans="1:6" ht="15.5" hidden="1" x14ac:dyDescent="0.35">
      <c r="A119" s="53" t="s">
        <v>112</v>
      </c>
      <c r="B119" s="47" t="str">
        <f t="shared" si="2"/>
        <v>2016-11-09</v>
      </c>
      <c r="C119" s="47" t="str">
        <f t="shared" si="3"/>
        <v>11</v>
      </c>
      <c r="D119" s="47">
        <f>VLOOKUP(A119, 'Searches data'!A:H, 8, FALSE)</f>
        <v>41</v>
      </c>
      <c r="E119" s="47">
        <f>VLOOKUP(A119, 'Searches data'!A:H, 7, FALSE)</f>
        <v>80</v>
      </c>
      <c r="F119" s="54">
        <f>VLOOKUP(A119, 'Activity data'!A:N, 12, FALSE)</f>
        <v>7</v>
      </c>
    </row>
    <row r="120" spans="1:6" ht="15.5" hidden="1" x14ac:dyDescent="0.35">
      <c r="A120" s="53" t="s">
        <v>113</v>
      </c>
      <c r="B120" s="47" t="str">
        <f t="shared" si="2"/>
        <v>2016-11-09</v>
      </c>
      <c r="C120" s="47" t="str">
        <f t="shared" si="3"/>
        <v>10</v>
      </c>
      <c r="D120" s="47">
        <f>VLOOKUP(A120, 'Searches data'!A:H, 8, FALSE)</f>
        <v>55</v>
      </c>
      <c r="E120" s="47">
        <f>VLOOKUP(A120, 'Searches data'!A:H, 7, FALSE)</f>
        <v>67</v>
      </c>
      <c r="F120" s="54">
        <f>VLOOKUP(A120, 'Activity data'!A:N, 12, FALSE)</f>
        <v>10</v>
      </c>
    </row>
    <row r="121" spans="1:6" ht="15.5" hidden="1" x14ac:dyDescent="0.35">
      <c r="A121" s="53" t="s">
        <v>114</v>
      </c>
      <c r="B121" s="47" t="str">
        <f t="shared" si="2"/>
        <v>2016-11-09</v>
      </c>
      <c r="C121" s="47" t="str">
        <f t="shared" si="3"/>
        <v>09</v>
      </c>
      <c r="D121" s="47">
        <f>VLOOKUP(A121, 'Searches data'!A:H, 8, FALSE)</f>
        <v>92</v>
      </c>
      <c r="E121" s="47">
        <f>VLOOKUP(A121, 'Searches data'!A:H, 7, FALSE)</f>
        <v>51</v>
      </c>
      <c r="F121" s="54">
        <f>VLOOKUP(A121, 'Activity data'!A:N, 12, FALSE)</f>
        <v>26</v>
      </c>
    </row>
    <row r="122" spans="1:6" ht="15.5" hidden="1" x14ac:dyDescent="0.35">
      <c r="A122" s="53" t="s">
        <v>115</v>
      </c>
      <c r="B122" s="47" t="str">
        <f t="shared" si="2"/>
        <v>2016-11-09</v>
      </c>
      <c r="C122" s="47" t="str">
        <f t="shared" si="3"/>
        <v>08</v>
      </c>
      <c r="D122" s="47">
        <f>VLOOKUP(A122, 'Searches data'!A:H, 8, FALSE)</f>
        <v>97</v>
      </c>
      <c r="E122" s="47">
        <f>VLOOKUP(A122, 'Searches data'!A:H, 7, FALSE)</f>
        <v>39</v>
      </c>
      <c r="F122" s="54">
        <f>VLOOKUP(A122, 'Activity data'!A:N, 12, FALSE)</f>
        <v>19</v>
      </c>
    </row>
    <row r="123" spans="1:6" ht="15.5" hidden="1" x14ac:dyDescent="0.35">
      <c r="A123" s="53" t="s">
        <v>116</v>
      </c>
      <c r="B123" s="47" t="str">
        <f t="shared" si="2"/>
        <v>2016-11-09</v>
      </c>
      <c r="C123" s="47" t="str">
        <f t="shared" si="3"/>
        <v>07</v>
      </c>
      <c r="D123" s="47">
        <f>VLOOKUP(A123, 'Searches data'!A:H, 8, FALSE)</f>
        <v>34</v>
      </c>
      <c r="E123" s="47">
        <f>VLOOKUP(A123, 'Searches data'!A:H, 7, FALSE)</f>
        <v>53</v>
      </c>
      <c r="F123" s="54">
        <f>VLOOKUP(A123, 'Activity data'!A:N, 12, FALSE)</f>
        <v>10</v>
      </c>
    </row>
    <row r="124" spans="1:6" ht="15.5" hidden="1" x14ac:dyDescent="0.35">
      <c r="A124" s="53" t="s">
        <v>117</v>
      </c>
      <c r="B124" s="47" t="str">
        <f t="shared" si="2"/>
        <v>2016-11-09</v>
      </c>
      <c r="C124" s="47" t="str">
        <f t="shared" si="3"/>
        <v>06</v>
      </c>
      <c r="D124" s="47">
        <f>VLOOKUP(A124, 'Searches data'!A:H, 8, FALSE)</f>
        <v>11</v>
      </c>
      <c r="E124" s="47">
        <f>VLOOKUP(A124, 'Searches data'!A:H, 7, FALSE)</f>
        <v>18</v>
      </c>
      <c r="F124" s="54">
        <f>VLOOKUP(A124, 'Activity data'!A:N, 12, FALSE)</f>
        <v>0</v>
      </c>
    </row>
    <row r="125" spans="1:6" ht="15.5" hidden="1" x14ac:dyDescent="0.35">
      <c r="A125" s="53" t="s">
        <v>118</v>
      </c>
      <c r="B125" s="47" t="str">
        <f t="shared" si="2"/>
        <v>2016-11-09</v>
      </c>
      <c r="C125" s="47" t="str">
        <f t="shared" si="3"/>
        <v>05</v>
      </c>
      <c r="D125" s="47">
        <f>VLOOKUP(A125, 'Searches data'!A:H, 8, FALSE)</f>
        <v>4</v>
      </c>
      <c r="E125" s="47">
        <f>VLOOKUP(A125, 'Searches data'!A:H, 7, FALSE)</f>
        <v>50</v>
      </c>
      <c r="F125" s="54">
        <f>VLOOKUP(A125, 'Activity data'!A:N, 12, FALSE)</f>
        <v>1</v>
      </c>
    </row>
    <row r="126" spans="1:6" ht="15.5" hidden="1" x14ac:dyDescent="0.35">
      <c r="A126" s="53" t="s">
        <v>119</v>
      </c>
      <c r="B126" s="47" t="str">
        <f t="shared" si="2"/>
        <v>2016-11-09</v>
      </c>
      <c r="C126" s="47" t="str">
        <f t="shared" si="3"/>
        <v>04</v>
      </c>
      <c r="D126" s="47">
        <f>VLOOKUP(A126, 'Searches data'!A:H, 8, FALSE)</f>
        <v>7</v>
      </c>
      <c r="E126" s="47">
        <f>VLOOKUP(A126, 'Searches data'!A:H, 7, FALSE)</f>
        <v>43</v>
      </c>
      <c r="F126" s="54">
        <f>VLOOKUP(A126, 'Activity data'!A:N, 12, FALSE)</f>
        <v>0</v>
      </c>
    </row>
    <row r="127" spans="1:6" ht="15.5" hidden="1" x14ac:dyDescent="0.35">
      <c r="A127" s="53" t="s">
        <v>120</v>
      </c>
      <c r="B127" s="47" t="str">
        <f t="shared" si="2"/>
        <v>2016-11-09</v>
      </c>
      <c r="C127" s="47" t="str">
        <f t="shared" si="3"/>
        <v>03</v>
      </c>
      <c r="D127" s="47">
        <f>VLOOKUP(A127, 'Searches data'!A:H, 8, FALSE)</f>
        <v>9</v>
      </c>
      <c r="E127" s="47">
        <f>VLOOKUP(A127, 'Searches data'!A:H, 7, FALSE)</f>
        <v>56</v>
      </c>
      <c r="F127" s="54">
        <f>VLOOKUP(A127, 'Activity data'!A:N, 12, FALSE)</f>
        <v>1</v>
      </c>
    </row>
    <row r="128" spans="1:6" ht="15.5" hidden="1" x14ac:dyDescent="0.35">
      <c r="A128" s="53" t="s">
        <v>121</v>
      </c>
      <c r="B128" s="47" t="str">
        <f t="shared" si="2"/>
        <v>2016-11-09</v>
      </c>
      <c r="C128" s="47" t="str">
        <f t="shared" si="3"/>
        <v>02</v>
      </c>
      <c r="D128" s="47">
        <f>VLOOKUP(A128, 'Searches data'!A:H, 8, FALSE)</f>
        <v>5</v>
      </c>
      <c r="E128" s="47">
        <f>VLOOKUP(A128, 'Searches data'!A:H, 7, FALSE)</f>
        <v>80</v>
      </c>
      <c r="F128" s="54">
        <f>VLOOKUP(A128, 'Activity data'!A:N, 12, FALSE)</f>
        <v>1</v>
      </c>
    </row>
    <row r="129" spans="1:6" ht="15.5" hidden="1" x14ac:dyDescent="0.35">
      <c r="A129" s="53" t="s">
        <v>122</v>
      </c>
      <c r="B129" s="47" t="str">
        <f t="shared" si="2"/>
        <v>2016-11-09</v>
      </c>
      <c r="C129" s="47" t="str">
        <f t="shared" si="3"/>
        <v>01</v>
      </c>
      <c r="D129" s="47">
        <f>VLOOKUP(A129, 'Searches data'!A:H, 8, FALSE)</f>
        <v>23</v>
      </c>
      <c r="E129" s="47">
        <f>VLOOKUP(A129, 'Searches data'!A:H, 7, FALSE)</f>
        <v>78</v>
      </c>
      <c r="F129" s="54">
        <f>VLOOKUP(A129, 'Activity data'!A:N, 12, FALSE)</f>
        <v>7</v>
      </c>
    </row>
    <row r="130" spans="1:6" ht="15.5" hidden="1" x14ac:dyDescent="0.35">
      <c r="A130" s="53" t="s">
        <v>123</v>
      </c>
      <c r="B130" s="47" t="str">
        <f t="shared" si="2"/>
        <v>2016-11-09</v>
      </c>
      <c r="C130" s="47" t="str">
        <f t="shared" si="3"/>
        <v>00</v>
      </c>
      <c r="D130" s="47">
        <f>VLOOKUP(A130, 'Searches data'!A:H, 8, FALSE)</f>
        <v>32</v>
      </c>
      <c r="E130" s="47">
        <f>VLOOKUP(A130, 'Searches data'!A:H, 7, FALSE)</f>
        <v>91</v>
      </c>
      <c r="F130" s="54">
        <f>VLOOKUP(A130, 'Activity data'!A:N, 12, FALSE)</f>
        <v>9</v>
      </c>
    </row>
    <row r="131" spans="1:6" ht="15.5" hidden="1" x14ac:dyDescent="0.35">
      <c r="A131" s="53" t="s">
        <v>124</v>
      </c>
      <c r="B131" s="47" t="str">
        <f t="shared" si="2"/>
        <v>2016-11-08</v>
      </c>
      <c r="C131" s="47" t="str">
        <f t="shared" si="3"/>
        <v>23</v>
      </c>
      <c r="D131" s="47">
        <f>VLOOKUP(A131, 'Searches data'!A:H, 8, FALSE)</f>
        <v>55</v>
      </c>
      <c r="E131" s="47">
        <f>VLOOKUP(A131, 'Searches data'!A:H, 7, FALSE)</f>
        <v>71</v>
      </c>
      <c r="F131" s="54">
        <f>VLOOKUP(A131, 'Activity data'!A:N, 12, FALSE)</f>
        <v>21</v>
      </c>
    </row>
    <row r="132" spans="1:6" ht="15.5" hidden="1" x14ac:dyDescent="0.35">
      <c r="A132" s="53" t="s">
        <v>125</v>
      </c>
      <c r="B132" s="47" t="str">
        <f t="shared" si="2"/>
        <v>2016-11-08</v>
      </c>
      <c r="C132" s="47" t="str">
        <f t="shared" si="3"/>
        <v>22</v>
      </c>
      <c r="D132" s="47">
        <f>VLOOKUP(A132, 'Searches data'!A:H, 8, FALSE)</f>
        <v>48</v>
      </c>
      <c r="E132" s="47">
        <f>VLOOKUP(A132, 'Searches data'!A:H, 7, FALSE)</f>
        <v>75</v>
      </c>
      <c r="F132" s="54">
        <f>VLOOKUP(A132, 'Activity data'!A:N, 12, FALSE)</f>
        <v>12</v>
      </c>
    </row>
    <row r="133" spans="1:6" ht="15.5" hidden="1" x14ac:dyDescent="0.35">
      <c r="A133" s="53" t="s">
        <v>126</v>
      </c>
      <c r="B133" s="47" t="str">
        <f t="shared" si="2"/>
        <v>2016-11-08</v>
      </c>
      <c r="C133" s="47" t="str">
        <f t="shared" si="3"/>
        <v>21</v>
      </c>
      <c r="D133" s="47">
        <f>VLOOKUP(A133, 'Searches data'!A:H, 8, FALSE)</f>
        <v>44</v>
      </c>
      <c r="E133" s="47">
        <f>VLOOKUP(A133, 'Searches data'!A:H, 7, FALSE)</f>
        <v>82</v>
      </c>
      <c r="F133" s="54">
        <f>VLOOKUP(A133, 'Activity data'!A:N, 12, FALSE)</f>
        <v>17</v>
      </c>
    </row>
    <row r="134" spans="1:6" ht="15.5" hidden="1" x14ac:dyDescent="0.35">
      <c r="A134" s="53" t="s">
        <v>127</v>
      </c>
      <c r="B134" s="47" t="str">
        <f t="shared" si="2"/>
        <v>2016-11-08</v>
      </c>
      <c r="C134" s="47" t="str">
        <f t="shared" si="3"/>
        <v>20</v>
      </c>
      <c r="D134" s="47">
        <f>VLOOKUP(A134, 'Searches data'!A:H, 8, FALSE)</f>
        <v>78</v>
      </c>
      <c r="E134" s="47">
        <f>VLOOKUP(A134, 'Searches data'!A:H, 7, FALSE)</f>
        <v>79</v>
      </c>
      <c r="F134" s="54">
        <f>VLOOKUP(A134, 'Activity data'!A:N, 12, FALSE)</f>
        <v>22</v>
      </c>
    </row>
    <row r="135" spans="1:6" ht="15.5" hidden="1" x14ac:dyDescent="0.35">
      <c r="A135" s="53" t="s">
        <v>128</v>
      </c>
      <c r="B135" s="47" t="str">
        <f t="shared" si="2"/>
        <v>2016-11-08</v>
      </c>
      <c r="C135" s="47" t="str">
        <f t="shared" si="3"/>
        <v>19</v>
      </c>
      <c r="D135" s="47">
        <f>VLOOKUP(A135, 'Searches data'!A:H, 8, FALSE)</f>
        <v>78</v>
      </c>
      <c r="E135" s="47">
        <f>VLOOKUP(A135, 'Searches data'!A:H, 7, FALSE)</f>
        <v>85</v>
      </c>
      <c r="F135" s="54">
        <f>VLOOKUP(A135, 'Activity data'!A:N, 12, FALSE)</f>
        <v>27</v>
      </c>
    </row>
    <row r="136" spans="1:6" ht="15.5" hidden="1" x14ac:dyDescent="0.35">
      <c r="A136" s="53" t="s">
        <v>129</v>
      </c>
      <c r="B136" s="47" t="str">
        <f t="shared" si="2"/>
        <v>2016-11-08</v>
      </c>
      <c r="C136" s="47" t="str">
        <f t="shared" si="3"/>
        <v>18</v>
      </c>
      <c r="D136" s="47">
        <f>VLOOKUP(A136, 'Searches data'!A:H, 8, FALSE)</f>
        <v>94</v>
      </c>
      <c r="E136" s="47">
        <f>VLOOKUP(A136, 'Searches data'!A:H, 7, FALSE)</f>
        <v>55</v>
      </c>
      <c r="F136" s="54">
        <f>VLOOKUP(A136, 'Activity data'!A:N, 12, FALSE)</f>
        <v>18</v>
      </c>
    </row>
    <row r="137" spans="1:6" ht="15.5" hidden="1" x14ac:dyDescent="0.35">
      <c r="A137" s="53" t="s">
        <v>130</v>
      </c>
      <c r="B137" s="47" t="str">
        <f t="shared" si="2"/>
        <v>2016-11-08</v>
      </c>
      <c r="C137" s="47" t="str">
        <f t="shared" si="3"/>
        <v>17</v>
      </c>
      <c r="D137" s="47">
        <f>VLOOKUP(A137, 'Searches data'!A:H, 8, FALSE)</f>
        <v>65</v>
      </c>
      <c r="E137" s="47">
        <f>VLOOKUP(A137, 'Searches data'!A:H, 7, FALSE)</f>
        <v>80</v>
      </c>
      <c r="F137" s="54">
        <f>VLOOKUP(A137, 'Activity data'!A:N, 12, FALSE)</f>
        <v>24</v>
      </c>
    </row>
    <row r="138" spans="1:6" ht="15.5" hidden="1" x14ac:dyDescent="0.35">
      <c r="A138" s="53" t="s">
        <v>131</v>
      </c>
      <c r="B138" s="47" t="str">
        <f t="shared" si="2"/>
        <v>2016-11-08</v>
      </c>
      <c r="C138" s="47" t="str">
        <f t="shared" si="3"/>
        <v>16</v>
      </c>
      <c r="D138" s="47">
        <f>VLOOKUP(A138, 'Searches data'!A:H, 8, FALSE)</f>
        <v>25</v>
      </c>
      <c r="E138" s="47">
        <f>VLOOKUP(A138, 'Searches data'!A:H, 7, FALSE)</f>
        <v>92</v>
      </c>
      <c r="F138" s="54">
        <f>VLOOKUP(A138, 'Activity data'!A:N, 12, FALSE)</f>
        <v>7</v>
      </c>
    </row>
    <row r="139" spans="1:6" ht="15.5" hidden="1" x14ac:dyDescent="0.35">
      <c r="A139" s="53" t="s">
        <v>132</v>
      </c>
      <c r="B139" s="47" t="str">
        <f t="shared" si="2"/>
        <v>2016-11-08</v>
      </c>
      <c r="C139" s="47" t="str">
        <f t="shared" si="3"/>
        <v>15</v>
      </c>
      <c r="D139" s="47">
        <f>VLOOKUP(A139, 'Searches data'!A:H, 8, FALSE)</f>
        <v>22</v>
      </c>
      <c r="E139" s="47">
        <f>VLOOKUP(A139, 'Searches data'!A:H, 7, FALSE)</f>
        <v>95</v>
      </c>
      <c r="F139" s="54">
        <f>VLOOKUP(A139, 'Activity data'!A:N, 12, FALSE)</f>
        <v>2</v>
      </c>
    </row>
    <row r="140" spans="1:6" ht="15.5" hidden="1" x14ac:dyDescent="0.35">
      <c r="A140" s="53" t="s">
        <v>133</v>
      </c>
      <c r="B140" s="47" t="str">
        <f t="shared" ref="B140:B178" si="4">LEFT(A140,10)</f>
        <v>2016-11-08</v>
      </c>
      <c r="C140" s="47" t="str">
        <f t="shared" ref="C140:C178" si="5">RIGHT(A140, 2)</f>
        <v>14</v>
      </c>
      <c r="D140" s="47">
        <f>VLOOKUP(A140, 'Searches data'!A:H, 8, FALSE)</f>
        <v>31</v>
      </c>
      <c r="E140" s="47">
        <f>VLOOKUP(A140, 'Searches data'!A:H, 7, FALSE)</f>
        <v>84</v>
      </c>
      <c r="F140" s="54">
        <f>VLOOKUP(A140, 'Activity data'!A:N, 12, FALSE)</f>
        <v>4</v>
      </c>
    </row>
    <row r="141" spans="1:6" ht="15.5" hidden="1" x14ac:dyDescent="0.35">
      <c r="A141" s="53" t="s">
        <v>134</v>
      </c>
      <c r="B141" s="47" t="str">
        <f t="shared" si="4"/>
        <v>2016-11-08</v>
      </c>
      <c r="C141" s="47" t="str">
        <f t="shared" si="5"/>
        <v>13</v>
      </c>
      <c r="D141" s="47">
        <f>VLOOKUP(A141, 'Searches data'!A:H, 8, FALSE)</f>
        <v>33</v>
      </c>
      <c r="E141" s="47">
        <f>VLOOKUP(A141, 'Searches data'!A:H, 7, FALSE)</f>
        <v>91</v>
      </c>
      <c r="F141" s="54">
        <f>VLOOKUP(A141, 'Activity data'!A:N, 12, FALSE)</f>
        <v>10</v>
      </c>
    </row>
    <row r="142" spans="1:6" ht="15.5" hidden="1" x14ac:dyDescent="0.35">
      <c r="A142" s="53" t="s">
        <v>135</v>
      </c>
      <c r="B142" s="47" t="str">
        <f t="shared" si="4"/>
        <v>2016-11-08</v>
      </c>
      <c r="C142" s="47" t="str">
        <f t="shared" si="5"/>
        <v>12</v>
      </c>
      <c r="D142" s="47">
        <f>VLOOKUP(A142, 'Searches data'!A:H, 8, FALSE)</f>
        <v>24</v>
      </c>
      <c r="E142" s="47">
        <f>VLOOKUP(A142, 'Searches data'!A:H, 7, FALSE)</f>
        <v>88</v>
      </c>
      <c r="F142" s="54">
        <f>VLOOKUP(A142, 'Activity data'!A:N, 12, FALSE)</f>
        <v>6</v>
      </c>
    </row>
    <row r="143" spans="1:6" ht="15.5" hidden="1" x14ac:dyDescent="0.35">
      <c r="A143" s="53" t="s">
        <v>136</v>
      </c>
      <c r="B143" s="47" t="str">
        <f t="shared" si="4"/>
        <v>2016-11-08</v>
      </c>
      <c r="C143" s="47" t="str">
        <f t="shared" si="5"/>
        <v>11</v>
      </c>
      <c r="D143" s="47">
        <f>VLOOKUP(A143, 'Searches data'!A:H, 8, FALSE)</f>
        <v>36</v>
      </c>
      <c r="E143" s="47">
        <f>VLOOKUP(A143, 'Searches data'!A:H, 7, FALSE)</f>
        <v>86</v>
      </c>
      <c r="F143" s="54">
        <f>VLOOKUP(A143, 'Activity data'!A:N, 12, FALSE)</f>
        <v>8</v>
      </c>
    </row>
    <row r="144" spans="1:6" ht="15.5" hidden="1" x14ac:dyDescent="0.35">
      <c r="A144" s="53" t="s">
        <v>137</v>
      </c>
      <c r="B144" s="47" t="str">
        <f t="shared" si="4"/>
        <v>2016-11-08</v>
      </c>
      <c r="C144" s="47" t="str">
        <f t="shared" si="5"/>
        <v>10</v>
      </c>
      <c r="D144" s="47">
        <f>VLOOKUP(A144, 'Searches data'!A:H, 8, FALSE)</f>
        <v>41</v>
      </c>
      <c r="E144" s="47">
        <f>VLOOKUP(A144, 'Searches data'!A:H, 7, FALSE)</f>
        <v>76</v>
      </c>
      <c r="F144" s="54">
        <f>VLOOKUP(A144, 'Activity data'!A:N, 12, FALSE)</f>
        <v>11</v>
      </c>
    </row>
    <row r="145" spans="1:6" ht="15.5" hidden="1" x14ac:dyDescent="0.35">
      <c r="A145" s="53" t="s">
        <v>138</v>
      </c>
      <c r="B145" s="47" t="str">
        <f t="shared" si="4"/>
        <v>2016-11-08</v>
      </c>
      <c r="C145" s="47" t="str">
        <f t="shared" si="5"/>
        <v>09</v>
      </c>
      <c r="D145" s="47">
        <f>VLOOKUP(A145, 'Searches data'!A:H, 8, FALSE)</f>
        <v>66</v>
      </c>
      <c r="E145" s="47">
        <f>VLOOKUP(A145, 'Searches data'!A:H, 7, FALSE)</f>
        <v>76</v>
      </c>
      <c r="F145" s="54">
        <f>VLOOKUP(A145, 'Activity data'!A:N, 12, FALSE)</f>
        <v>25</v>
      </c>
    </row>
    <row r="146" spans="1:6" ht="15.5" hidden="1" x14ac:dyDescent="0.35">
      <c r="A146" s="53" t="s">
        <v>139</v>
      </c>
      <c r="B146" s="47" t="str">
        <f t="shared" si="4"/>
        <v>2016-11-08</v>
      </c>
      <c r="C146" s="47" t="str">
        <f t="shared" si="5"/>
        <v>08</v>
      </c>
      <c r="D146" s="47">
        <f>VLOOKUP(A146, 'Searches data'!A:H, 8, FALSE)</f>
        <v>71</v>
      </c>
      <c r="E146" s="47">
        <f>VLOOKUP(A146, 'Searches data'!A:H, 7, FALSE)</f>
        <v>68</v>
      </c>
      <c r="F146" s="54">
        <f>VLOOKUP(A146, 'Activity data'!A:N, 12, FALSE)</f>
        <v>17</v>
      </c>
    </row>
    <row r="147" spans="1:6" ht="15.5" hidden="1" x14ac:dyDescent="0.35">
      <c r="A147" s="53" t="s">
        <v>140</v>
      </c>
      <c r="B147" s="47" t="str">
        <f t="shared" si="4"/>
        <v>2016-11-08</v>
      </c>
      <c r="C147" s="47" t="str">
        <f t="shared" si="5"/>
        <v>07</v>
      </c>
      <c r="D147" s="47">
        <f>VLOOKUP(A147, 'Searches data'!A:H, 8, FALSE)</f>
        <v>39</v>
      </c>
      <c r="E147" s="47">
        <f>VLOOKUP(A147, 'Searches data'!A:H, 7, FALSE)</f>
        <v>69</v>
      </c>
      <c r="F147" s="54">
        <f>VLOOKUP(A147, 'Activity data'!A:N, 12, FALSE)</f>
        <v>17</v>
      </c>
    </row>
    <row r="148" spans="1:6" ht="15.5" hidden="1" x14ac:dyDescent="0.35">
      <c r="A148" s="53" t="s">
        <v>141</v>
      </c>
      <c r="B148" s="47" t="str">
        <f t="shared" si="4"/>
        <v>2016-11-08</v>
      </c>
      <c r="C148" s="47" t="str">
        <f t="shared" si="5"/>
        <v>06</v>
      </c>
      <c r="D148" s="47">
        <f>VLOOKUP(A148, 'Searches data'!A:H, 8, FALSE)</f>
        <v>15</v>
      </c>
      <c r="E148" s="47">
        <f>VLOOKUP(A148, 'Searches data'!A:H, 7, FALSE)</f>
        <v>73</v>
      </c>
      <c r="F148" s="54">
        <f>VLOOKUP(A148, 'Activity data'!A:N, 12, FALSE)</f>
        <v>2</v>
      </c>
    </row>
    <row r="149" spans="1:6" ht="15.5" x14ac:dyDescent="0.35">
      <c r="A149" s="53" t="s">
        <v>142</v>
      </c>
      <c r="B149" s="47" t="str">
        <f t="shared" si="4"/>
        <v>2016-11-08</v>
      </c>
      <c r="C149" s="47" t="str">
        <f t="shared" si="5"/>
        <v>05</v>
      </c>
      <c r="D149" s="47">
        <f>VLOOKUP(A149, 'Searches data'!A:H, 8, FALSE)</f>
        <v>2</v>
      </c>
      <c r="E149" s="47">
        <f>VLOOKUP(A149, 'Searches data'!A:H, 7, FALSE)</f>
        <v>100</v>
      </c>
      <c r="F149" s="54">
        <f>VLOOKUP(A149, 'Activity data'!A:N, 12, FALSE)</f>
        <v>0</v>
      </c>
    </row>
    <row r="150" spans="1:6" ht="15.5" hidden="1" x14ac:dyDescent="0.35">
      <c r="A150" s="53" t="s">
        <v>143</v>
      </c>
      <c r="B150" s="47" t="str">
        <f t="shared" si="4"/>
        <v>2016-11-08</v>
      </c>
      <c r="C150" s="47" t="str">
        <f t="shared" si="5"/>
        <v>04</v>
      </c>
      <c r="D150" s="47">
        <f>VLOOKUP(A150, 'Searches data'!A:H, 8, FALSE)</f>
        <v>7</v>
      </c>
      <c r="E150" s="47">
        <f>VLOOKUP(A150, 'Searches data'!A:H, 7, FALSE)</f>
        <v>57</v>
      </c>
      <c r="F150" s="54">
        <f>VLOOKUP(A150, 'Activity data'!A:N, 12, FALSE)</f>
        <v>0</v>
      </c>
    </row>
    <row r="151" spans="1:6" ht="15.5" hidden="1" x14ac:dyDescent="0.35">
      <c r="A151" s="53" t="s">
        <v>144</v>
      </c>
      <c r="B151" s="47" t="str">
        <f t="shared" si="4"/>
        <v>2016-11-08</v>
      </c>
      <c r="C151" s="47" t="str">
        <f t="shared" si="5"/>
        <v>03</v>
      </c>
      <c r="D151" s="47">
        <f>VLOOKUP(A151, 'Searches data'!A:H, 8, FALSE)</f>
        <v>9</v>
      </c>
      <c r="E151" s="47">
        <f>VLOOKUP(A151, 'Searches data'!A:H, 7, FALSE)</f>
        <v>44</v>
      </c>
      <c r="F151" s="54">
        <f>VLOOKUP(A151, 'Activity data'!A:N, 12, FALSE)</f>
        <v>1</v>
      </c>
    </row>
    <row r="152" spans="1:6" ht="15.5" hidden="1" x14ac:dyDescent="0.35">
      <c r="A152" s="53" t="s">
        <v>145</v>
      </c>
      <c r="B152" s="47" t="str">
        <f t="shared" si="4"/>
        <v>2016-11-08</v>
      </c>
      <c r="C152" s="47" t="str">
        <f t="shared" si="5"/>
        <v>02</v>
      </c>
      <c r="D152" s="47">
        <f>VLOOKUP(A152, 'Searches data'!A:H, 8, FALSE)</f>
        <v>9</v>
      </c>
      <c r="E152" s="47">
        <f>VLOOKUP(A152, 'Searches data'!A:H, 7, FALSE)</f>
        <v>56</v>
      </c>
      <c r="F152" s="54">
        <f>VLOOKUP(A152, 'Activity data'!A:N, 12, FALSE)</f>
        <v>0</v>
      </c>
    </row>
    <row r="153" spans="1:6" ht="15.5" hidden="1" x14ac:dyDescent="0.35">
      <c r="A153" s="53" t="s">
        <v>146</v>
      </c>
      <c r="B153" s="47" t="str">
        <f t="shared" si="4"/>
        <v>2016-11-08</v>
      </c>
      <c r="C153" s="47" t="str">
        <f t="shared" si="5"/>
        <v>01</v>
      </c>
      <c r="D153" s="47">
        <f>VLOOKUP(A153, 'Searches data'!A:H, 8, FALSE)</f>
        <v>6</v>
      </c>
      <c r="E153" s="47">
        <f>VLOOKUP(A153, 'Searches data'!A:H, 7, FALSE)</f>
        <v>83</v>
      </c>
      <c r="F153" s="54">
        <f>VLOOKUP(A153, 'Activity data'!A:N, 12, FALSE)</f>
        <v>2</v>
      </c>
    </row>
    <row r="154" spans="1:6" ht="15.5" hidden="1" x14ac:dyDescent="0.35">
      <c r="A154" s="53" t="s">
        <v>147</v>
      </c>
      <c r="B154" s="47" t="str">
        <f t="shared" si="4"/>
        <v>2016-11-08</v>
      </c>
      <c r="C154" s="47" t="str">
        <f t="shared" si="5"/>
        <v>00</v>
      </c>
      <c r="D154" s="47">
        <f>VLOOKUP(A154, 'Searches data'!A:H, 8, FALSE)</f>
        <v>16</v>
      </c>
      <c r="E154" s="47">
        <f>VLOOKUP(A154, 'Searches data'!A:H, 7, FALSE)</f>
        <v>94</v>
      </c>
      <c r="F154" s="54">
        <f>VLOOKUP(A154, 'Activity data'!A:N, 12, FALSE)</f>
        <v>6</v>
      </c>
    </row>
    <row r="155" spans="1:6" ht="15.5" hidden="1" x14ac:dyDescent="0.35">
      <c r="A155" s="53" t="s">
        <v>148</v>
      </c>
      <c r="B155" s="47" t="str">
        <f t="shared" si="4"/>
        <v>2016-11-07</v>
      </c>
      <c r="C155" s="47" t="str">
        <f t="shared" si="5"/>
        <v>23</v>
      </c>
      <c r="D155" s="47">
        <f>VLOOKUP(A155, 'Searches data'!A:H, 8, FALSE)</f>
        <v>36</v>
      </c>
      <c r="E155" s="47">
        <f>VLOOKUP(A155, 'Searches data'!A:H, 7, FALSE)</f>
        <v>75</v>
      </c>
      <c r="F155" s="54">
        <f>VLOOKUP(A155, 'Activity data'!A:N, 12, FALSE)</f>
        <v>9</v>
      </c>
    </row>
    <row r="156" spans="1:6" ht="15.5" hidden="1" x14ac:dyDescent="0.35">
      <c r="A156" s="53" t="s">
        <v>149</v>
      </c>
      <c r="B156" s="47" t="str">
        <f t="shared" si="4"/>
        <v>2016-11-07</v>
      </c>
      <c r="C156" s="47" t="str">
        <f t="shared" si="5"/>
        <v>22</v>
      </c>
      <c r="D156" s="47">
        <f>VLOOKUP(A156, 'Searches data'!A:H, 8, FALSE)</f>
        <v>31</v>
      </c>
      <c r="E156" s="47">
        <f>VLOOKUP(A156, 'Searches data'!A:H, 7, FALSE)</f>
        <v>87</v>
      </c>
      <c r="F156" s="54">
        <f>VLOOKUP(A156, 'Activity data'!A:N, 12, FALSE)</f>
        <v>8</v>
      </c>
    </row>
    <row r="157" spans="1:6" ht="15.5" hidden="1" x14ac:dyDescent="0.35">
      <c r="A157" s="53" t="s">
        <v>150</v>
      </c>
      <c r="B157" s="47" t="str">
        <f t="shared" si="4"/>
        <v>2016-11-07</v>
      </c>
      <c r="C157" s="47" t="str">
        <f t="shared" si="5"/>
        <v>21</v>
      </c>
      <c r="D157" s="47">
        <f>VLOOKUP(A157, 'Searches data'!A:H, 8, FALSE)</f>
        <v>47</v>
      </c>
      <c r="E157" s="47">
        <f>VLOOKUP(A157, 'Searches data'!A:H, 7, FALSE)</f>
        <v>85</v>
      </c>
      <c r="F157" s="54">
        <f>VLOOKUP(A157, 'Activity data'!A:N, 12, FALSE)</f>
        <v>14</v>
      </c>
    </row>
    <row r="158" spans="1:6" ht="15.5" hidden="1" x14ac:dyDescent="0.35">
      <c r="A158" s="53" t="s">
        <v>151</v>
      </c>
      <c r="B158" s="47" t="str">
        <f t="shared" si="4"/>
        <v>2016-11-07</v>
      </c>
      <c r="C158" s="47" t="str">
        <f t="shared" si="5"/>
        <v>20</v>
      </c>
      <c r="D158" s="47">
        <f>VLOOKUP(A158, 'Searches data'!A:H, 8, FALSE)</f>
        <v>31</v>
      </c>
      <c r="E158" s="47">
        <f>VLOOKUP(A158, 'Searches data'!A:H, 7, FALSE)</f>
        <v>87</v>
      </c>
      <c r="F158" s="54">
        <f>VLOOKUP(A158, 'Activity data'!A:N, 12, FALSE)</f>
        <v>5</v>
      </c>
    </row>
    <row r="159" spans="1:6" ht="15.5" hidden="1" x14ac:dyDescent="0.35">
      <c r="A159" s="53" t="s">
        <v>152</v>
      </c>
      <c r="B159" s="47" t="str">
        <f t="shared" si="4"/>
        <v>2016-11-07</v>
      </c>
      <c r="C159" s="47" t="str">
        <f t="shared" si="5"/>
        <v>19</v>
      </c>
      <c r="D159" s="47">
        <f>VLOOKUP(A159, 'Searches data'!A:H, 8, FALSE)</f>
        <v>55</v>
      </c>
      <c r="E159" s="47">
        <f>VLOOKUP(A159, 'Searches data'!A:H, 7, FALSE)</f>
        <v>84</v>
      </c>
      <c r="F159" s="54">
        <f>VLOOKUP(A159, 'Activity data'!A:N, 12, FALSE)</f>
        <v>16</v>
      </c>
    </row>
    <row r="160" spans="1:6" ht="15.5" hidden="1" x14ac:dyDescent="0.35">
      <c r="A160" s="53" t="s">
        <v>153</v>
      </c>
      <c r="B160" s="47" t="str">
        <f t="shared" si="4"/>
        <v>2016-11-07</v>
      </c>
      <c r="C160" s="47" t="str">
        <f t="shared" si="5"/>
        <v>18</v>
      </c>
      <c r="D160" s="47">
        <f>VLOOKUP(A160, 'Searches data'!A:H, 8, FALSE)</f>
        <v>49</v>
      </c>
      <c r="E160" s="47">
        <f>VLOOKUP(A160, 'Searches data'!A:H, 7, FALSE)</f>
        <v>96</v>
      </c>
      <c r="F160" s="54">
        <f>VLOOKUP(A160, 'Activity data'!A:N, 12, FALSE)</f>
        <v>15</v>
      </c>
    </row>
    <row r="161" spans="1:6" ht="15.5" hidden="1" x14ac:dyDescent="0.35">
      <c r="A161" s="53" t="s">
        <v>154</v>
      </c>
      <c r="B161" s="47" t="str">
        <f t="shared" si="4"/>
        <v>2016-11-07</v>
      </c>
      <c r="C161" s="47" t="str">
        <f t="shared" si="5"/>
        <v>17</v>
      </c>
      <c r="D161" s="47">
        <f>VLOOKUP(A161, 'Searches data'!A:H, 8, FALSE)</f>
        <v>33</v>
      </c>
      <c r="E161" s="47">
        <f>VLOOKUP(A161, 'Searches data'!A:H, 7, FALSE)</f>
        <v>97</v>
      </c>
      <c r="F161" s="54">
        <f>VLOOKUP(A161, 'Activity data'!A:N, 12, FALSE)</f>
        <v>11</v>
      </c>
    </row>
    <row r="162" spans="1:6" ht="15.5" x14ac:dyDescent="0.35">
      <c r="A162" s="53" t="s">
        <v>155</v>
      </c>
      <c r="B162" s="47" t="str">
        <f t="shared" si="4"/>
        <v>2016-11-07</v>
      </c>
      <c r="C162" s="47" t="str">
        <f t="shared" si="5"/>
        <v>16</v>
      </c>
      <c r="D162" s="47">
        <f>VLOOKUP(A162, 'Searches data'!A:H, 8, FALSE)</f>
        <v>35</v>
      </c>
      <c r="E162" s="47">
        <f>VLOOKUP(A162, 'Searches data'!A:H, 7, FALSE)</f>
        <v>100</v>
      </c>
      <c r="F162" s="54">
        <f>VLOOKUP(A162, 'Activity data'!A:N, 12, FALSE)</f>
        <v>10</v>
      </c>
    </row>
    <row r="163" spans="1:6" ht="15.5" hidden="1" x14ac:dyDescent="0.35">
      <c r="A163" s="53" t="s">
        <v>156</v>
      </c>
      <c r="B163" s="47" t="str">
        <f t="shared" si="4"/>
        <v>2016-11-07</v>
      </c>
      <c r="C163" s="47" t="str">
        <f t="shared" si="5"/>
        <v>15</v>
      </c>
      <c r="D163" s="47">
        <f>VLOOKUP(A163, 'Searches data'!A:H, 8, FALSE)</f>
        <v>34</v>
      </c>
      <c r="E163" s="47">
        <f>VLOOKUP(A163, 'Searches data'!A:H, 7, FALSE)</f>
        <v>91</v>
      </c>
      <c r="F163" s="54">
        <f>VLOOKUP(A163, 'Activity data'!A:N, 12, FALSE)</f>
        <v>11</v>
      </c>
    </row>
    <row r="164" spans="1:6" ht="15.5" hidden="1" x14ac:dyDescent="0.35">
      <c r="A164" s="53" t="s">
        <v>157</v>
      </c>
      <c r="B164" s="47" t="str">
        <f t="shared" si="4"/>
        <v>2016-11-07</v>
      </c>
      <c r="C164" s="47" t="str">
        <f t="shared" si="5"/>
        <v>14</v>
      </c>
      <c r="D164" s="47">
        <f>VLOOKUP(A164, 'Searches data'!A:H, 8, FALSE)</f>
        <v>17</v>
      </c>
      <c r="E164" s="47">
        <f>VLOOKUP(A164, 'Searches data'!A:H, 7, FALSE)</f>
        <v>88</v>
      </c>
      <c r="F164" s="54">
        <f>VLOOKUP(A164, 'Activity data'!A:N, 12, FALSE)</f>
        <v>3</v>
      </c>
    </row>
    <row r="165" spans="1:6" ht="15.5" hidden="1" x14ac:dyDescent="0.35">
      <c r="A165" s="53" t="s">
        <v>158</v>
      </c>
      <c r="B165" s="47" t="str">
        <f t="shared" si="4"/>
        <v>2016-11-07</v>
      </c>
      <c r="C165" s="47" t="str">
        <f t="shared" si="5"/>
        <v>13</v>
      </c>
      <c r="D165" s="47">
        <f>VLOOKUP(A165, 'Searches data'!A:H, 8, FALSE)</f>
        <v>28</v>
      </c>
      <c r="E165" s="47">
        <f>VLOOKUP(A165, 'Searches data'!A:H, 7, FALSE)</f>
        <v>82</v>
      </c>
      <c r="F165" s="54">
        <f>VLOOKUP(A165, 'Activity data'!A:N, 12, FALSE)</f>
        <v>5</v>
      </c>
    </row>
    <row r="166" spans="1:6" ht="15.5" hidden="1" x14ac:dyDescent="0.35">
      <c r="A166" s="53" t="s">
        <v>159</v>
      </c>
      <c r="B166" s="47" t="str">
        <f t="shared" si="4"/>
        <v>2016-11-07</v>
      </c>
      <c r="C166" s="47" t="str">
        <f t="shared" si="5"/>
        <v>12</v>
      </c>
      <c r="D166" s="47">
        <f>VLOOKUP(A166, 'Searches data'!A:H, 8, FALSE)</f>
        <v>22</v>
      </c>
      <c r="E166" s="47">
        <f>VLOOKUP(A166, 'Searches data'!A:H, 7, FALSE)</f>
        <v>82</v>
      </c>
      <c r="F166" s="54">
        <f>VLOOKUP(A166, 'Activity data'!A:N, 12, FALSE)</f>
        <v>6</v>
      </c>
    </row>
    <row r="167" spans="1:6" ht="15.5" hidden="1" x14ac:dyDescent="0.35">
      <c r="A167" s="53" t="s">
        <v>160</v>
      </c>
      <c r="B167" s="47" t="str">
        <f t="shared" si="4"/>
        <v>2016-11-07</v>
      </c>
      <c r="C167" s="47" t="str">
        <f t="shared" si="5"/>
        <v>11</v>
      </c>
      <c r="D167" s="47">
        <f>VLOOKUP(A167, 'Searches data'!A:H, 8, FALSE)</f>
        <v>30</v>
      </c>
      <c r="E167" s="47">
        <f>VLOOKUP(A167, 'Searches data'!A:H, 7, FALSE)</f>
        <v>77</v>
      </c>
      <c r="F167" s="54">
        <f>VLOOKUP(A167, 'Activity data'!A:N, 12, FALSE)</f>
        <v>5</v>
      </c>
    </row>
    <row r="168" spans="1:6" ht="15.5" hidden="1" x14ac:dyDescent="0.35">
      <c r="A168" s="53" t="s">
        <v>161</v>
      </c>
      <c r="B168" s="47" t="str">
        <f t="shared" si="4"/>
        <v>2016-11-07</v>
      </c>
      <c r="C168" s="47" t="str">
        <f t="shared" si="5"/>
        <v>10</v>
      </c>
      <c r="D168" s="47">
        <f>VLOOKUP(A168, 'Searches data'!A:H, 8, FALSE)</f>
        <v>50</v>
      </c>
      <c r="E168" s="47">
        <f>VLOOKUP(A168, 'Searches data'!A:H, 7, FALSE)</f>
        <v>56</v>
      </c>
      <c r="F168" s="54">
        <f>VLOOKUP(A168, 'Activity data'!A:N, 12, FALSE)</f>
        <v>5</v>
      </c>
    </row>
    <row r="169" spans="1:6" ht="15.5" hidden="1" x14ac:dyDescent="0.35">
      <c r="A169" s="53" t="s">
        <v>162</v>
      </c>
      <c r="B169" s="47" t="str">
        <f t="shared" si="4"/>
        <v>2016-11-07</v>
      </c>
      <c r="C169" s="47" t="str">
        <f t="shared" si="5"/>
        <v>09</v>
      </c>
      <c r="D169" s="47">
        <f>VLOOKUP(A169, 'Searches data'!A:H, 8, FALSE)</f>
        <v>84</v>
      </c>
      <c r="E169" s="47">
        <f>VLOOKUP(A169, 'Searches data'!A:H, 7, FALSE)</f>
        <v>58</v>
      </c>
      <c r="F169" s="54">
        <f>VLOOKUP(A169, 'Activity data'!A:N, 12, FALSE)</f>
        <v>21</v>
      </c>
    </row>
    <row r="170" spans="1:6" ht="15.5" hidden="1" x14ac:dyDescent="0.35">
      <c r="A170" s="53" t="s">
        <v>163</v>
      </c>
      <c r="B170" s="47" t="str">
        <f t="shared" si="4"/>
        <v>2016-11-07</v>
      </c>
      <c r="C170" s="47" t="str">
        <f t="shared" si="5"/>
        <v>08</v>
      </c>
      <c r="D170" s="47">
        <f>VLOOKUP(A170, 'Searches data'!A:H, 8, FALSE)</f>
        <v>60</v>
      </c>
      <c r="E170" s="47">
        <f>VLOOKUP(A170, 'Searches data'!A:H, 7, FALSE)</f>
        <v>53</v>
      </c>
      <c r="F170" s="54">
        <f>VLOOKUP(A170, 'Activity data'!A:N, 12, FALSE)</f>
        <v>11</v>
      </c>
    </row>
    <row r="171" spans="1:6" ht="15.5" hidden="1" x14ac:dyDescent="0.35">
      <c r="A171" s="53" t="s">
        <v>164</v>
      </c>
      <c r="B171" s="47" t="str">
        <f t="shared" si="4"/>
        <v>2016-11-07</v>
      </c>
      <c r="C171" s="47" t="str">
        <f t="shared" si="5"/>
        <v>07</v>
      </c>
      <c r="D171" s="47">
        <f>VLOOKUP(A171, 'Searches data'!A:H, 8, FALSE)</f>
        <v>32</v>
      </c>
      <c r="E171" s="47">
        <f>VLOOKUP(A171, 'Searches data'!A:H, 7, FALSE)</f>
        <v>56</v>
      </c>
      <c r="F171" s="54">
        <f>VLOOKUP(A171, 'Activity data'!A:N, 12, FALSE)</f>
        <v>9</v>
      </c>
    </row>
    <row r="172" spans="1:6" ht="15.5" hidden="1" x14ac:dyDescent="0.35">
      <c r="A172" s="53" t="s">
        <v>165</v>
      </c>
      <c r="B172" s="47" t="str">
        <f t="shared" si="4"/>
        <v>2016-11-07</v>
      </c>
      <c r="C172" s="47" t="str">
        <f t="shared" si="5"/>
        <v>06</v>
      </c>
      <c r="D172" s="47">
        <f>VLOOKUP(A172, 'Searches data'!A:H, 8, FALSE)</f>
        <v>11</v>
      </c>
      <c r="E172" s="47">
        <f>VLOOKUP(A172, 'Searches data'!A:H, 7, FALSE)</f>
        <v>36</v>
      </c>
      <c r="F172" s="54">
        <f>VLOOKUP(A172, 'Activity data'!A:N, 12, FALSE)</f>
        <v>2</v>
      </c>
    </row>
    <row r="173" spans="1:6" ht="15.5" hidden="1" x14ac:dyDescent="0.35">
      <c r="A173" s="53" t="s">
        <v>166</v>
      </c>
      <c r="B173" s="47" t="str">
        <f t="shared" si="4"/>
        <v>2016-11-07</v>
      </c>
      <c r="C173" s="47" t="str">
        <f t="shared" si="5"/>
        <v>05</v>
      </c>
      <c r="D173" s="47">
        <f>VLOOKUP(A173, 'Searches data'!A:H, 8, FALSE)</f>
        <v>6</v>
      </c>
      <c r="E173" s="47">
        <f>VLOOKUP(A173, 'Searches data'!A:H, 7, FALSE)</f>
        <v>50</v>
      </c>
      <c r="F173" s="54">
        <f>VLOOKUP(A173, 'Activity data'!A:N, 12, FALSE)</f>
        <v>0</v>
      </c>
    </row>
    <row r="174" spans="1:6" ht="15.5" hidden="1" x14ac:dyDescent="0.35">
      <c r="A174" s="53" t="s">
        <v>167</v>
      </c>
      <c r="B174" s="47" t="str">
        <f t="shared" si="4"/>
        <v>2016-11-07</v>
      </c>
      <c r="C174" s="47" t="str">
        <f t="shared" si="5"/>
        <v>04</v>
      </c>
      <c r="D174" s="47">
        <f>VLOOKUP(A174, 'Searches data'!A:H, 8, FALSE)</f>
        <v>4</v>
      </c>
      <c r="E174" s="47">
        <f>VLOOKUP(A174, 'Searches data'!A:H, 7, FALSE)</f>
        <v>50</v>
      </c>
      <c r="F174" s="54">
        <f>VLOOKUP(A174, 'Activity data'!A:N, 12, FALSE)</f>
        <v>1</v>
      </c>
    </row>
    <row r="175" spans="1:6" ht="15.5" hidden="1" x14ac:dyDescent="0.35">
      <c r="A175" s="53" t="s">
        <v>168</v>
      </c>
      <c r="B175" s="47" t="str">
        <f t="shared" si="4"/>
        <v>2016-11-07</v>
      </c>
      <c r="C175" s="47" t="str">
        <f t="shared" si="5"/>
        <v>03</v>
      </c>
      <c r="D175" s="47">
        <f>VLOOKUP(A175, 'Searches data'!A:H, 8, FALSE)</f>
        <v>2</v>
      </c>
      <c r="E175" s="47">
        <f>VLOOKUP(A175, 'Searches data'!A:H, 7, FALSE)</f>
        <v>0</v>
      </c>
      <c r="F175" s="54">
        <f>VLOOKUP(A175, 'Activity data'!A:N, 12, FALSE)</f>
        <v>0</v>
      </c>
    </row>
    <row r="176" spans="1:6" ht="15.5" hidden="1" x14ac:dyDescent="0.35">
      <c r="A176" s="53" t="s">
        <v>169</v>
      </c>
      <c r="B176" s="47" t="str">
        <f t="shared" si="4"/>
        <v>2016-11-07</v>
      </c>
      <c r="C176" s="47" t="str">
        <f t="shared" si="5"/>
        <v>02</v>
      </c>
      <c r="D176" s="47">
        <f>VLOOKUP(A176, 'Searches data'!A:H, 8, FALSE)</f>
        <v>4</v>
      </c>
      <c r="E176" s="47">
        <f>VLOOKUP(A176, 'Searches data'!A:H, 7, FALSE)</f>
        <v>50</v>
      </c>
      <c r="F176" s="54">
        <f>VLOOKUP(A176, 'Activity data'!A:N, 12, FALSE)</f>
        <v>1</v>
      </c>
    </row>
    <row r="177" spans="1:6" ht="15.5" hidden="1" x14ac:dyDescent="0.35">
      <c r="A177" s="53" t="s">
        <v>170</v>
      </c>
      <c r="B177" s="47" t="str">
        <f t="shared" si="4"/>
        <v>2016-11-07</v>
      </c>
      <c r="C177" s="47" t="str">
        <f t="shared" si="5"/>
        <v>01</v>
      </c>
      <c r="D177" s="47">
        <f>VLOOKUP(A177, 'Searches data'!A:H, 8, FALSE)</f>
        <v>17</v>
      </c>
      <c r="E177" s="47">
        <f>VLOOKUP(A177, 'Searches data'!A:H, 7, FALSE)</f>
        <v>76</v>
      </c>
      <c r="F177" s="54">
        <f>VLOOKUP(A177, 'Activity data'!A:N, 12, FALSE)</f>
        <v>0</v>
      </c>
    </row>
    <row r="178" spans="1:6" ht="15.5" hidden="1" x14ac:dyDescent="0.35">
      <c r="A178" s="55" t="s">
        <v>171</v>
      </c>
      <c r="B178" s="56" t="str">
        <f t="shared" si="4"/>
        <v>2016-11-07</v>
      </c>
      <c r="C178" s="56" t="str">
        <f t="shared" si="5"/>
        <v>00</v>
      </c>
      <c r="D178" s="56">
        <f>VLOOKUP(A178, 'Searches data'!A:H, 8, FALSE)</f>
        <v>26</v>
      </c>
      <c r="E178" s="56">
        <f>VLOOKUP(A178, 'Searches data'!A:H, 7, FALSE)</f>
        <v>81</v>
      </c>
      <c r="F178" s="57">
        <f>VLOOKUP(A178, 'Activity data'!A:N, 12, FALSE)</f>
        <v>6</v>
      </c>
    </row>
    <row r="179" spans="1:6" ht="15.5" x14ac:dyDescent="0.35">
      <c r="A179" s="58" t="s">
        <v>250</v>
      </c>
      <c r="B179" s="56"/>
      <c r="C179" s="56"/>
      <c r="D179" s="56"/>
      <c r="E179" s="56"/>
      <c r="F179" s="57">
        <f>SUBTOTAL(109,Table2[Finished Rides])</f>
        <v>10</v>
      </c>
    </row>
  </sheetData>
  <mergeCells count="2">
    <mergeCell ref="A1:P1"/>
    <mergeCell ref="A4:D4"/>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55292-2EEB-47DA-8C90-5C8DBA643DD2}">
  <sheetPr codeName="Sheet9"/>
  <dimension ref="A1:W188"/>
  <sheetViews>
    <sheetView topLeftCell="A16" workbookViewId="0">
      <selection activeCell="I16" sqref="I16"/>
    </sheetView>
  </sheetViews>
  <sheetFormatPr defaultRowHeight="14.5" x14ac:dyDescent="0.35"/>
  <cols>
    <col min="1" max="1" width="16.6328125" bestFit="1" customWidth="1"/>
    <col min="2" max="2" width="15.7265625" customWidth="1"/>
    <col min="3" max="3" width="12.26953125" customWidth="1"/>
    <col min="4" max="4" width="12.81640625" bestFit="1" customWidth="1"/>
    <col min="6" max="7" width="12.36328125" bestFit="1" customWidth="1"/>
    <col min="8" max="8" width="20.08984375" bestFit="1" customWidth="1"/>
    <col min="9" max="40" width="15.26953125" bestFit="1" customWidth="1"/>
    <col min="41" max="41" width="10.7265625" bestFit="1" customWidth="1"/>
  </cols>
  <sheetData>
    <row r="1" spans="1:23" ht="15" customHeight="1" x14ac:dyDescent="0.35">
      <c r="A1" s="68" t="s">
        <v>279</v>
      </c>
      <c r="B1" s="68"/>
      <c r="C1" s="68"/>
      <c r="D1" s="68"/>
      <c r="E1" s="68"/>
      <c r="F1" s="68"/>
      <c r="G1" s="68"/>
      <c r="H1" s="68"/>
      <c r="I1" s="68"/>
      <c r="J1" s="68"/>
      <c r="K1" s="68"/>
      <c r="L1" s="68"/>
      <c r="M1" s="68"/>
      <c r="N1" s="68"/>
      <c r="O1" s="68"/>
      <c r="P1" s="68"/>
      <c r="Q1" s="68"/>
      <c r="R1" s="68"/>
      <c r="S1" s="68"/>
      <c r="T1" s="68"/>
      <c r="U1" s="68"/>
      <c r="V1" s="68"/>
      <c r="W1" s="68"/>
    </row>
    <row r="3" spans="1:23" ht="44" customHeight="1" x14ac:dyDescent="0.35">
      <c r="A3" s="78" t="s">
        <v>280</v>
      </c>
      <c r="B3" s="78"/>
      <c r="C3" s="78"/>
      <c r="D3" s="78"/>
      <c r="E3" s="78"/>
      <c r="F3" s="78"/>
      <c r="G3" s="78"/>
      <c r="H3" s="78"/>
      <c r="I3" s="78"/>
      <c r="J3" s="78"/>
      <c r="K3" s="78"/>
      <c r="L3" s="78"/>
      <c r="M3" s="60"/>
      <c r="N3" s="60"/>
    </row>
    <row r="4" spans="1:23" ht="15.5" x14ac:dyDescent="0.35">
      <c r="A4" s="60"/>
      <c r="B4" s="60"/>
      <c r="C4" s="60"/>
      <c r="D4" s="60"/>
      <c r="E4" s="60"/>
      <c r="F4" s="60"/>
      <c r="G4" s="60"/>
      <c r="H4" s="60"/>
      <c r="I4" s="60"/>
      <c r="J4" s="60"/>
      <c r="K4" s="60"/>
      <c r="L4" s="60"/>
      <c r="M4" s="60"/>
      <c r="N4" s="60"/>
    </row>
    <row r="5" spans="1:23" ht="15.5" x14ac:dyDescent="0.35">
      <c r="A5" s="60" t="s">
        <v>260</v>
      </c>
      <c r="B5" s="60"/>
      <c r="C5" s="60"/>
      <c r="D5" s="60"/>
      <c r="E5" s="60"/>
      <c r="F5" s="60"/>
      <c r="G5" s="60"/>
      <c r="H5" s="60"/>
      <c r="I5" s="60"/>
      <c r="J5" s="60"/>
      <c r="K5" s="60"/>
      <c r="L5" s="60"/>
      <c r="M5" s="60"/>
      <c r="N5" s="60"/>
    </row>
    <row r="6" spans="1:23" ht="15.5" x14ac:dyDescent="0.35">
      <c r="A6" s="60"/>
      <c r="B6" s="60"/>
      <c r="C6" s="60"/>
      <c r="D6" s="60"/>
      <c r="E6" s="60"/>
      <c r="F6" s="60"/>
      <c r="G6" s="60"/>
      <c r="H6" s="60"/>
      <c r="I6" s="60"/>
      <c r="J6" s="60"/>
      <c r="K6" s="60"/>
      <c r="L6" s="60"/>
      <c r="M6" s="60"/>
      <c r="N6" s="60"/>
    </row>
    <row r="7" spans="1:23" ht="15.5" x14ac:dyDescent="0.35">
      <c r="A7" s="67" t="s">
        <v>282</v>
      </c>
      <c r="B7" s="60"/>
      <c r="C7" s="60"/>
      <c r="D7" s="60"/>
      <c r="E7" s="60"/>
      <c r="F7" s="60"/>
      <c r="G7" s="60"/>
      <c r="H7" s="60"/>
      <c r="I7" s="60"/>
      <c r="J7" s="60"/>
      <c r="K7" s="60"/>
      <c r="L7" s="60"/>
      <c r="M7" s="60"/>
      <c r="N7" s="60"/>
    </row>
    <row r="8" spans="1:23" ht="15.5" x14ac:dyDescent="0.35">
      <c r="A8" s="60" t="s">
        <v>255</v>
      </c>
      <c r="B8" s="60"/>
      <c r="C8" s="60"/>
      <c r="D8" s="60"/>
      <c r="E8" s="60"/>
      <c r="F8" s="60"/>
      <c r="G8" s="60"/>
      <c r="H8" s="60"/>
      <c r="I8" s="60"/>
      <c r="J8" s="60"/>
      <c r="K8" s="60"/>
      <c r="L8" s="60"/>
      <c r="M8" s="60"/>
      <c r="N8" s="60"/>
    </row>
    <row r="9" spans="1:23" ht="15.5" x14ac:dyDescent="0.35">
      <c r="A9" s="60" t="s">
        <v>256</v>
      </c>
      <c r="B9" s="60"/>
      <c r="C9" s="60"/>
      <c r="D9" s="60"/>
      <c r="E9" s="60"/>
      <c r="F9" s="76"/>
      <c r="G9" s="76"/>
      <c r="H9" s="76"/>
      <c r="I9" s="76"/>
      <c r="J9" s="76"/>
      <c r="K9" s="76"/>
      <c r="L9" s="76"/>
      <c r="M9" s="76"/>
      <c r="N9" s="76"/>
    </row>
    <row r="10" spans="1:23" ht="30.5" customHeight="1" x14ac:dyDescent="0.35">
      <c r="A10" s="77" t="s">
        <v>259</v>
      </c>
      <c r="B10" s="77"/>
      <c r="C10" s="77"/>
      <c r="D10" s="77"/>
      <c r="E10" s="77"/>
      <c r="F10" s="77"/>
      <c r="G10" s="77"/>
      <c r="H10" s="77"/>
      <c r="I10" s="77"/>
      <c r="J10" s="77"/>
      <c r="K10" s="77"/>
      <c r="L10" s="60"/>
      <c r="M10" s="60"/>
      <c r="N10" s="60"/>
    </row>
    <row r="11" spans="1:23" ht="15.5" x14ac:dyDescent="0.35">
      <c r="A11" s="60"/>
      <c r="B11" s="60"/>
      <c r="C11" s="60"/>
      <c r="D11" s="60"/>
      <c r="E11" s="60"/>
      <c r="F11" s="60"/>
      <c r="G11" s="60"/>
      <c r="H11" s="60"/>
      <c r="I11" s="60"/>
      <c r="J11" s="60"/>
      <c r="K11" s="60"/>
      <c r="L11" s="60"/>
      <c r="M11" s="60"/>
      <c r="N11" s="60"/>
    </row>
    <row r="12" spans="1:23" ht="15.5" x14ac:dyDescent="0.35">
      <c r="A12" s="61" t="s">
        <v>281</v>
      </c>
      <c r="B12" s="60"/>
      <c r="C12" s="60"/>
      <c r="D12" s="60"/>
      <c r="E12" s="60"/>
      <c r="F12" s="60"/>
      <c r="G12" s="60"/>
      <c r="H12" s="60"/>
      <c r="I12" s="60"/>
      <c r="J12" s="60"/>
      <c r="K12" s="60"/>
      <c r="L12" s="60"/>
      <c r="M12" s="60"/>
      <c r="N12" s="60"/>
    </row>
    <row r="13" spans="1:23" ht="15.5" x14ac:dyDescent="0.35">
      <c r="A13" s="60" t="s">
        <v>257</v>
      </c>
      <c r="B13" s="60"/>
      <c r="C13" s="60"/>
      <c r="D13" s="60"/>
      <c r="E13" s="60"/>
      <c r="F13" s="60"/>
      <c r="G13" s="60"/>
      <c r="H13" s="60"/>
      <c r="I13" s="60"/>
      <c r="J13" s="60"/>
      <c r="K13" s="60"/>
      <c r="L13" s="60"/>
      <c r="M13" s="60"/>
      <c r="N13" s="60"/>
    </row>
    <row r="14" spans="1:23" ht="15.5" x14ac:dyDescent="0.35">
      <c r="A14" s="60" t="s">
        <v>261</v>
      </c>
      <c r="B14" s="60"/>
      <c r="C14" s="60"/>
      <c r="D14" s="60"/>
      <c r="E14" s="60"/>
      <c r="F14" s="60"/>
      <c r="G14" s="60"/>
      <c r="H14" s="60"/>
      <c r="I14" s="60"/>
      <c r="J14" s="60"/>
      <c r="K14" s="60"/>
      <c r="L14" s="60"/>
      <c r="M14" s="60"/>
      <c r="N14" s="60"/>
    </row>
    <row r="15" spans="1:23" ht="15.5" x14ac:dyDescent="0.35">
      <c r="A15" s="60" t="s">
        <v>258</v>
      </c>
      <c r="B15" s="60"/>
      <c r="C15" s="60"/>
      <c r="D15" s="60"/>
      <c r="E15" s="60"/>
      <c r="F15" s="60"/>
      <c r="G15" s="60"/>
      <c r="H15" s="60"/>
      <c r="I15" s="60"/>
      <c r="J15" s="60"/>
      <c r="K15" s="60"/>
      <c r="L15" s="60"/>
      <c r="M15" s="60"/>
      <c r="N15" s="60"/>
    </row>
    <row r="18" spans="1:23" ht="15" customHeight="1" x14ac:dyDescent="0.35">
      <c r="A18" s="68" t="s">
        <v>262</v>
      </c>
      <c r="B18" s="68"/>
      <c r="C18" s="68"/>
      <c r="D18" s="68"/>
      <c r="E18" s="68"/>
      <c r="F18" s="68"/>
      <c r="G18" s="68"/>
      <c r="H18" s="68"/>
      <c r="I18" s="68"/>
      <c r="J18" s="68"/>
      <c r="K18" s="68"/>
      <c r="L18" s="68"/>
      <c r="M18" s="68"/>
      <c r="N18" s="68"/>
      <c r="O18" s="68"/>
      <c r="P18" s="1"/>
      <c r="Q18" s="1"/>
      <c r="R18" s="1"/>
      <c r="S18" s="1"/>
      <c r="T18" s="1"/>
      <c r="U18" s="1"/>
      <c r="V18" s="1"/>
      <c r="W18" s="1"/>
    </row>
    <row r="20" spans="1:23" ht="30" x14ac:dyDescent="0.45">
      <c r="A20" s="62" t="s">
        <v>189</v>
      </c>
      <c r="B20" s="8" t="s">
        <v>0</v>
      </c>
      <c r="C20" s="8" t="s">
        <v>187</v>
      </c>
      <c r="D20" s="8" t="s">
        <v>186</v>
      </c>
      <c r="E20" s="17" t="s">
        <v>263</v>
      </c>
      <c r="G20" s="63" t="s">
        <v>265</v>
      </c>
    </row>
    <row r="21" spans="1:23" ht="15.5" x14ac:dyDescent="0.35">
      <c r="A21" s="45" t="s">
        <v>4</v>
      </c>
      <c r="B21" s="47" t="str">
        <f t="shared" ref="B21:B52" si="0">LEFT(A21,10)</f>
        <v>2016-11-13</v>
      </c>
      <c r="C21" s="47" t="str">
        <f t="shared" ref="C21:C52" si="1">RIGHT(A21, 2)</f>
        <v>23</v>
      </c>
      <c r="D21" s="47" t="str">
        <f>TEXT(B21, "dddd")</f>
        <v>Sunday</v>
      </c>
      <c r="E21" s="47">
        <f>VLOOKUP(A21, 'Activity data'!A:N, 12, FALSE)</f>
        <v>10</v>
      </c>
      <c r="G21" t="s">
        <v>283</v>
      </c>
    </row>
    <row r="22" spans="1:23" ht="15.5" x14ac:dyDescent="0.35">
      <c r="A22" s="45" t="s">
        <v>5</v>
      </c>
      <c r="B22" s="47" t="str">
        <f t="shared" si="0"/>
        <v>2016-11-13</v>
      </c>
      <c r="C22" s="47" t="str">
        <f t="shared" si="1"/>
        <v>22</v>
      </c>
      <c r="D22" s="47" t="str">
        <f t="shared" ref="D22:D85" si="2">TEXT(B22, "dddd")</f>
        <v>Sunday</v>
      </c>
      <c r="E22" s="47">
        <f>VLOOKUP(A22, 'Activity data'!A:N, 12, FALSE)</f>
        <v>12</v>
      </c>
      <c r="G22" t="s">
        <v>266</v>
      </c>
    </row>
    <row r="23" spans="1:23" ht="15.5" x14ac:dyDescent="0.35">
      <c r="A23" s="45" t="s">
        <v>6</v>
      </c>
      <c r="B23" s="47" t="str">
        <f t="shared" si="0"/>
        <v>2016-11-13</v>
      </c>
      <c r="C23" s="47" t="str">
        <f t="shared" si="1"/>
        <v>21</v>
      </c>
      <c r="D23" s="47" t="str">
        <f t="shared" si="2"/>
        <v>Sunday</v>
      </c>
      <c r="E23" s="47">
        <f>VLOOKUP(A23, 'Activity data'!A:N, 12, FALSE)</f>
        <v>17</v>
      </c>
      <c r="G23" s="64" t="s">
        <v>271</v>
      </c>
    </row>
    <row r="24" spans="1:23" ht="15.5" x14ac:dyDescent="0.35">
      <c r="A24" s="45" t="s">
        <v>7</v>
      </c>
      <c r="B24" s="47" t="str">
        <f t="shared" si="0"/>
        <v>2016-11-13</v>
      </c>
      <c r="C24" s="47" t="str">
        <f t="shared" si="1"/>
        <v>20</v>
      </c>
      <c r="D24" s="47" t="str">
        <f t="shared" si="2"/>
        <v>Sunday</v>
      </c>
      <c r="E24" s="47">
        <f>VLOOKUP(A24, 'Activity data'!A:N, 12, FALSE)</f>
        <v>14</v>
      </c>
      <c r="G24" s="64" t="s">
        <v>267</v>
      </c>
    </row>
    <row r="25" spans="1:23" ht="15.5" x14ac:dyDescent="0.35">
      <c r="A25" s="45" t="s">
        <v>8</v>
      </c>
      <c r="B25" s="47" t="str">
        <f t="shared" si="0"/>
        <v>2016-11-13</v>
      </c>
      <c r="C25" s="47" t="str">
        <f t="shared" si="1"/>
        <v>19</v>
      </c>
      <c r="D25" s="47" t="str">
        <f t="shared" si="2"/>
        <v>Sunday</v>
      </c>
      <c r="E25" s="47">
        <f>VLOOKUP(A25, 'Activity data'!A:N, 12, FALSE)</f>
        <v>12</v>
      </c>
      <c r="G25" t="s">
        <v>268</v>
      </c>
    </row>
    <row r="26" spans="1:23" ht="15.5" x14ac:dyDescent="0.35">
      <c r="A26" s="45" t="s">
        <v>9</v>
      </c>
      <c r="B26" s="47" t="str">
        <f t="shared" si="0"/>
        <v>2016-11-13</v>
      </c>
      <c r="C26" s="47" t="str">
        <f t="shared" si="1"/>
        <v>18</v>
      </c>
      <c r="D26" s="47" t="str">
        <f t="shared" si="2"/>
        <v>Sunday</v>
      </c>
      <c r="E26" s="47">
        <f>VLOOKUP(A26, 'Activity data'!A:N, 12, FALSE)</f>
        <v>11</v>
      </c>
      <c r="G26" t="s">
        <v>269</v>
      </c>
    </row>
    <row r="27" spans="1:23" ht="15.5" x14ac:dyDescent="0.35">
      <c r="A27" s="45" t="s">
        <v>10</v>
      </c>
      <c r="B27" s="47" t="str">
        <f t="shared" si="0"/>
        <v>2016-11-13</v>
      </c>
      <c r="C27" s="47" t="str">
        <f t="shared" si="1"/>
        <v>17</v>
      </c>
      <c r="D27" s="47" t="str">
        <f t="shared" si="2"/>
        <v>Sunday</v>
      </c>
      <c r="E27" s="47">
        <f>VLOOKUP(A27, 'Activity data'!A:N, 12, FALSE)</f>
        <v>16</v>
      </c>
      <c r="G27" t="s">
        <v>270</v>
      </c>
    </row>
    <row r="28" spans="1:23" ht="15.5" x14ac:dyDescent="0.35">
      <c r="A28" s="45" t="s">
        <v>11</v>
      </c>
      <c r="B28" s="47" t="str">
        <f t="shared" si="0"/>
        <v>2016-11-13</v>
      </c>
      <c r="C28" s="47" t="str">
        <f t="shared" si="1"/>
        <v>16</v>
      </c>
      <c r="D28" s="47" t="str">
        <f t="shared" si="2"/>
        <v>Sunday</v>
      </c>
      <c r="E28" s="47">
        <f>VLOOKUP(A28, 'Activity data'!A:N, 12, FALSE)</f>
        <v>12</v>
      </c>
    </row>
    <row r="29" spans="1:23" ht="15.5" x14ac:dyDescent="0.35">
      <c r="A29" s="45" t="s">
        <v>12</v>
      </c>
      <c r="B29" s="47" t="str">
        <f t="shared" si="0"/>
        <v>2016-11-13</v>
      </c>
      <c r="C29" s="47" t="str">
        <f t="shared" si="1"/>
        <v>15</v>
      </c>
      <c r="D29" s="47" t="str">
        <f t="shared" si="2"/>
        <v>Sunday</v>
      </c>
      <c r="E29" s="47">
        <f>VLOOKUP(A29, 'Activity data'!A:N, 12, FALSE)</f>
        <v>7</v>
      </c>
      <c r="G29" s="11" t="s">
        <v>187</v>
      </c>
      <c r="H29" s="8" t="s">
        <v>264</v>
      </c>
    </row>
    <row r="30" spans="1:23" ht="15.5" x14ac:dyDescent="0.35">
      <c r="A30" s="45" t="s">
        <v>13</v>
      </c>
      <c r="B30" s="47" t="str">
        <f t="shared" si="0"/>
        <v>2016-11-13</v>
      </c>
      <c r="C30" s="47" t="str">
        <f t="shared" si="1"/>
        <v>14</v>
      </c>
      <c r="D30" s="47" t="str">
        <f t="shared" si="2"/>
        <v>Sunday</v>
      </c>
      <c r="E30" s="47">
        <f>VLOOKUP(A30, 'Activity data'!A:N, 12, FALSE)</f>
        <v>11</v>
      </c>
      <c r="G30" s="8" t="s">
        <v>210</v>
      </c>
      <c r="H30" s="8">
        <v>157</v>
      </c>
    </row>
    <row r="31" spans="1:23" ht="15.5" x14ac:dyDescent="0.35">
      <c r="A31" s="45" t="s">
        <v>14</v>
      </c>
      <c r="B31" s="47" t="str">
        <f t="shared" si="0"/>
        <v>2016-11-13</v>
      </c>
      <c r="C31" s="47" t="str">
        <f t="shared" si="1"/>
        <v>13</v>
      </c>
      <c r="D31" s="47" t="str">
        <f t="shared" si="2"/>
        <v>Sunday</v>
      </c>
      <c r="E31" s="47">
        <f>VLOOKUP(A31, 'Activity data'!A:N, 12, FALSE)</f>
        <v>11</v>
      </c>
      <c r="G31" s="8" t="s">
        <v>214</v>
      </c>
      <c r="H31" s="8">
        <v>151</v>
      </c>
    </row>
    <row r="32" spans="1:23" ht="15.5" x14ac:dyDescent="0.35">
      <c r="A32" s="45" t="s">
        <v>15</v>
      </c>
      <c r="B32" s="47" t="str">
        <f t="shared" si="0"/>
        <v>2016-11-13</v>
      </c>
      <c r="C32" s="47" t="str">
        <f t="shared" si="1"/>
        <v>12</v>
      </c>
      <c r="D32" s="47" t="str">
        <f t="shared" si="2"/>
        <v>Sunday</v>
      </c>
      <c r="E32" s="47">
        <f>VLOOKUP(A32, 'Activity data'!A:N, 12, FALSE)</f>
        <v>7</v>
      </c>
      <c r="G32" s="8" t="s">
        <v>209</v>
      </c>
      <c r="H32" s="8">
        <v>149</v>
      </c>
    </row>
    <row r="33" spans="1:8" ht="15.5" x14ac:dyDescent="0.35">
      <c r="A33" s="45" t="s">
        <v>16</v>
      </c>
      <c r="B33" s="47" t="str">
        <f t="shared" si="0"/>
        <v>2016-11-13</v>
      </c>
      <c r="C33" s="47" t="str">
        <f t="shared" si="1"/>
        <v>11</v>
      </c>
      <c r="D33" s="47" t="str">
        <f t="shared" si="2"/>
        <v>Sunday</v>
      </c>
      <c r="E33" s="47">
        <f>VLOOKUP(A33, 'Activity data'!A:N, 12, FALSE)</f>
        <v>5</v>
      </c>
      <c r="G33" s="8" t="s">
        <v>200</v>
      </c>
      <c r="H33" s="8">
        <v>134</v>
      </c>
    </row>
    <row r="34" spans="1:8" ht="15.5" x14ac:dyDescent="0.35">
      <c r="A34" s="45" t="s">
        <v>17</v>
      </c>
      <c r="B34" s="47" t="str">
        <f t="shared" si="0"/>
        <v>2016-11-13</v>
      </c>
      <c r="C34" s="47" t="str">
        <f t="shared" si="1"/>
        <v>10</v>
      </c>
      <c r="D34" s="47" t="str">
        <f t="shared" si="2"/>
        <v>Sunday</v>
      </c>
      <c r="E34" s="47">
        <f>VLOOKUP(A34, 'Activity data'!A:N, 12, FALSE)</f>
        <v>5</v>
      </c>
      <c r="G34" s="8" t="s">
        <v>208</v>
      </c>
      <c r="H34" s="8">
        <v>129</v>
      </c>
    </row>
    <row r="35" spans="1:8" ht="15.5" x14ac:dyDescent="0.35">
      <c r="A35" s="45" t="s">
        <v>18</v>
      </c>
      <c r="B35" s="47" t="str">
        <f t="shared" si="0"/>
        <v>2016-11-13</v>
      </c>
      <c r="C35" s="47" t="str">
        <f t="shared" si="1"/>
        <v>09</v>
      </c>
      <c r="D35" s="47" t="str">
        <f t="shared" si="2"/>
        <v>Sunday</v>
      </c>
      <c r="E35" s="47">
        <f>VLOOKUP(A35, 'Activity data'!A:N, 12, FALSE)</f>
        <v>5</v>
      </c>
      <c r="G35" s="8" t="s">
        <v>211</v>
      </c>
      <c r="H35" s="8">
        <v>128</v>
      </c>
    </row>
    <row r="36" spans="1:8" ht="15.5" x14ac:dyDescent="0.35">
      <c r="A36" s="45" t="s">
        <v>19</v>
      </c>
      <c r="B36" s="47" t="str">
        <f t="shared" si="0"/>
        <v>2016-11-13</v>
      </c>
      <c r="C36" s="47" t="str">
        <f t="shared" si="1"/>
        <v>08</v>
      </c>
      <c r="D36" s="47" t="str">
        <f t="shared" si="2"/>
        <v>Sunday</v>
      </c>
      <c r="E36" s="47">
        <f>VLOOKUP(A36, 'Activity data'!A:N, 12, FALSE)</f>
        <v>6</v>
      </c>
      <c r="G36" s="8" t="s">
        <v>191</v>
      </c>
      <c r="H36" s="8">
        <v>121</v>
      </c>
    </row>
    <row r="37" spans="1:8" ht="15.5" x14ac:dyDescent="0.35">
      <c r="A37" s="45" t="s">
        <v>20</v>
      </c>
      <c r="B37" s="47" t="str">
        <f t="shared" si="0"/>
        <v>2016-11-13</v>
      </c>
      <c r="C37" s="47" t="str">
        <f t="shared" si="1"/>
        <v>07</v>
      </c>
      <c r="D37" s="47" t="str">
        <f t="shared" si="2"/>
        <v>Sunday</v>
      </c>
      <c r="E37" s="47">
        <f>VLOOKUP(A37, 'Activity data'!A:N, 12, FALSE)</f>
        <v>3</v>
      </c>
      <c r="G37" s="8" t="s">
        <v>212</v>
      </c>
      <c r="H37" s="8">
        <v>108</v>
      </c>
    </row>
    <row r="38" spans="1:8" ht="15.5" x14ac:dyDescent="0.35">
      <c r="A38" s="45" t="s">
        <v>21</v>
      </c>
      <c r="B38" s="47" t="str">
        <f t="shared" si="0"/>
        <v>2016-11-13</v>
      </c>
      <c r="C38" s="47" t="str">
        <f t="shared" si="1"/>
        <v>06</v>
      </c>
      <c r="D38" s="47" t="str">
        <f t="shared" si="2"/>
        <v>Sunday</v>
      </c>
      <c r="E38" s="47">
        <f>VLOOKUP(A38, 'Activity data'!A:N, 12, FALSE)</f>
        <v>3</v>
      </c>
      <c r="G38" s="8" t="s">
        <v>213</v>
      </c>
      <c r="H38" s="8">
        <v>103</v>
      </c>
    </row>
    <row r="39" spans="1:8" ht="15.5" x14ac:dyDescent="0.35">
      <c r="A39" s="45" t="s">
        <v>22</v>
      </c>
      <c r="B39" s="47" t="str">
        <f t="shared" si="0"/>
        <v>2016-11-13</v>
      </c>
      <c r="C39" s="47" t="str">
        <f t="shared" si="1"/>
        <v>05</v>
      </c>
      <c r="D39" s="47" t="str">
        <f t="shared" si="2"/>
        <v>Sunday</v>
      </c>
      <c r="E39" s="47">
        <f>VLOOKUP(A39, 'Activity data'!A:N, 12, FALSE)</f>
        <v>7</v>
      </c>
      <c r="G39" s="8" t="s">
        <v>199</v>
      </c>
      <c r="H39" s="8">
        <v>92</v>
      </c>
    </row>
    <row r="40" spans="1:8" ht="15.5" x14ac:dyDescent="0.35">
      <c r="A40" s="45" t="s">
        <v>23</v>
      </c>
      <c r="B40" s="47" t="str">
        <f t="shared" si="0"/>
        <v>2016-11-13</v>
      </c>
      <c r="C40" s="47" t="str">
        <f t="shared" si="1"/>
        <v>04</v>
      </c>
      <c r="D40" s="47" t="str">
        <f t="shared" si="2"/>
        <v>Sunday</v>
      </c>
      <c r="E40" s="47">
        <f>VLOOKUP(A40, 'Activity data'!A:N, 12, FALSE)</f>
        <v>10</v>
      </c>
      <c r="G40" s="8" t="s">
        <v>207</v>
      </c>
      <c r="H40" s="8">
        <v>84</v>
      </c>
    </row>
    <row r="41" spans="1:8" ht="15.5" x14ac:dyDescent="0.35">
      <c r="A41" s="45" t="s">
        <v>24</v>
      </c>
      <c r="B41" s="47" t="str">
        <f t="shared" si="0"/>
        <v>2016-11-13</v>
      </c>
      <c r="C41" s="47" t="str">
        <f t="shared" si="1"/>
        <v>03</v>
      </c>
      <c r="D41" s="47" t="str">
        <f t="shared" si="2"/>
        <v>Sunday</v>
      </c>
      <c r="E41" s="47">
        <f>VLOOKUP(A41, 'Activity data'!A:N, 12, FALSE)</f>
        <v>19</v>
      </c>
      <c r="G41" s="8" t="s">
        <v>204</v>
      </c>
      <c r="H41" s="8">
        <v>60</v>
      </c>
    </row>
    <row r="42" spans="1:8" ht="15.5" x14ac:dyDescent="0.35">
      <c r="A42" s="45" t="s">
        <v>25</v>
      </c>
      <c r="B42" s="47" t="str">
        <f t="shared" si="0"/>
        <v>2016-11-13</v>
      </c>
      <c r="C42" s="47" t="str">
        <f t="shared" si="1"/>
        <v>02</v>
      </c>
      <c r="D42" s="47" t="str">
        <f t="shared" si="2"/>
        <v>Sunday</v>
      </c>
      <c r="E42" s="47">
        <f>VLOOKUP(A42, 'Activity data'!A:N, 12, FALSE)</f>
        <v>25</v>
      </c>
      <c r="G42" s="8" t="s">
        <v>198</v>
      </c>
      <c r="H42" s="8">
        <v>59</v>
      </c>
    </row>
    <row r="43" spans="1:8" ht="15.5" x14ac:dyDescent="0.35">
      <c r="A43" s="45" t="s">
        <v>26</v>
      </c>
      <c r="B43" s="47" t="str">
        <f t="shared" si="0"/>
        <v>2016-11-13</v>
      </c>
      <c r="C43" s="47" t="str">
        <f t="shared" si="1"/>
        <v>01</v>
      </c>
      <c r="D43" s="47" t="str">
        <f t="shared" si="2"/>
        <v>Sunday</v>
      </c>
      <c r="E43" s="47">
        <f>VLOOKUP(A43, 'Activity data'!A:N, 12, FALSE)</f>
        <v>14</v>
      </c>
      <c r="G43" s="8" t="s">
        <v>192</v>
      </c>
      <c r="H43" s="8">
        <v>58</v>
      </c>
    </row>
    <row r="44" spans="1:8" ht="15.5" x14ac:dyDescent="0.35">
      <c r="A44" s="45" t="s">
        <v>27</v>
      </c>
      <c r="B44" s="47" t="str">
        <f t="shared" si="0"/>
        <v>2016-11-13</v>
      </c>
      <c r="C44" s="47" t="str">
        <f t="shared" si="1"/>
        <v>00</v>
      </c>
      <c r="D44" s="47" t="str">
        <f t="shared" si="2"/>
        <v>Sunday</v>
      </c>
      <c r="E44" s="47">
        <f>VLOOKUP(A44, 'Activity data'!A:N, 12, FALSE)</f>
        <v>32</v>
      </c>
      <c r="G44" s="8" t="s">
        <v>203</v>
      </c>
      <c r="H44" s="8">
        <v>55</v>
      </c>
    </row>
    <row r="45" spans="1:8" ht="15.5" x14ac:dyDescent="0.35">
      <c r="A45" s="45" t="s">
        <v>28</v>
      </c>
      <c r="B45" s="47" t="str">
        <f t="shared" si="0"/>
        <v>2016-11-12</v>
      </c>
      <c r="C45" s="47" t="str">
        <f t="shared" si="1"/>
        <v>23</v>
      </c>
      <c r="D45" s="47" t="str">
        <f t="shared" si="2"/>
        <v>Saturday</v>
      </c>
      <c r="E45" s="47">
        <f>VLOOKUP(A45, 'Activity data'!A:N, 12, FALSE)</f>
        <v>43</v>
      </c>
      <c r="G45" s="8" t="s">
        <v>201</v>
      </c>
      <c r="H45" s="8">
        <v>53</v>
      </c>
    </row>
    <row r="46" spans="1:8" ht="15.5" x14ac:dyDescent="0.35">
      <c r="A46" s="45" t="s">
        <v>29</v>
      </c>
      <c r="B46" s="47" t="str">
        <f t="shared" si="0"/>
        <v>2016-11-12</v>
      </c>
      <c r="C46" s="47" t="str">
        <f t="shared" si="1"/>
        <v>22</v>
      </c>
      <c r="D46" s="47" t="str">
        <f t="shared" si="2"/>
        <v>Saturday</v>
      </c>
      <c r="E46" s="47">
        <f>VLOOKUP(A46, 'Activity data'!A:N, 12, FALSE)</f>
        <v>22</v>
      </c>
      <c r="G46" s="8" t="s">
        <v>193</v>
      </c>
      <c r="H46" s="8">
        <v>51</v>
      </c>
    </row>
    <row r="47" spans="1:8" ht="15.5" x14ac:dyDescent="0.35">
      <c r="A47" s="45" t="s">
        <v>30</v>
      </c>
      <c r="B47" s="47" t="str">
        <f t="shared" si="0"/>
        <v>2016-11-12</v>
      </c>
      <c r="C47" s="47" t="str">
        <f t="shared" si="1"/>
        <v>21</v>
      </c>
      <c r="D47" s="47" t="str">
        <f t="shared" si="2"/>
        <v>Saturday</v>
      </c>
      <c r="E47" s="47">
        <f>VLOOKUP(A47, 'Activity data'!A:N, 12, FALSE)</f>
        <v>12</v>
      </c>
      <c r="G47" s="8" t="s">
        <v>202</v>
      </c>
      <c r="H47" s="8">
        <v>49</v>
      </c>
    </row>
    <row r="48" spans="1:8" ht="15.5" x14ac:dyDescent="0.35">
      <c r="A48" s="45" t="s">
        <v>31</v>
      </c>
      <c r="B48" s="47" t="str">
        <f t="shared" si="0"/>
        <v>2016-11-12</v>
      </c>
      <c r="C48" s="47" t="str">
        <f t="shared" si="1"/>
        <v>20</v>
      </c>
      <c r="D48" s="47" t="str">
        <f t="shared" si="2"/>
        <v>Saturday</v>
      </c>
      <c r="E48" s="47">
        <f>VLOOKUP(A48, 'Activity data'!A:N, 12, FALSE)</f>
        <v>14</v>
      </c>
      <c r="G48" s="8" t="s">
        <v>205</v>
      </c>
      <c r="H48" s="8">
        <v>46</v>
      </c>
    </row>
    <row r="49" spans="1:9" ht="15.5" x14ac:dyDescent="0.35">
      <c r="A49" s="45" t="s">
        <v>32</v>
      </c>
      <c r="B49" s="47" t="str">
        <f t="shared" si="0"/>
        <v>2016-11-12</v>
      </c>
      <c r="C49" s="47" t="str">
        <f t="shared" si="1"/>
        <v>19</v>
      </c>
      <c r="D49" s="47" t="str">
        <f t="shared" si="2"/>
        <v>Saturday</v>
      </c>
      <c r="E49" s="47">
        <f>VLOOKUP(A49, 'Activity data'!A:N, 12, FALSE)</f>
        <v>12</v>
      </c>
      <c r="G49" s="8" t="s">
        <v>206</v>
      </c>
      <c r="H49" s="8">
        <v>45</v>
      </c>
    </row>
    <row r="50" spans="1:9" ht="15.5" x14ac:dyDescent="0.35">
      <c r="A50" s="45" t="s">
        <v>33</v>
      </c>
      <c r="B50" s="47" t="str">
        <f t="shared" si="0"/>
        <v>2016-11-12</v>
      </c>
      <c r="C50" s="47" t="str">
        <f t="shared" si="1"/>
        <v>18</v>
      </c>
      <c r="D50" s="47" t="str">
        <f t="shared" si="2"/>
        <v>Saturday</v>
      </c>
      <c r="E50" s="47">
        <f>VLOOKUP(A50, 'Activity data'!A:N, 12, FALSE)</f>
        <v>17</v>
      </c>
      <c r="G50" s="8" t="s">
        <v>194</v>
      </c>
      <c r="H50" s="8">
        <v>40</v>
      </c>
    </row>
    <row r="51" spans="1:9" ht="15.5" x14ac:dyDescent="0.35">
      <c r="A51" s="45" t="s">
        <v>34</v>
      </c>
      <c r="B51" s="47" t="str">
        <f t="shared" si="0"/>
        <v>2016-11-12</v>
      </c>
      <c r="C51" s="47" t="str">
        <f t="shared" si="1"/>
        <v>17</v>
      </c>
      <c r="D51" s="47" t="str">
        <f t="shared" si="2"/>
        <v>Saturday</v>
      </c>
      <c r="E51" s="47">
        <f>VLOOKUP(A51, 'Activity data'!A:N, 12, FALSE)</f>
        <v>14</v>
      </c>
      <c r="G51" s="8" t="s">
        <v>195</v>
      </c>
      <c r="H51" s="8">
        <v>20</v>
      </c>
    </row>
    <row r="52" spans="1:9" ht="15.5" x14ac:dyDescent="0.35">
      <c r="A52" s="45" t="s">
        <v>35</v>
      </c>
      <c r="B52" s="47" t="str">
        <f t="shared" si="0"/>
        <v>2016-11-12</v>
      </c>
      <c r="C52" s="47" t="str">
        <f t="shared" si="1"/>
        <v>16</v>
      </c>
      <c r="D52" s="47" t="str">
        <f t="shared" si="2"/>
        <v>Saturday</v>
      </c>
      <c r="E52" s="47">
        <f>VLOOKUP(A52, 'Activity data'!A:N, 12, FALSE)</f>
        <v>11</v>
      </c>
      <c r="G52" s="8" t="s">
        <v>196</v>
      </c>
      <c r="H52" s="8">
        <v>20</v>
      </c>
    </row>
    <row r="53" spans="1:9" ht="15.5" x14ac:dyDescent="0.35">
      <c r="A53" s="45" t="s">
        <v>36</v>
      </c>
      <c r="B53" s="47" t="str">
        <f t="shared" ref="B53:B84" si="3">LEFT(A53,10)</f>
        <v>2016-11-12</v>
      </c>
      <c r="C53" s="47" t="str">
        <f t="shared" ref="C53:C84" si="4">RIGHT(A53, 2)</f>
        <v>15</v>
      </c>
      <c r="D53" s="47" t="str">
        <f t="shared" si="2"/>
        <v>Saturday</v>
      </c>
      <c r="E53" s="47">
        <f>VLOOKUP(A53, 'Activity data'!A:N, 12, FALSE)</f>
        <v>8</v>
      </c>
      <c r="G53" s="8" t="s">
        <v>197</v>
      </c>
      <c r="H53" s="8">
        <v>13</v>
      </c>
    </row>
    <row r="54" spans="1:9" ht="15.5" x14ac:dyDescent="0.35">
      <c r="A54" s="45" t="s">
        <v>37</v>
      </c>
      <c r="B54" s="47" t="str">
        <f t="shared" si="3"/>
        <v>2016-11-12</v>
      </c>
      <c r="C54" s="47" t="str">
        <f t="shared" si="4"/>
        <v>14</v>
      </c>
      <c r="D54" s="47" t="str">
        <f t="shared" si="2"/>
        <v>Saturday</v>
      </c>
      <c r="E54" s="47">
        <f>VLOOKUP(A54, 'Activity data'!A:N, 12, FALSE)</f>
        <v>7</v>
      </c>
      <c r="G54" s="8" t="s">
        <v>184</v>
      </c>
      <c r="H54" s="8">
        <v>1925</v>
      </c>
    </row>
    <row r="55" spans="1:9" ht="15.5" x14ac:dyDescent="0.35">
      <c r="A55" s="45" t="s">
        <v>38</v>
      </c>
      <c r="B55" s="47" t="str">
        <f t="shared" si="3"/>
        <v>2016-11-12</v>
      </c>
      <c r="C55" s="47" t="str">
        <f t="shared" si="4"/>
        <v>13</v>
      </c>
      <c r="D55" s="47" t="str">
        <f t="shared" si="2"/>
        <v>Saturday</v>
      </c>
      <c r="E55" s="47">
        <f>VLOOKUP(A55, 'Activity data'!A:N, 12, FALSE)</f>
        <v>11</v>
      </c>
    </row>
    <row r="56" spans="1:9" ht="15.5" x14ac:dyDescent="0.35">
      <c r="A56" s="45" t="s">
        <v>39</v>
      </c>
      <c r="B56" s="47" t="str">
        <f t="shared" si="3"/>
        <v>2016-11-12</v>
      </c>
      <c r="C56" s="47" t="str">
        <f t="shared" si="4"/>
        <v>12</v>
      </c>
      <c r="D56" s="47" t="str">
        <f t="shared" si="2"/>
        <v>Saturday</v>
      </c>
      <c r="E56" s="47">
        <f>VLOOKUP(A56, 'Activity data'!A:N, 12, FALSE)</f>
        <v>7</v>
      </c>
    </row>
    <row r="57" spans="1:9" ht="15.5" customHeight="1" x14ac:dyDescent="0.35">
      <c r="A57" s="45" t="s">
        <v>40</v>
      </c>
      <c r="B57" s="47" t="str">
        <f t="shared" si="3"/>
        <v>2016-11-12</v>
      </c>
      <c r="C57" s="47" t="str">
        <f t="shared" si="4"/>
        <v>11</v>
      </c>
      <c r="D57" s="47" t="str">
        <f t="shared" si="2"/>
        <v>Saturday</v>
      </c>
      <c r="E57" s="47">
        <f>VLOOKUP(A57, 'Activity data'!A:N, 12, FALSE)</f>
        <v>4</v>
      </c>
      <c r="G57" s="65"/>
      <c r="H57" s="74" t="s">
        <v>272</v>
      </c>
      <c r="I57" s="75">
        <f>SUM(H30:H34)</f>
        <v>720</v>
      </c>
    </row>
    <row r="58" spans="1:9" ht="15.5" x14ac:dyDescent="0.35">
      <c r="A58" s="45" t="s">
        <v>41</v>
      </c>
      <c r="B58" s="47" t="str">
        <f t="shared" si="3"/>
        <v>2016-11-12</v>
      </c>
      <c r="C58" s="47" t="str">
        <f t="shared" si="4"/>
        <v>10</v>
      </c>
      <c r="D58" s="47" t="str">
        <f t="shared" si="2"/>
        <v>Saturday</v>
      </c>
      <c r="E58" s="47">
        <f>VLOOKUP(A58, 'Activity data'!A:N, 12, FALSE)</f>
        <v>6</v>
      </c>
      <c r="G58" s="66"/>
      <c r="H58" s="74"/>
      <c r="I58" s="75"/>
    </row>
    <row r="59" spans="1:9" ht="15.5" x14ac:dyDescent="0.35">
      <c r="A59" s="45" t="s">
        <v>42</v>
      </c>
      <c r="B59" s="47" t="str">
        <f t="shared" si="3"/>
        <v>2016-11-12</v>
      </c>
      <c r="C59" s="47" t="str">
        <f t="shared" si="4"/>
        <v>09</v>
      </c>
      <c r="D59" s="47" t="str">
        <f t="shared" si="2"/>
        <v>Saturday</v>
      </c>
      <c r="E59" s="47">
        <f>VLOOKUP(A59, 'Activity data'!A:N, 12, FALSE)</f>
        <v>3</v>
      </c>
    </row>
    <row r="60" spans="1:9" ht="15.5" x14ac:dyDescent="0.35">
      <c r="A60" s="45" t="s">
        <v>43</v>
      </c>
      <c r="B60" s="47" t="str">
        <f t="shared" si="3"/>
        <v>2016-11-12</v>
      </c>
      <c r="C60" s="47" t="str">
        <f t="shared" si="4"/>
        <v>08</v>
      </c>
      <c r="D60" s="47" t="str">
        <f t="shared" si="2"/>
        <v>Saturday</v>
      </c>
      <c r="E60" s="47">
        <f>VLOOKUP(A60, 'Activity data'!A:N, 12, FALSE)</f>
        <v>4</v>
      </c>
    </row>
    <row r="61" spans="1:9" ht="15.5" x14ac:dyDescent="0.35">
      <c r="A61" s="45" t="s">
        <v>44</v>
      </c>
      <c r="B61" s="47" t="str">
        <f t="shared" si="3"/>
        <v>2016-11-12</v>
      </c>
      <c r="C61" s="47" t="str">
        <f t="shared" si="4"/>
        <v>07</v>
      </c>
      <c r="D61" s="47" t="str">
        <f t="shared" si="2"/>
        <v>Saturday</v>
      </c>
      <c r="E61" s="47">
        <f>VLOOKUP(A61, 'Activity data'!A:N, 12, FALSE)</f>
        <v>3</v>
      </c>
    </row>
    <row r="62" spans="1:9" ht="15.5" x14ac:dyDescent="0.35">
      <c r="A62" s="45" t="s">
        <v>45</v>
      </c>
      <c r="B62" s="47" t="str">
        <f t="shared" si="3"/>
        <v>2016-11-12</v>
      </c>
      <c r="C62" s="47" t="str">
        <f t="shared" si="4"/>
        <v>06</v>
      </c>
      <c r="D62" s="47" t="str">
        <f t="shared" si="2"/>
        <v>Saturday</v>
      </c>
      <c r="E62" s="47">
        <f>VLOOKUP(A62, 'Activity data'!A:N, 12, FALSE)</f>
        <v>4</v>
      </c>
    </row>
    <row r="63" spans="1:9" ht="15.5" x14ac:dyDescent="0.35">
      <c r="A63" s="45" t="s">
        <v>46</v>
      </c>
      <c r="B63" s="47" t="str">
        <f t="shared" si="3"/>
        <v>2016-11-12</v>
      </c>
      <c r="C63" s="47" t="str">
        <f t="shared" si="4"/>
        <v>05</v>
      </c>
      <c r="D63" s="47" t="str">
        <f t="shared" si="2"/>
        <v>Saturday</v>
      </c>
      <c r="E63" s="47">
        <f>VLOOKUP(A63, 'Activity data'!A:N, 12, FALSE)</f>
        <v>10</v>
      </c>
    </row>
    <row r="64" spans="1:9" ht="15.5" x14ac:dyDescent="0.35">
      <c r="A64" s="45" t="s">
        <v>47</v>
      </c>
      <c r="B64" s="47" t="str">
        <f t="shared" si="3"/>
        <v>2016-11-12</v>
      </c>
      <c r="C64" s="47" t="str">
        <f t="shared" si="4"/>
        <v>04</v>
      </c>
      <c r="D64" s="47" t="str">
        <f t="shared" si="2"/>
        <v>Saturday</v>
      </c>
      <c r="E64" s="47">
        <f>VLOOKUP(A64, 'Activity data'!A:N, 12, FALSE)</f>
        <v>6</v>
      </c>
    </row>
    <row r="65" spans="1:5" ht="15.5" x14ac:dyDescent="0.35">
      <c r="A65" s="45" t="s">
        <v>48</v>
      </c>
      <c r="B65" s="47" t="str">
        <f t="shared" si="3"/>
        <v>2016-11-12</v>
      </c>
      <c r="C65" s="47" t="str">
        <f t="shared" si="4"/>
        <v>03</v>
      </c>
      <c r="D65" s="47" t="str">
        <f t="shared" si="2"/>
        <v>Saturday</v>
      </c>
      <c r="E65" s="47">
        <f>VLOOKUP(A65, 'Activity data'!A:N, 12, FALSE)</f>
        <v>19</v>
      </c>
    </row>
    <row r="66" spans="1:5" ht="15.5" x14ac:dyDescent="0.35">
      <c r="A66" s="45" t="s">
        <v>49</v>
      </c>
      <c r="B66" s="47" t="str">
        <f t="shared" si="3"/>
        <v>2016-11-12</v>
      </c>
      <c r="C66" s="47" t="str">
        <f t="shared" si="4"/>
        <v>02</v>
      </c>
      <c r="D66" s="47" t="str">
        <f t="shared" si="2"/>
        <v>Saturday</v>
      </c>
      <c r="E66" s="47">
        <f>VLOOKUP(A66, 'Activity data'!A:N, 12, FALSE)</f>
        <v>19</v>
      </c>
    </row>
    <row r="67" spans="1:5" ht="15.5" x14ac:dyDescent="0.35">
      <c r="A67" s="45" t="s">
        <v>50</v>
      </c>
      <c r="B67" s="47" t="str">
        <f t="shared" si="3"/>
        <v>2016-11-12</v>
      </c>
      <c r="C67" s="47" t="str">
        <f t="shared" si="4"/>
        <v>01</v>
      </c>
      <c r="D67" s="47" t="str">
        <f t="shared" si="2"/>
        <v>Saturday</v>
      </c>
      <c r="E67" s="47">
        <f>VLOOKUP(A67, 'Activity data'!A:N, 12, FALSE)</f>
        <v>22</v>
      </c>
    </row>
    <row r="68" spans="1:5" ht="15.5" x14ac:dyDescent="0.35">
      <c r="A68" s="45" t="s">
        <v>51</v>
      </c>
      <c r="B68" s="47" t="str">
        <f t="shared" si="3"/>
        <v>2016-11-12</v>
      </c>
      <c r="C68" s="47" t="str">
        <f t="shared" si="4"/>
        <v>00</v>
      </c>
      <c r="D68" s="47" t="str">
        <f t="shared" si="2"/>
        <v>Saturday</v>
      </c>
      <c r="E68" s="47">
        <f>VLOOKUP(A68, 'Activity data'!A:N, 12, FALSE)</f>
        <v>47</v>
      </c>
    </row>
    <row r="69" spans="1:5" ht="15.5" x14ac:dyDescent="0.35">
      <c r="A69" s="45" t="s">
        <v>52</v>
      </c>
      <c r="B69" s="47" t="str">
        <f t="shared" si="3"/>
        <v>2016-11-11</v>
      </c>
      <c r="C69" s="47" t="str">
        <f t="shared" si="4"/>
        <v>23</v>
      </c>
      <c r="D69" s="47" t="str">
        <f t="shared" si="2"/>
        <v>Friday</v>
      </c>
      <c r="E69" s="47">
        <f>VLOOKUP(A69, 'Activity data'!A:N, 12, FALSE)</f>
        <v>40</v>
      </c>
    </row>
    <row r="70" spans="1:5" ht="15.5" x14ac:dyDescent="0.35">
      <c r="A70" s="45" t="s">
        <v>53</v>
      </c>
      <c r="B70" s="47" t="str">
        <f t="shared" si="3"/>
        <v>2016-11-11</v>
      </c>
      <c r="C70" s="47" t="str">
        <f t="shared" si="4"/>
        <v>22</v>
      </c>
      <c r="D70" s="47" t="str">
        <f t="shared" si="2"/>
        <v>Friday</v>
      </c>
      <c r="E70" s="47">
        <f>VLOOKUP(A70, 'Activity data'!A:N, 12, FALSE)</f>
        <v>18</v>
      </c>
    </row>
    <row r="71" spans="1:5" ht="15.5" x14ac:dyDescent="0.35">
      <c r="A71" s="45" t="s">
        <v>54</v>
      </c>
      <c r="B71" s="47" t="str">
        <f t="shared" si="3"/>
        <v>2016-11-11</v>
      </c>
      <c r="C71" s="47" t="str">
        <f t="shared" si="4"/>
        <v>21</v>
      </c>
      <c r="D71" s="47" t="str">
        <f t="shared" si="2"/>
        <v>Friday</v>
      </c>
      <c r="E71" s="47">
        <f>VLOOKUP(A71, 'Activity data'!A:N, 12, FALSE)</f>
        <v>21</v>
      </c>
    </row>
    <row r="72" spans="1:5" ht="15.5" x14ac:dyDescent="0.35">
      <c r="A72" s="45" t="s">
        <v>55</v>
      </c>
      <c r="B72" s="47" t="str">
        <f t="shared" si="3"/>
        <v>2016-11-11</v>
      </c>
      <c r="C72" s="47" t="str">
        <f t="shared" si="4"/>
        <v>20</v>
      </c>
      <c r="D72" s="47" t="str">
        <f t="shared" si="2"/>
        <v>Friday</v>
      </c>
      <c r="E72" s="47">
        <f>VLOOKUP(A72, 'Activity data'!A:N, 12, FALSE)</f>
        <v>31</v>
      </c>
    </row>
    <row r="73" spans="1:5" ht="15.5" x14ac:dyDescent="0.35">
      <c r="A73" s="45" t="s">
        <v>56</v>
      </c>
      <c r="B73" s="47" t="str">
        <f t="shared" si="3"/>
        <v>2016-11-11</v>
      </c>
      <c r="C73" s="47" t="str">
        <f t="shared" si="4"/>
        <v>19</v>
      </c>
      <c r="D73" s="47" t="str">
        <f t="shared" si="2"/>
        <v>Friday</v>
      </c>
      <c r="E73" s="47">
        <f>VLOOKUP(A73, 'Activity data'!A:N, 12, FALSE)</f>
        <v>36</v>
      </c>
    </row>
    <row r="74" spans="1:5" ht="15.5" x14ac:dyDescent="0.35">
      <c r="A74" s="45" t="s">
        <v>57</v>
      </c>
      <c r="B74" s="47" t="str">
        <f t="shared" si="3"/>
        <v>2016-11-11</v>
      </c>
      <c r="C74" s="47" t="str">
        <f t="shared" si="4"/>
        <v>18</v>
      </c>
      <c r="D74" s="47" t="str">
        <f t="shared" si="2"/>
        <v>Friday</v>
      </c>
      <c r="E74" s="47">
        <f>VLOOKUP(A74, 'Activity data'!A:N, 12, FALSE)</f>
        <v>29</v>
      </c>
    </row>
    <row r="75" spans="1:5" ht="15.5" x14ac:dyDescent="0.35">
      <c r="A75" s="45" t="s">
        <v>58</v>
      </c>
      <c r="B75" s="47" t="str">
        <f t="shared" si="3"/>
        <v>2016-11-11</v>
      </c>
      <c r="C75" s="47" t="str">
        <f t="shared" si="4"/>
        <v>17</v>
      </c>
      <c r="D75" s="47" t="str">
        <f t="shared" si="2"/>
        <v>Friday</v>
      </c>
      <c r="E75" s="47">
        <f>VLOOKUP(A75, 'Activity data'!A:N, 12, FALSE)</f>
        <v>26</v>
      </c>
    </row>
    <row r="76" spans="1:5" ht="15.5" x14ac:dyDescent="0.35">
      <c r="A76" s="45" t="s">
        <v>59</v>
      </c>
      <c r="B76" s="47" t="str">
        <f t="shared" si="3"/>
        <v>2016-11-11</v>
      </c>
      <c r="C76" s="47" t="str">
        <f t="shared" si="4"/>
        <v>16</v>
      </c>
      <c r="D76" s="47" t="str">
        <f t="shared" si="2"/>
        <v>Friday</v>
      </c>
      <c r="E76" s="47">
        <f>VLOOKUP(A76, 'Activity data'!A:N, 12, FALSE)</f>
        <v>23</v>
      </c>
    </row>
    <row r="77" spans="1:5" ht="15.5" x14ac:dyDescent="0.35">
      <c r="A77" s="45" t="s">
        <v>60</v>
      </c>
      <c r="B77" s="47" t="str">
        <f t="shared" si="3"/>
        <v>2016-11-11</v>
      </c>
      <c r="C77" s="47" t="str">
        <f t="shared" si="4"/>
        <v>15</v>
      </c>
      <c r="D77" s="47" t="str">
        <f t="shared" si="2"/>
        <v>Friday</v>
      </c>
      <c r="E77" s="47">
        <f>VLOOKUP(A77, 'Activity data'!A:N, 12, FALSE)</f>
        <v>9</v>
      </c>
    </row>
    <row r="78" spans="1:5" ht="15.5" x14ac:dyDescent="0.35">
      <c r="A78" s="45" t="s">
        <v>61</v>
      </c>
      <c r="B78" s="47" t="str">
        <f t="shared" si="3"/>
        <v>2016-11-11</v>
      </c>
      <c r="C78" s="47" t="str">
        <f t="shared" si="4"/>
        <v>14</v>
      </c>
      <c r="D78" s="47" t="str">
        <f t="shared" si="2"/>
        <v>Friday</v>
      </c>
      <c r="E78" s="47">
        <f>VLOOKUP(A78, 'Activity data'!A:N, 12, FALSE)</f>
        <v>10</v>
      </c>
    </row>
    <row r="79" spans="1:5" ht="15.5" x14ac:dyDescent="0.35">
      <c r="A79" s="45" t="s">
        <v>62</v>
      </c>
      <c r="B79" s="47" t="str">
        <f t="shared" si="3"/>
        <v>2016-11-11</v>
      </c>
      <c r="C79" s="47" t="str">
        <f t="shared" si="4"/>
        <v>13</v>
      </c>
      <c r="D79" s="47" t="str">
        <f t="shared" si="2"/>
        <v>Friday</v>
      </c>
      <c r="E79" s="47">
        <f>VLOOKUP(A79, 'Activity data'!A:N, 12, FALSE)</f>
        <v>11</v>
      </c>
    </row>
    <row r="80" spans="1:5" ht="15.5" x14ac:dyDescent="0.35">
      <c r="A80" s="45" t="s">
        <v>63</v>
      </c>
      <c r="B80" s="47" t="str">
        <f t="shared" si="3"/>
        <v>2016-11-11</v>
      </c>
      <c r="C80" s="47" t="str">
        <f t="shared" si="4"/>
        <v>12</v>
      </c>
      <c r="D80" s="47" t="str">
        <f t="shared" si="2"/>
        <v>Friday</v>
      </c>
      <c r="E80" s="47">
        <f>VLOOKUP(A80, 'Activity data'!A:N, 12, FALSE)</f>
        <v>13</v>
      </c>
    </row>
    <row r="81" spans="1:5" ht="15.5" x14ac:dyDescent="0.35">
      <c r="A81" s="45" t="s">
        <v>64</v>
      </c>
      <c r="B81" s="47" t="str">
        <f t="shared" si="3"/>
        <v>2016-11-11</v>
      </c>
      <c r="C81" s="47" t="str">
        <f t="shared" si="4"/>
        <v>11</v>
      </c>
      <c r="D81" s="47" t="str">
        <f t="shared" si="2"/>
        <v>Friday</v>
      </c>
      <c r="E81" s="47">
        <f>VLOOKUP(A81, 'Activity data'!A:N, 12, FALSE)</f>
        <v>14</v>
      </c>
    </row>
    <row r="82" spans="1:5" ht="15.5" x14ac:dyDescent="0.35">
      <c r="A82" s="45" t="s">
        <v>65</v>
      </c>
      <c r="B82" s="47" t="str">
        <f t="shared" si="3"/>
        <v>2016-11-11</v>
      </c>
      <c r="C82" s="47" t="str">
        <f t="shared" si="4"/>
        <v>10</v>
      </c>
      <c r="D82" s="47" t="str">
        <f t="shared" si="2"/>
        <v>Friday</v>
      </c>
      <c r="E82" s="47">
        <f>VLOOKUP(A82, 'Activity data'!A:N, 12, FALSE)</f>
        <v>6</v>
      </c>
    </row>
    <row r="83" spans="1:5" ht="15.5" x14ac:dyDescent="0.35">
      <c r="A83" s="45" t="s">
        <v>66</v>
      </c>
      <c r="B83" s="47" t="str">
        <f t="shared" si="3"/>
        <v>2016-11-11</v>
      </c>
      <c r="C83" s="47" t="str">
        <f t="shared" si="4"/>
        <v>09</v>
      </c>
      <c r="D83" s="47" t="str">
        <f t="shared" si="2"/>
        <v>Friday</v>
      </c>
      <c r="E83" s="47">
        <f>VLOOKUP(A83, 'Activity data'!A:N, 12, FALSE)</f>
        <v>28</v>
      </c>
    </row>
    <row r="84" spans="1:5" ht="15.5" x14ac:dyDescent="0.35">
      <c r="A84" s="45" t="s">
        <v>67</v>
      </c>
      <c r="B84" s="47" t="str">
        <f t="shared" si="3"/>
        <v>2016-11-11</v>
      </c>
      <c r="C84" s="47" t="str">
        <f t="shared" si="4"/>
        <v>08</v>
      </c>
      <c r="D84" s="47" t="str">
        <f t="shared" si="2"/>
        <v>Friday</v>
      </c>
      <c r="E84" s="47">
        <f>VLOOKUP(A84, 'Activity data'!A:N, 12, FALSE)</f>
        <v>24</v>
      </c>
    </row>
    <row r="85" spans="1:5" ht="15.5" x14ac:dyDescent="0.35">
      <c r="A85" s="45" t="s">
        <v>68</v>
      </c>
      <c r="B85" s="47" t="str">
        <f t="shared" ref="B85:B116" si="5">LEFT(A85,10)</f>
        <v>2016-11-11</v>
      </c>
      <c r="C85" s="47" t="str">
        <f t="shared" ref="C85:C116" si="6">RIGHT(A85, 2)</f>
        <v>07</v>
      </c>
      <c r="D85" s="47" t="str">
        <f t="shared" si="2"/>
        <v>Friday</v>
      </c>
      <c r="E85" s="47">
        <f>VLOOKUP(A85, 'Activity data'!A:N, 12, FALSE)</f>
        <v>7</v>
      </c>
    </row>
    <row r="86" spans="1:5" ht="15.5" x14ac:dyDescent="0.35">
      <c r="A86" s="45" t="s">
        <v>69</v>
      </c>
      <c r="B86" s="47" t="str">
        <f t="shared" si="5"/>
        <v>2016-11-11</v>
      </c>
      <c r="C86" s="47" t="str">
        <f t="shared" si="6"/>
        <v>06</v>
      </c>
      <c r="D86" s="47" t="str">
        <f t="shared" ref="D86:D149" si="7">TEXT(B86, "dddd")</f>
        <v>Friday</v>
      </c>
      <c r="E86" s="47">
        <f>VLOOKUP(A86, 'Activity data'!A:N, 12, FALSE)</f>
        <v>1</v>
      </c>
    </row>
    <row r="87" spans="1:5" ht="15.5" x14ac:dyDescent="0.35">
      <c r="A87" s="45" t="s">
        <v>70</v>
      </c>
      <c r="B87" s="47" t="str">
        <f t="shared" si="5"/>
        <v>2016-11-11</v>
      </c>
      <c r="C87" s="47" t="str">
        <f t="shared" si="6"/>
        <v>05</v>
      </c>
      <c r="D87" s="47" t="str">
        <f t="shared" si="7"/>
        <v>Friday</v>
      </c>
      <c r="E87" s="47">
        <f>VLOOKUP(A87, 'Activity data'!A:N, 12, FALSE)</f>
        <v>1</v>
      </c>
    </row>
    <row r="88" spans="1:5" ht="15.5" x14ac:dyDescent="0.35">
      <c r="A88" s="45" t="s">
        <v>71</v>
      </c>
      <c r="B88" s="47" t="str">
        <f t="shared" si="5"/>
        <v>2016-11-11</v>
      </c>
      <c r="C88" s="47" t="str">
        <f t="shared" si="6"/>
        <v>04</v>
      </c>
      <c r="D88" s="47" t="str">
        <f t="shared" si="7"/>
        <v>Friday</v>
      </c>
      <c r="E88" s="47">
        <f>VLOOKUP(A88, 'Activity data'!A:N, 12, FALSE)</f>
        <v>2</v>
      </c>
    </row>
    <row r="89" spans="1:5" ht="15.5" x14ac:dyDescent="0.35">
      <c r="A89" s="45" t="s">
        <v>72</v>
      </c>
      <c r="B89" s="47" t="str">
        <f t="shared" si="5"/>
        <v>2016-11-11</v>
      </c>
      <c r="C89" s="47" t="str">
        <f t="shared" si="6"/>
        <v>03</v>
      </c>
      <c r="D89" s="47" t="str">
        <f t="shared" si="7"/>
        <v>Friday</v>
      </c>
      <c r="E89" s="47">
        <f>VLOOKUP(A89, 'Activity data'!A:N, 12, FALSE)</f>
        <v>0</v>
      </c>
    </row>
    <row r="90" spans="1:5" ht="15.5" x14ac:dyDescent="0.35">
      <c r="A90" s="45" t="s">
        <v>73</v>
      </c>
      <c r="B90" s="47" t="str">
        <f t="shared" si="5"/>
        <v>2016-11-11</v>
      </c>
      <c r="C90" s="47" t="str">
        <f t="shared" si="6"/>
        <v>02</v>
      </c>
      <c r="D90" s="47" t="str">
        <f t="shared" si="7"/>
        <v>Friday</v>
      </c>
      <c r="E90" s="47">
        <f>VLOOKUP(A90, 'Activity data'!A:N, 12, FALSE)</f>
        <v>5</v>
      </c>
    </row>
    <row r="91" spans="1:5" ht="15.5" x14ac:dyDescent="0.35">
      <c r="A91" s="45" t="s">
        <v>74</v>
      </c>
      <c r="B91" s="47" t="str">
        <f t="shared" si="5"/>
        <v>2016-11-11</v>
      </c>
      <c r="C91" s="47" t="str">
        <f t="shared" si="6"/>
        <v>01</v>
      </c>
      <c r="D91" s="47" t="str">
        <f t="shared" si="7"/>
        <v>Friday</v>
      </c>
      <c r="E91" s="47">
        <f>VLOOKUP(A91, 'Activity data'!A:N, 12, FALSE)</f>
        <v>7</v>
      </c>
    </row>
    <row r="92" spans="1:5" ht="15.5" x14ac:dyDescent="0.35">
      <c r="A92" s="45" t="s">
        <v>75</v>
      </c>
      <c r="B92" s="47" t="str">
        <f t="shared" si="5"/>
        <v>2016-11-11</v>
      </c>
      <c r="C92" s="47" t="str">
        <f t="shared" si="6"/>
        <v>00</v>
      </c>
      <c r="D92" s="47" t="str">
        <f t="shared" si="7"/>
        <v>Friday</v>
      </c>
      <c r="E92" s="47">
        <f>VLOOKUP(A92, 'Activity data'!A:N, 12, FALSE)</f>
        <v>13</v>
      </c>
    </row>
    <row r="93" spans="1:5" ht="15.5" x14ac:dyDescent="0.35">
      <c r="A93" s="45" t="s">
        <v>76</v>
      </c>
      <c r="B93" s="47" t="str">
        <f t="shared" si="5"/>
        <v>2016-11-10</v>
      </c>
      <c r="C93" s="47" t="str">
        <f t="shared" si="6"/>
        <v>23</v>
      </c>
      <c r="D93" s="47" t="str">
        <f t="shared" si="7"/>
        <v>Thursday</v>
      </c>
      <c r="E93" s="47">
        <f>VLOOKUP(A93, 'Activity data'!A:N, 12, FALSE)</f>
        <v>13</v>
      </c>
    </row>
    <row r="94" spans="1:5" ht="15.5" x14ac:dyDescent="0.35">
      <c r="A94" s="45" t="s">
        <v>77</v>
      </c>
      <c r="B94" s="47" t="str">
        <f t="shared" si="5"/>
        <v>2016-11-10</v>
      </c>
      <c r="C94" s="47" t="str">
        <f t="shared" si="6"/>
        <v>22</v>
      </c>
      <c r="D94" s="47" t="str">
        <f t="shared" si="7"/>
        <v>Thursday</v>
      </c>
      <c r="E94" s="47">
        <f>VLOOKUP(A94, 'Activity data'!A:N, 12, FALSE)</f>
        <v>18</v>
      </c>
    </row>
    <row r="95" spans="1:5" ht="15.5" x14ac:dyDescent="0.35">
      <c r="A95" s="45" t="s">
        <v>78</v>
      </c>
      <c r="B95" s="47" t="str">
        <f t="shared" si="5"/>
        <v>2016-11-10</v>
      </c>
      <c r="C95" s="47" t="str">
        <f t="shared" si="6"/>
        <v>21</v>
      </c>
      <c r="D95" s="47" t="str">
        <f t="shared" si="7"/>
        <v>Thursday</v>
      </c>
      <c r="E95" s="47">
        <f>VLOOKUP(A95, 'Activity data'!A:N, 12, FALSE)</f>
        <v>10</v>
      </c>
    </row>
    <row r="96" spans="1:5" ht="15.5" x14ac:dyDescent="0.35">
      <c r="A96" s="45" t="s">
        <v>79</v>
      </c>
      <c r="B96" s="47" t="str">
        <f t="shared" si="5"/>
        <v>2016-11-10</v>
      </c>
      <c r="C96" s="47" t="str">
        <f t="shared" si="6"/>
        <v>20</v>
      </c>
      <c r="D96" s="47" t="str">
        <f t="shared" si="7"/>
        <v>Thursday</v>
      </c>
      <c r="E96" s="47">
        <f>VLOOKUP(A96, 'Activity data'!A:N, 12, FALSE)</f>
        <v>19</v>
      </c>
    </row>
    <row r="97" spans="1:5" ht="15.5" x14ac:dyDescent="0.35">
      <c r="A97" s="45" t="s">
        <v>80</v>
      </c>
      <c r="B97" s="47" t="str">
        <f t="shared" si="5"/>
        <v>2016-11-10</v>
      </c>
      <c r="C97" s="47" t="str">
        <f t="shared" si="6"/>
        <v>19</v>
      </c>
      <c r="D97" s="47" t="str">
        <f t="shared" si="7"/>
        <v>Thursday</v>
      </c>
      <c r="E97" s="47">
        <f>VLOOKUP(A97, 'Activity data'!A:N, 12, FALSE)</f>
        <v>26</v>
      </c>
    </row>
    <row r="98" spans="1:5" ht="15.5" x14ac:dyDescent="0.35">
      <c r="A98" s="45" t="s">
        <v>81</v>
      </c>
      <c r="B98" s="47" t="str">
        <f t="shared" si="5"/>
        <v>2016-11-10</v>
      </c>
      <c r="C98" s="47" t="str">
        <f t="shared" si="6"/>
        <v>18</v>
      </c>
      <c r="D98" s="47" t="str">
        <f t="shared" si="7"/>
        <v>Thursday</v>
      </c>
      <c r="E98" s="47">
        <f>VLOOKUP(A98, 'Activity data'!A:N, 12, FALSE)</f>
        <v>28</v>
      </c>
    </row>
    <row r="99" spans="1:5" ht="15.5" x14ac:dyDescent="0.35">
      <c r="A99" s="45" t="s">
        <v>82</v>
      </c>
      <c r="B99" s="47" t="str">
        <f t="shared" si="5"/>
        <v>2016-11-10</v>
      </c>
      <c r="C99" s="47" t="str">
        <f t="shared" si="6"/>
        <v>17</v>
      </c>
      <c r="D99" s="47" t="str">
        <f t="shared" si="7"/>
        <v>Thursday</v>
      </c>
      <c r="E99" s="47">
        <f>VLOOKUP(A99, 'Activity data'!A:N, 12, FALSE)</f>
        <v>22</v>
      </c>
    </row>
    <row r="100" spans="1:5" ht="15.5" x14ac:dyDescent="0.35">
      <c r="A100" s="45" t="s">
        <v>83</v>
      </c>
      <c r="B100" s="47" t="str">
        <f t="shared" si="5"/>
        <v>2016-11-10</v>
      </c>
      <c r="C100" s="47" t="str">
        <f t="shared" si="6"/>
        <v>16</v>
      </c>
      <c r="D100" s="47" t="str">
        <f t="shared" si="7"/>
        <v>Thursday</v>
      </c>
      <c r="E100" s="47">
        <f>VLOOKUP(A100, 'Activity data'!A:N, 12, FALSE)</f>
        <v>8</v>
      </c>
    </row>
    <row r="101" spans="1:5" ht="15.5" x14ac:dyDescent="0.35">
      <c r="A101" s="45" t="s">
        <v>84</v>
      </c>
      <c r="B101" s="47" t="str">
        <f t="shared" si="5"/>
        <v>2016-11-10</v>
      </c>
      <c r="C101" s="47" t="str">
        <f t="shared" si="6"/>
        <v>15</v>
      </c>
      <c r="D101" s="47" t="str">
        <f t="shared" si="7"/>
        <v>Thursday</v>
      </c>
      <c r="E101" s="47">
        <f>VLOOKUP(A101, 'Activity data'!A:N, 12, FALSE)</f>
        <v>4</v>
      </c>
    </row>
    <row r="102" spans="1:5" ht="15.5" x14ac:dyDescent="0.35">
      <c r="A102" s="45" t="s">
        <v>85</v>
      </c>
      <c r="B102" s="47" t="str">
        <f t="shared" si="5"/>
        <v>2016-11-10</v>
      </c>
      <c r="C102" s="47" t="str">
        <f t="shared" si="6"/>
        <v>14</v>
      </c>
      <c r="D102" s="47" t="str">
        <f t="shared" si="7"/>
        <v>Thursday</v>
      </c>
      <c r="E102" s="47">
        <f>VLOOKUP(A102, 'Activity data'!A:N, 12, FALSE)</f>
        <v>7</v>
      </c>
    </row>
    <row r="103" spans="1:5" ht="15.5" x14ac:dyDescent="0.35">
      <c r="A103" s="45" t="s">
        <v>86</v>
      </c>
      <c r="B103" s="47" t="str">
        <f t="shared" si="5"/>
        <v>2016-11-10</v>
      </c>
      <c r="C103" s="47" t="str">
        <f t="shared" si="6"/>
        <v>13</v>
      </c>
      <c r="D103" s="47" t="str">
        <f t="shared" si="7"/>
        <v>Thursday</v>
      </c>
      <c r="E103" s="47">
        <f>VLOOKUP(A103, 'Activity data'!A:N, 12, FALSE)</f>
        <v>7</v>
      </c>
    </row>
    <row r="104" spans="1:5" ht="15.5" x14ac:dyDescent="0.35">
      <c r="A104" s="45" t="s">
        <v>87</v>
      </c>
      <c r="B104" s="47" t="str">
        <f t="shared" si="5"/>
        <v>2016-11-10</v>
      </c>
      <c r="C104" s="47" t="str">
        <f t="shared" si="6"/>
        <v>12</v>
      </c>
      <c r="D104" s="47" t="str">
        <f t="shared" si="7"/>
        <v>Thursday</v>
      </c>
      <c r="E104" s="47">
        <f>VLOOKUP(A104, 'Activity data'!A:N, 12, FALSE)</f>
        <v>7</v>
      </c>
    </row>
    <row r="105" spans="1:5" ht="15.5" x14ac:dyDescent="0.35">
      <c r="A105" s="45" t="s">
        <v>88</v>
      </c>
      <c r="B105" s="47" t="str">
        <f t="shared" si="5"/>
        <v>2016-11-10</v>
      </c>
      <c r="C105" s="47" t="str">
        <f t="shared" si="6"/>
        <v>11</v>
      </c>
      <c r="D105" s="47" t="str">
        <f t="shared" si="7"/>
        <v>Thursday</v>
      </c>
      <c r="E105" s="47">
        <f>VLOOKUP(A105, 'Activity data'!A:N, 12, FALSE)</f>
        <v>6</v>
      </c>
    </row>
    <row r="106" spans="1:5" ht="15.5" x14ac:dyDescent="0.35">
      <c r="A106" s="45" t="s">
        <v>89</v>
      </c>
      <c r="B106" s="47" t="str">
        <f t="shared" si="5"/>
        <v>2016-11-10</v>
      </c>
      <c r="C106" s="47" t="str">
        <f t="shared" si="6"/>
        <v>10</v>
      </c>
      <c r="D106" s="47" t="str">
        <f t="shared" si="7"/>
        <v>Thursday</v>
      </c>
      <c r="E106" s="47">
        <f>VLOOKUP(A106, 'Activity data'!A:N, 12, FALSE)</f>
        <v>10</v>
      </c>
    </row>
    <row r="107" spans="1:5" ht="15.5" x14ac:dyDescent="0.35">
      <c r="A107" s="45" t="s">
        <v>90</v>
      </c>
      <c r="B107" s="47" t="str">
        <f t="shared" si="5"/>
        <v>2016-11-10</v>
      </c>
      <c r="C107" s="47" t="str">
        <f t="shared" si="6"/>
        <v>09</v>
      </c>
      <c r="D107" s="47" t="str">
        <f t="shared" si="7"/>
        <v>Thursday</v>
      </c>
      <c r="E107" s="47">
        <f>VLOOKUP(A107, 'Activity data'!A:N, 12, FALSE)</f>
        <v>26</v>
      </c>
    </row>
    <row r="108" spans="1:5" ht="15.5" x14ac:dyDescent="0.35">
      <c r="A108" s="45" t="s">
        <v>91</v>
      </c>
      <c r="B108" s="47" t="str">
        <f t="shared" si="5"/>
        <v>2016-11-10</v>
      </c>
      <c r="C108" s="47" t="str">
        <f t="shared" si="6"/>
        <v>08</v>
      </c>
      <c r="D108" s="47" t="str">
        <f t="shared" si="7"/>
        <v>Thursday</v>
      </c>
      <c r="E108" s="47">
        <f>VLOOKUP(A108, 'Activity data'!A:N, 12, FALSE)</f>
        <v>11</v>
      </c>
    </row>
    <row r="109" spans="1:5" ht="15.5" x14ac:dyDescent="0.35">
      <c r="A109" s="45" t="s">
        <v>92</v>
      </c>
      <c r="B109" s="47" t="str">
        <f t="shared" si="5"/>
        <v>2016-11-10</v>
      </c>
      <c r="C109" s="47" t="str">
        <f t="shared" si="6"/>
        <v>07</v>
      </c>
      <c r="D109" s="47" t="str">
        <f t="shared" si="7"/>
        <v>Thursday</v>
      </c>
      <c r="E109" s="47">
        <f>VLOOKUP(A109, 'Activity data'!A:N, 12, FALSE)</f>
        <v>10</v>
      </c>
    </row>
    <row r="110" spans="1:5" ht="15.5" x14ac:dyDescent="0.35">
      <c r="A110" s="45" t="s">
        <v>93</v>
      </c>
      <c r="B110" s="47" t="str">
        <f t="shared" si="5"/>
        <v>2016-11-10</v>
      </c>
      <c r="C110" s="47" t="str">
        <f t="shared" si="6"/>
        <v>06</v>
      </c>
      <c r="D110" s="47" t="str">
        <f t="shared" si="7"/>
        <v>Thursday</v>
      </c>
      <c r="E110" s="47">
        <f>VLOOKUP(A110, 'Activity data'!A:N, 12, FALSE)</f>
        <v>1</v>
      </c>
    </row>
    <row r="111" spans="1:5" ht="15.5" x14ac:dyDescent="0.35">
      <c r="A111" s="45" t="s">
        <v>94</v>
      </c>
      <c r="B111" s="47" t="str">
        <f t="shared" si="5"/>
        <v>2016-11-10</v>
      </c>
      <c r="C111" s="47" t="str">
        <f t="shared" si="6"/>
        <v>05</v>
      </c>
      <c r="D111" s="47" t="str">
        <f t="shared" si="7"/>
        <v>Thursday</v>
      </c>
      <c r="E111" s="47">
        <f>VLOOKUP(A111, 'Activity data'!A:N, 12, FALSE)</f>
        <v>1</v>
      </c>
    </row>
    <row r="112" spans="1:5" ht="15.5" x14ac:dyDescent="0.35">
      <c r="A112" s="45" t="s">
        <v>95</v>
      </c>
      <c r="B112" s="47" t="str">
        <f t="shared" si="5"/>
        <v>2016-11-10</v>
      </c>
      <c r="C112" s="47" t="str">
        <f t="shared" si="6"/>
        <v>04</v>
      </c>
      <c r="D112" s="47" t="str">
        <f t="shared" si="7"/>
        <v>Thursday</v>
      </c>
      <c r="E112" s="47">
        <f>VLOOKUP(A112, 'Activity data'!A:N, 12, FALSE)</f>
        <v>1</v>
      </c>
    </row>
    <row r="113" spans="1:5" ht="15.5" x14ac:dyDescent="0.35">
      <c r="A113" s="45" t="s">
        <v>96</v>
      </c>
      <c r="B113" s="47" t="str">
        <f t="shared" si="5"/>
        <v>2016-11-10</v>
      </c>
      <c r="C113" s="47" t="str">
        <f t="shared" si="6"/>
        <v>03</v>
      </c>
      <c r="D113" s="47" t="str">
        <f t="shared" si="7"/>
        <v>Thursday</v>
      </c>
      <c r="E113" s="47">
        <f>VLOOKUP(A113, 'Activity data'!A:N, 12, FALSE)</f>
        <v>0</v>
      </c>
    </row>
    <row r="114" spans="1:5" ht="15.5" x14ac:dyDescent="0.35">
      <c r="A114" s="45" t="s">
        <v>97</v>
      </c>
      <c r="B114" s="47" t="str">
        <f t="shared" si="5"/>
        <v>2016-11-10</v>
      </c>
      <c r="C114" s="47" t="str">
        <f t="shared" si="6"/>
        <v>02</v>
      </c>
      <c r="D114" s="47" t="str">
        <f t="shared" si="7"/>
        <v>Thursday</v>
      </c>
      <c r="E114" s="47">
        <f>VLOOKUP(A114, 'Activity data'!A:N, 12, FALSE)</f>
        <v>0</v>
      </c>
    </row>
    <row r="115" spans="1:5" ht="15.5" x14ac:dyDescent="0.35">
      <c r="A115" s="45" t="s">
        <v>98</v>
      </c>
      <c r="B115" s="47" t="str">
        <f t="shared" si="5"/>
        <v>2016-11-10</v>
      </c>
      <c r="C115" s="47" t="str">
        <f t="shared" si="6"/>
        <v>01</v>
      </c>
      <c r="D115" s="47" t="str">
        <f t="shared" si="7"/>
        <v>Thursday</v>
      </c>
      <c r="E115" s="47">
        <f>VLOOKUP(A115, 'Activity data'!A:N, 12, FALSE)</f>
        <v>6</v>
      </c>
    </row>
    <row r="116" spans="1:5" ht="15.5" x14ac:dyDescent="0.35">
      <c r="A116" s="45" t="s">
        <v>99</v>
      </c>
      <c r="B116" s="47" t="str">
        <f t="shared" si="5"/>
        <v>2016-11-10</v>
      </c>
      <c r="C116" s="47" t="str">
        <f t="shared" si="6"/>
        <v>00</v>
      </c>
      <c r="D116" s="47" t="str">
        <f t="shared" si="7"/>
        <v>Thursday</v>
      </c>
      <c r="E116" s="47">
        <f>VLOOKUP(A116, 'Activity data'!A:N, 12, FALSE)</f>
        <v>8</v>
      </c>
    </row>
    <row r="117" spans="1:5" ht="15.5" x14ac:dyDescent="0.35">
      <c r="A117" s="45" t="s">
        <v>100</v>
      </c>
      <c r="B117" s="47" t="str">
        <f t="shared" ref="B117:B148" si="8">LEFT(A117,10)</f>
        <v>2016-11-09</v>
      </c>
      <c r="C117" s="47" t="str">
        <f t="shared" ref="C117:C148" si="9">RIGHT(A117, 2)</f>
        <v>23</v>
      </c>
      <c r="D117" s="47" t="str">
        <f t="shared" si="7"/>
        <v>Wednesday</v>
      </c>
      <c r="E117" s="47">
        <f>VLOOKUP(A117, 'Activity data'!A:N, 12, FALSE)</f>
        <v>15</v>
      </c>
    </row>
    <row r="118" spans="1:5" ht="15.5" x14ac:dyDescent="0.35">
      <c r="A118" s="45" t="s">
        <v>101</v>
      </c>
      <c r="B118" s="47" t="str">
        <f t="shared" si="8"/>
        <v>2016-11-09</v>
      </c>
      <c r="C118" s="47" t="str">
        <f t="shared" si="9"/>
        <v>22</v>
      </c>
      <c r="D118" s="47" t="str">
        <f t="shared" si="7"/>
        <v>Wednesday</v>
      </c>
      <c r="E118" s="47">
        <f>VLOOKUP(A118, 'Activity data'!A:N, 12, FALSE)</f>
        <v>13</v>
      </c>
    </row>
    <row r="119" spans="1:5" ht="15.5" x14ac:dyDescent="0.35">
      <c r="A119" s="45" t="s">
        <v>102</v>
      </c>
      <c r="B119" s="47" t="str">
        <f t="shared" si="8"/>
        <v>2016-11-09</v>
      </c>
      <c r="C119" s="47" t="str">
        <f t="shared" si="9"/>
        <v>21</v>
      </c>
      <c r="D119" s="47" t="str">
        <f t="shared" si="7"/>
        <v>Wednesday</v>
      </c>
      <c r="E119" s="47">
        <f>VLOOKUP(A119, 'Activity data'!A:N, 12, FALSE)</f>
        <v>17</v>
      </c>
    </row>
    <row r="120" spans="1:5" ht="15.5" x14ac:dyDescent="0.35">
      <c r="A120" s="45" t="s">
        <v>103</v>
      </c>
      <c r="B120" s="47" t="str">
        <f t="shared" si="8"/>
        <v>2016-11-09</v>
      </c>
      <c r="C120" s="47" t="str">
        <f t="shared" si="9"/>
        <v>20</v>
      </c>
      <c r="D120" s="47" t="str">
        <f t="shared" si="7"/>
        <v>Wednesday</v>
      </c>
      <c r="E120" s="47">
        <f>VLOOKUP(A120, 'Activity data'!A:N, 12, FALSE)</f>
        <v>23</v>
      </c>
    </row>
    <row r="121" spans="1:5" ht="15.5" x14ac:dyDescent="0.35">
      <c r="A121" s="45" t="s">
        <v>104</v>
      </c>
      <c r="B121" s="47" t="str">
        <f t="shared" si="8"/>
        <v>2016-11-09</v>
      </c>
      <c r="C121" s="47" t="str">
        <f t="shared" si="9"/>
        <v>19</v>
      </c>
      <c r="D121" s="47" t="str">
        <f t="shared" si="7"/>
        <v>Wednesday</v>
      </c>
      <c r="E121" s="47">
        <f>VLOOKUP(A121, 'Activity data'!A:N, 12, FALSE)</f>
        <v>28</v>
      </c>
    </row>
    <row r="122" spans="1:5" ht="15.5" x14ac:dyDescent="0.35">
      <c r="A122" s="45" t="s">
        <v>105</v>
      </c>
      <c r="B122" s="47" t="str">
        <f t="shared" si="8"/>
        <v>2016-11-09</v>
      </c>
      <c r="C122" s="47" t="str">
        <f t="shared" si="9"/>
        <v>18</v>
      </c>
      <c r="D122" s="47" t="str">
        <f t="shared" si="7"/>
        <v>Wednesday</v>
      </c>
      <c r="E122" s="47">
        <f>VLOOKUP(A122, 'Activity data'!A:N, 12, FALSE)</f>
        <v>31</v>
      </c>
    </row>
    <row r="123" spans="1:5" ht="15.5" x14ac:dyDescent="0.35">
      <c r="A123" s="45" t="s">
        <v>106</v>
      </c>
      <c r="B123" s="47" t="str">
        <f t="shared" si="8"/>
        <v>2016-11-09</v>
      </c>
      <c r="C123" s="47" t="str">
        <f t="shared" si="9"/>
        <v>17</v>
      </c>
      <c r="D123" s="47" t="str">
        <f t="shared" si="7"/>
        <v>Wednesday</v>
      </c>
      <c r="E123" s="47">
        <f>VLOOKUP(A123, 'Activity data'!A:N, 12, FALSE)</f>
        <v>16</v>
      </c>
    </row>
    <row r="124" spans="1:5" ht="15.5" x14ac:dyDescent="0.35">
      <c r="A124" s="45" t="s">
        <v>107</v>
      </c>
      <c r="B124" s="47" t="str">
        <f t="shared" si="8"/>
        <v>2016-11-09</v>
      </c>
      <c r="C124" s="47" t="str">
        <f t="shared" si="9"/>
        <v>16</v>
      </c>
      <c r="D124" s="47" t="str">
        <f t="shared" si="7"/>
        <v>Wednesday</v>
      </c>
      <c r="E124" s="47">
        <f>VLOOKUP(A124, 'Activity data'!A:N, 12, FALSE)</f>
        <v>13</v>
      </c>
    </row>
    <row r="125" spans="1:5" ht="15.5" x14ac:dyDescent="0.35">
      <c r="A125" s="45" t="s">
        <v>108</v>
      </c>
      <c r="B125" s="47" t="str">
        <f t="shared" si="8"/>
        <v>2016-11-09</v>
      </c>
      <c r="C125" s="47" t="str">
        <f t="shared" si="9"/>
        <v>15</v>
      </c>
      <c r="D125" s="47" t="str">
        <f t="shared" si="7"/>
        <v>Wednesday</v>
      </c>
      <c r="E125" s="47">
        <f>VLOOKUP(A125, 'Activity data'!A:N, 12, FALSE)</f>
        <v>4</v>
      </c>
    </row>
    <row r="126" spans="1:5" ht="15.5" x14ac:dyDescent="0.35">
      <c r="A126" s="45" t="s">
        <v>109</v>
      </c>
      <c r="B126" s="47" t="str">
        <f t="shared" si="8"/>
        <v>2016-11-09</v>
      </c>
      <c r="C126" s="47" t="str">
        <f t="shared" si="9"/>
        <v>14</v>
      </c>
      <c r="D126" s="47" t="str">
        <f t="shared" si="7"/>
        <v>Wednesday</v>
      </c>
      <c r="E126" s="47">
        <f>VLOOKUP(A126, 'Activity data'!A:N, 12, FALSE)</f>
        <v>4</v>
      </c>
    </row>
    <row r="127" spans="1:5" ht="15.5" x14ac:dyDescent="0.35">
      <c r="A127" s="45" t="s">
        <v>110</v>
      </c>
      <c r="B127" s="47" t="str">
        <f t="shared" si="8"/>
        <v>2016-11-09</v>
      </c>
      <c r="C127" s="47" t="str">
        <f t="shared" si="9"/>
        <v>13</v>
      </c>
      <c r="D127" s="47" t="str">
        <f t="shared" si="7"/>
        <v>Wednesday</v>
      </c>
      <c r="E127" s="47">
        <f>VLOOKUP(A127, 'Activity data'!A:N, 12, FALSE)</f>
        <v>5</v>
      </c>
    </row>
    <row r="128" spans="1:5" ht="15.5" x14ac:dyDescent="0.35">
      <c r="A128" s="45" t="s">
        <v>111</v>
      </c>
      <c r="B128" s="47" t="str">
        <f t="shared" si="8"/>
        <v>2016-11-09</v>
      </c>
      <c r="C128" s="47" t="str">
        <f t="shared" si="9"/>
        <v>12</v>
      </c>
      <c r="D128" s="47" t="str">
        <f t="shared" si="7"/>
        <v>Wednesday</v>
      </c>
      <c r="E128" s="47">
        <f>VLOOKUP(A128, 'Activity data'!A:N, 12, FALSE)</f>
        <v>9</v>
      </c>
    </row>
    <row r="129" spans="1:5" ht="15.5" x14ac:dyDescent="0.35">
      <c r="A129" s="45" t="s">
        <v>112</v>
      </c>
      <c r="B129" s="47" t="str">
        <f t="shared" si="8"/>
        <v>2016-11-09</v>
      </c>
      <c r="C129" s="47" t="str">
        <f t="shared" si="9"/>
        <v>11</v>
      </c>
      <c r="D129" s="47" t="str">
        <f t="shared" si="7"/>
        <v>Wednesday</v>
      </c>
      <c r="E129" s="47">
        <f>VLOOKUP(A129, 'Activity data'!A:N, 12, FALSE)</f>
        <v>7</v>
      </c>
    </row>
    <row r="130" spans="1:5" ht="15.5" x14ac:dyDescent="0.35">
      <c r="A130" s="45" t="s">
        <v>113</v>
      </c>
      <c r="B130" s="47" t="str">
        <f t="shared" si="8"/>
        <v>2016-11-09</v>
      </c>
      <c r="C130" s="47" t="str">
        <f t="shared" si="9"/>
        <v>10</v>
      </c>
      <c r="D130" s="47" t="str">
        <f t="shared" si="7"/>
        <v>Wednesday</v>
      </c>
      <c r="E130" s="47">
        <f>VLOOKUP(A130, 'Activity data'!A:N, 12, FALSE)</f>
        <v>10</v>
      </c>
    </row>
    <row r="131" spans="1:5" ht="15.5" x14ac:dyDescent="0.35">
      <c r="A131" s="45" t="s">
        <v>114</v>
      </c>
      <c r="B131" s="47" t="str">
        <f t="shared" si="8"/>
        <v>2016-11-09</v>
      </c>
      <c r="C131" s="47" t="str">
        <f t="shared" si="9"/>
        <v>09</v>
      </c>
      <c r="D131" s="47" t="str">
        <f t="shared" si="7"/>
        <v>Wednesday</v>
      </c>
      <c r="E131" s="47">
        <f>VLOOKUP(A131, 'Activity data'!A:N, 12, FALSE)</f>
        <v>26</v>
      </c>
    </row>
    <row r="132" spans="1:5" ht="15.5" x14ac:dyDescent="0.35">
      <c r="A132" s="45" t="s">
        <v>115</v>
      </c>
      <c r="B132" s="47" t="str">
        <f t="shared" si="8"/>
        <v>2016-11-09</v>
      </c>
      <c r="C132" s="47" t="str">
        <f t="shared" si="9"/>
        <v>08</v>
      </c>
      <c r="D132" s="47" t="str">
        <f t="shared" si="7"/>
        <v>Wednesday</v>
      </c>
      <c r="E132" s="47">
        <f>VLOOKUP(A132, 'Activity data'!A:N, 12, FALSE)</f>
        <v>19</v>
      </c>
    </row>
    <row r="133" spans="1:5" ht="15.5" x14ac:dyDescent="0.35">
      <c r="A133" s="45" t="s">
        <v>116</v>
      </c>
      <c r="B133" s="47" t="str">
        <f t="shared" si="8"/>
        <v>2016-11-09</v>
      </c>
      <c r="C133" s="47" t="str">
        <f t="shared" si="9"/>
        <v>07</v>
      </c>
      <c r="D133" s="47" t="str">
        <f t="shared" si="7"/>
        <v>Wednesday</v>
      </c>
      <c r="E133" s="47">
        <f>VLOOKUP(A133, 'Activity data'!A:N, 12, FALSE)</f>
        <v>10</v>
      </c>
    </row>
    <row r="134" spans="1:5" ht="15.5" x14ac:dyDescent="0.35">
      <c r="A134" s="45" t="s">
        <v>117</v>
      </c>
      <c r="B134" s="47" t="str">
        <f t="shared" si="8"/>
        <v>2016-11-09</v>
      </c>
      <c r="C134" s="47" t="str">
        <f t="shared" si="9"/>
        <v>06</v>
      </c>
      <c r="D134" s="47" t="str">
        <f t="shared" si="7"/>
        <v>Wednesday</v>
      </c>
      <c r="E134" s="47">
        <f>VLOOKUP(A134, 'Activity data'!A:N, 12, FALSE)</f>
        <v>0</v>
      </c>
    </row>
    <row r="135" spans="1:5" ht="15.5" x14ac:dyDescent="0.35">
      <c r="A135" s="45" t="s">
        <v>118</v>
      </c>
      <c r="B135" s="47" t="str">
        <f t="shared" si="8"/>
        <v>2016-11-09</v>
      </c>
      <c r="C135" s="47" t="str">
        <f t="shared" si="9"/>
        <v>05</v>
      </c>
      <c r="D135" s="47" t="str">
        <f t="shared" si="7"/>
        <v>Wednesday</v>
      </c>
      <c r="E135" s="47">
        <f>VLOOKUP(A135, 'Activity data'!A:N, 12, FALSE)</f>
        <v>1</v>
      </c>
    </row>
    <row r="136" spans="1:5" ht="15.5" x14ac:dyDescent="0.35">
      <c r="A136" s="45" t="s">
        <v>119</v>
      </c>
      <c r="B136" s="47" t="str">
        <f t="shared" si="8"/>
        <v>2016-11-09</v>
      </c>
      <c r="C136" s="47" t="str">
        <f t="shared" si="9"/>
        <v>04</v>
      </c>
      <c r="D136" s="47" t="str">
        <f t="shared" si="7"/>
        <v>Wednesday</v>
      </c>
      <c r="E136" s="47">
        <f>VLOOKUP(A136, 'Activity data'!A:N, 12, FALSE)</f>
        <v>0</v>
      </c>
    </row>
    <row r="137" spans="1:5" ht="15.5" x14ac:dyDescent="0.35">
      <c r="A137" s="45" t="s">
        <v>120</v>
      </c>
      <c r="B137" s="47" t="str">
        <f t="shared" si="8"/>
        <v>2016-11-09</v>
      </c>
      <c r="C137" s="47" t="str">
        <f t="shared" si="9"/>
        <v>03</v>
      </c>
      <c r="D137" s="47" t="str">
        <f t="shared" si="7"/>
        <v>Wednesday</v>
      </c>
      <c r="E137" s="47">
        <f>VLOOKUP(A137, 'Activity data'!A:N, 12, FALSE)</f>
        <v>1</v>
      </c>
    </row>
    <row r="138" spans="1:5" ht="15.5" x14ac:dyDescent="0.35">
      <c r="A138" s="45" t="s">
        <v>121</v>
      </c>
      <c r="B138" s="47" t="str">
        <f t="shared" si="8"/>
        <v>2016-11-09</v>
      </c>
      <c r="C138" s="47" t="str">
        <f t="shared" si="9"/>
        <v>02</v>
      </c>
      <c r="D138" s="47" t="str">
        <f t="shared" si="7"/>
        <v>Wednesday</v>
      </c>
      <c r="E138" s="47">
        <f>VLOOKUP(A138, 'Activity data'!A:N, 12, FALSE)</f>
        <v>1</v>
      </c>
    </row>
    <row r="139" spans="1:5" ht="15.5" x14ac:dyDescent="0.35">
      <c r="A139" s="45" t="s">
        <v>122</v>
      </c>
      <c r="B139" s="47" t="str">
        <f t="shared" si="8"/>
        <v>2016-11-09</v>
      </c>
      <c r="C139" s="47" t="str">
        <f t="shared" si="9"/>
        <v>01</v>
      </c>
      <c r="D139" s="47" t="str">
        <f t="shared" si="7"/>
        <v>Wednesday</v>
      </c>
      <c r="E139" s="47">
        <f>VLOOKUP(A139, 'Activity data'!A:N, 12, FALSE)</f>
        <v>7</v>
      </c>
    </row>
    <row r="140" spans="1:5" ht="15.5" x14ac:dyDescent="0.35">
      <c r="A140" s="45" t="s">
        <v>123</v>
      </c>
      <c r="B140" s="47" t="str">
        <f t="shared" si="8"/>
        <v>2016-11-09</v>
      </c>
      <c r="C140" s="47" t="str">
        <f t="shared" si="9"/>
        <v>00</v>
      </c>
      <c r="D140" s="47" t="str">
        <f t="shared" si="7"/>
        <v>Wednesday</v>
      </c>
      <c r="E140" s="47">
        <f>VLOOKUP(A140, 'Activity data'!A:N, 12, FALSE)</f>
        <v>9</v>
      </c>
    </row>
    <row r="141" spans="1:5" ht="15.5" x14ac:dyDescent="0.35">
      <c r="A141" s="45" t="s">
        <v>124</v>
      </c>
      <c r="B141" s="47" t="str">
        <f t="shared" si="8"/>
        <v>2016-11-08</v>
      </c>
      <c r="C141" s="47" t="str">
        <f t="shared" si="9"/>
        <v>23</v>
      </c>
      <c r="D141" s="47" t="str">
        <f t="shared" si="7"/>
        <v>Tuesday</v>
      </c>
      <c r="E141" s="47">
        <f>VLOOKUP(A141, 'Activity data'!A:N, 12, FALSE)</f>
        <v>21</v>
      </c>
    </row>
    <row r="142" spans="1:5" ht="15.5" x14ac:dyDescent="0.35">
      <c r="A142" s="45" t="s">
        <v>125</v>
      </c>
      <c r="B142" s="47" t="str">
        <f t="shared" si="8"/>
        <v>2016-11-08</v>
      </c>
      <c r="C142" s="47" t="str">
        <f t="shared" si="9"/>
        <v>22</v>
      </c>
      <c r="D142" s="47" t="str">
        <f t="shared" si="7"/>
        <v>Tuesday</v>
      </c>
      <c r="E142" s="47">
        <f>VLOOKUP(A142, 'Activity data'!A:N, 12, FALSE)</f>
        <v>12</v>
      </c>
    </row>
    <row r="143" spans="1:5" ht="15.5" x14ac:dyDescent="0.35">
      <c r="A143" s="45" t="s">
        <v>126</v>
      </c>
      <c r="B143" s="47" t="str">
        <f t="shared" si="8"/>
        <v>2016-11-08</v>
      </c>
      <c r="C143" s="47" t="str">
        <f t="shared" si="9"/>
        <v>21</v>
      </c>
      <c r="D143" s="47" t="str">
        <f t="shared" si="7"/>
        <v>Tuesday</v>
      </c>
      <c r="E143" s="47">
        <f>VLOOKUP(A143, 'Activity data'!A:N, 12, FALSE)</f>
        <v>17</v>
      </c>
    </row>
    <row r="144" spans="1:5" ht="15.5" x14ac:dyDescent="0.35">
      <c r="A144" s="45" t="s">
        <v>127</v>
      </c>
      <c r="B144" s="47" t="str">
        <f t="shared" si="8"/>
        <v>2016-11-08</v>
      </c>
      <c r="C144" s="47" t="str">
        <f t="shared" si="9"/>
        <v>20</v>
      </c>
      <c r="D144" s="47" t="str">
        <f t="shared" si="7"/>
        <v>Tuesday</v>
      </c>
      <c r="E144" s="47">
        <f>VLOOKUP(A144, 'Activity data'!A:N, 12, FALSE)</f>
        <v>22</v>
      </c>
    </row>
    <row r="145" spans="1:5" ht="15.5" x14ac:dyDescent="0.35">
      <c r="A145" s="45" t="s">
        <v>128</v>
      </c>
      <c r="B145" s="47" t="str">
        <f t="shared" si="8"/>
        <v>2016-11-08</v>
      </c>
      <c r="C145" s="47" t="str">
        <f t="shared" si="9"/>
        <v>19</v>
      </c>
      <c r="D145" s="47" t="str">
        <f t="shared" si="7"/>
        <v>Tuesday</v>
      </c>
      <c r="E145" s="47">
        <f>VLOOKUP(A145, 'Activity data'!A:N, 12, FALSE)</f>
        <v>27</v>
      </c>
    </row>
    <row r="146" spans="1:5" ht="15.5" x14ac:dyDescent="0.35">
      <c r="A146" s="45" t="s">
        <v>129</v>
      </c>
      <c r="B146" s="47" t="str">
        <f t="shared" si="8"/>
        <v>2016-11-08</v>
      </c>
      <c r="C146" s="47" t="str">
        <f t="shared" si="9"/>
        <v>18</v>
      </c>
      <c r="D146" s="47" t="str">
        <f t="shared" si="7"/>
        <v>Tuesday</v>
      </c>
      <c r="E146" s="47">
        <f>VLOOKUP(A146, 'Activity data'!A:N, 12, FALSE)</f>
        <v>18</v>
      </c>
    </row>
    <row r="147" spans="1:5" ht="15.5" x14ac:dyDescent="0.35">
      <c r="A147" s="45" t="s">
        <v>130</v>
      </c>
      <c r="B147" s="47" t="str">
        <f t="shared" si="8"/>
        <v>2016-11-08</v>
      </c>
      <c r="C147" s="47" t="str">
        <f t="shared" si="9"/>
        <v>17</v>
      </c>
      <c r="D147" s="47" t="str">
        <f t="shared" si="7"/>
        <v>Tuesday</v>
      </c>
      <c r="E147" s="47">
        <f>VLOOKUP(A147, 'Activity data'!A:N, 12, FALSE)</f>
        <v>24</v>
      </c>
    </row>
    <row r="148" spans="1:5" ht="15.5" x14ac:dyDescent="0.35">
      <c r="A148" s="45" t="s">
        <v>131</v>
      </c>
      <c r="B148" s="47" t="str">
        <f t="shared" si="8"/>
        <v>2016-11-08</v>
      </c>
      <c r="C148" s="47" t="str">
        <f t="shared" si="9"/>
        <v>16</v>
      </c>
      <c r="D148" s="47" t="str">
        <f t="shared" si="7"/>
        <v>Tuesday</v>
      </c>
      <c r="E148" s="47">
        <f>VLOOKUP(A148, 'Activity data'!A:N, 12, FALSE)</f>
        <v>7</v>
      </c>
    </row>
    <row r="149" spans="1:5" ht="15.5" x14ac:dyDescent="0.35">
      <c r="A149" s="45" t="s">
        <v>132</v>
      </c>
      <c r="B149" s="47" t="str">
        <f t="shared" ref="B149:B180" si="10">LEFT(A149,10)</f>
        <v>2016-11-08</v>
      </c>
      <c r="C149" s="47" t="str">
        <f t="shared" ref="C149:C180" si="11">RIGHT(A149, 2)</f>
        <v>15</v>
      </c>
      <c r="D149" s="47" t="str">
        <f t="shared" si="7"/>
        <v>Tuesday</v>
      </c>
      <c r="E149" s="47">
        <f>VLOOKUP(A149, 'Activity data'!A:N, 12, FALSE)</f>
        <v>2</v>
      </c>
    </row>
    <row r="150" spans="1:5" ht="15.5" x14ac:dyDescent="0.35">
      <c r="A150" s="45" t="s">
        <v>133</v>
      </c>
      <c r="B150" s="47" t="str">
        <f t="shared" si="10"/>
        <v>2016-11-08</v>
      </c>
      <c r="C150" s="47" t="str">
        <f t="shared" si="11"/>
        <v>14</v>
      </c>
      <c r="D150" s="47" t="str">
        <f t="shared" ref="D150:D188" si="12">TEXT(B150, "dddd")</f>
        <v>Tuesday</v>
      </c>
      <c r="E150" s="47">
        <f>VLOOKUP(A150, 'Activity data'!A:N, 12, FALSE)</f>
        <v>4</v>
      </c>
    </row>
    <row r="151" spans="1:5" ht="15.5" x14ac:dyDescent="0.35">
      <c r="A151" s="45" t="s">
        <v>134</v>
      </c>
      <c r="B151" s="47" t="str">
        <f t="shared" si="10"/>
        <v>2016-11-08</v>
      </c>
      <c r="C151" s="47" t="str">
        <f t="shared" si="11"/>
        <v>13</v>
      </c>
      <c r="D151" s="47" t="str">
        <f t="shared" si="12"/>
        <v>Tuesday</v>
      </c>
      <c r="E151" s="47">
        <f>VLOOKUP(A151, 'Activity data'!A:N, 12, FALSE)</f>
        <v>10</v>
      </c>
    </row>
    <row r="152" spans="1:5" ht="15.5" x14ac:dyDescent="0.35">
      <c r="A152" s="45" t="s">
        <v>135</v>
      </c>
      <c r="B152" s="47" t="str">
        <f t="shared" si="10"/>
        <v>2016-11-08</v>
      </c>
      <c r="C152" s="47" t="str">
        <f t="shared" si="11"/>
        <v>12</v>
      </c>
      <c r="D152" s="47" t="str">
        <f t="shared" si="12"/>
        <v>Tuesday</v>
      </c>
      <c r="E152" s="47">
        <f>VLOOKUP(A152, 'Activity data'!A:N, 12, FALSE)</f>
        <v>6</v>
      </c>
    </row>
    <row r="153" spans="1:5" ht="15.5" x14ac:dyDescent="0.35">
      <c r="A153" s="45" t="s">
        <v>136</v>
      </c>
      <c r="B153" s="47" t="str">
        <f t="shared" si="10"/>
        <v>2016-11-08</v>
      </c>
      <c r="C153" s="47" t="str">
        <f t="shared" si="11"/>
        <v>11</v>
      </c>
      <c r="D153" s="47" t="str">
        <f t="shared" si="12"/>
        <v>Tuesday</v>
      </c>
      <c r="E153" s="47">
        <f>VLOOKUP(A153, 'Activity data'!A:N, 12, FALSE)</f>
        <v>8</v>
      </c>
    </row>
    <row r="154" spans="1:5" ht="15.5" x14ac:dyDescent="0.35">
      <c r="A154" s="45" t="s">
        <v>137</v>
      </c>
      <c r="B154" s="47" t="str">
        <f t="shared" si="10"/>
        <v>2016-11-08</v>
      </c>
      <c r="C154" s="47" t="str">
        <f t="shared" si="11"/>
        <v>10</v>
      </c>
      <c r="D154" s="47" t="str">
        <f t="shared" si="12"/>
        <v>Tuesday</v>
      </c>
      <c r="E154" s="47">
        <f>VLOOKUP(A154, 'Activity data'!A:N, 12, FALSE)</f>
        <v>11</v>
      </c>
    </row>
    <row r="155" spans="1:5" ht="15.5" x14ac:dyDescent="0.35">
      <c r="A155" s="45" t="s">
        <v>138</v>
      </c>
      <c r="B155" s="47" t="str">
        <f t="shared" si="10"/>
        <v>2016-11-08</v>
      </c>
      <c r="C155" s="47" t="str">
        <f t="shared" si="11"/>
        <v>09</v>
      </c>
      <c r="D155" s="47" t="str">
        <f t="shared" si="12"/>
        <v>Tuesday</v>
      </c>
      <c r="E155" s="47">
        <f>VLOOKUP(A155, 'Activity data'!A:N, 12, FALSE)</f>
        <v>25</v>
      </c>
    </row>
    <row r="156" spans="1:5" ht="15.5" x14ac:dyDescent="0.35">
      <c r="A156" s="45" t="s">
        <v>139</v>
      </c>
      <c r="B156" s="47" t="str">
        <f t="shared" si="10"/>
        <v>2016-11-08</v>
      </c>
      <c r="C156" s="47" t="str">
        <f t="shared" si="11"/>
        <v>08</v>
      </c>
      <c r="D156" s="47" t="str">
        <f t="shared" si="12"/>
        <v>Tuesday</v>
      </c>
      <c r="E156" s="47">
        <f>VLOOKUP(A156, 'Activity data'!A:N, 12, FALSE)</f>
        <v>17</v>
      </c>
    </row>
    <row r="157" spans="1:5" ht="15.5" x14ac:dyDescent="0.35">
      <c r="A157" s="45" t="s">
        <v>140</v>
      </c>
      <c r="B157" s="47" t="str">
        <f t="shared" si="10"/>
        <v>2016-11-08</v>
      </c>
      <c r="C157" s="47" t="str">
        <f t="shared" si="11"/>
        <v>07</v>
      </c>
      <c r="D157" s="47" t="str">
        <f t="shared" si="12"/>
        <v>Tuesday</v>
      </c>
      <c r="E157" s="47">
        <f>VLOOKUP(A157, 'Activity data'!A:N, 12, FALSE)</f>
        <v>17</v>
      </c>
    </row>
    <row r="158" spans="1:5" ht="15.5" x14ac:dyDescent="0.35">
      <c r="A158" s="45" t="s">
        <v>141</v>
      </c>
      <c r="B158" s="47" t="str">
        <f t="shared" si="10"/>
        <v>2016-11-08</v>
      </c>
      <c r="C158" s="47" t="str">
        <f t="shared" si="11"/>
        <v>06</v>
      </c>
      <c r="D158" s="47" t="str">
        <f t="shared" si="12"/>
        <v>Tuesday</v>
      </c>
      <c r="E158" s="47">
        <f>VLOOKUP(A158, 'Activity data'!A:N, 12, FALSE)</f>
        <v>2</v>
      </c>
    </row>
    <row r="159" spans="1:5" ht="15.5" x14ac:dyDescent="0.35">
      <c r="A159" s="45" t="s">
        <v>142</v>
      </c>
      <c r="B159" s="47" t="str">
        <f t="shared" si="10"/>
        <v>2016-11-08</v>
      </c>
      <c r="C159" s="47" t="str">
        <f t="shared" si="11"/>
        <v>05</v>
      </c>
      <c r="D159" s="47" t="str">
        <f t="shared" si="12"/>
        <v>Tuesday</v>
      </c>
      <c r="E159" s="47">
        <f>VLOOKUP(A159, 'Activity data'!A:N, 12, FALSE)</f>
        <v>0</v>
      </c>
    </row>
    <row r="160" spans="1:5" ht="15.5" x14ac:dyDescent="0.35">
      <c r="A160" s="45" t="s">
        <v>143</v>
      </c>
      <c r="B160" s="47" t="str">
        <f t="shared" si="10"/>
        <v>2016-11-08</v>
      </c>
      <c r="C160" s="47" t="str">
        <f t="shared" si="11"/>
        <v>04</v>
      </c>
      <c r="D160" s="47" t="str">
        <f t="shared" si="12"/>
        <v>Tuesday</v>
      </c>
      <c r="E160" s="47">
        <f>VLOOKUP(A160, 'Activity data'!A:N, 12, FALSE)</f>
        <v>0</v>
      </c>
    </row>
    <row r="161" spans="1:5" ht="15.5" x14ac:dyDescent="0.35">
      <c r="A161" s="45" t="s">
        <v>144</v>
      </c>
      <c r="B161" s="47" t="str">
        <f t="shared" si="10"/>
        <v>2016-11-08</v>
      </c>
      <c r="C161" s="47" t="str">
        <f t="shared" si="11"/>
        <v>03</v>
      </c>
      <c r="D161" s="47" t="str">
        <f t="shared" si="12"/>
        <v>Tuesday</v>
      </c>
      <c r="E161" s="47">
        <f>VLOOKUP(A161, 'Activity data'!A:N, 12, FALSE)</f>
        <v>1</v>
      </c>
    </row>
    <row r="162" spans="1:5" ht="15.5" x14ac:dyDescent="0.35">
      <c r="A162" s="45" t="s">
        <v>145</v>
      </c>
      <c r="B162" s="47" t="str">
        <f t="shared" si="10"/>
        <v>2016-11-08</v>
      </c>
      <c r="C162" s="47" t="str">
        <f t="shared" si="11"/>
        <v>02</v>
      </c>
      <c r="D162" s="47" t="str">
        <f t="shared" si="12"/>
        <v>Tuesday</v>
      </c>
      <c r="E162" s="47">
        <f>VLOOKUP(A162, 'Activity data'!A:N, 12, FALSE)</f>
        <v>0</v>
      </c>
    </row>
    <row r="163" spans="1:5" ht="15.5" x14ac:dyDescent="0.35">
      <c r="A163" s="45" t="s">
        <v>146</v>
      </c>
      <c r="B163" s="47" t="str">
        <f t="shared" si="10"/>
        <v>2016-11-08</v>
      </c>
      <c r="C163" s="47" t="str">
        <f t="shared" si="11"/>
        <v>01</v>
      </c>
      <c r="D163" s="47" t="str">
        <f t="shared" si="12"/>
        <v>Tuesday</v>
      </c>
      <c r="E163" s="47">
        <f>VLOOKUP(A163, 'Activity data'!A:N, 12, FALSE)</f>
        <v>2</v>
      </c>
    </row>
    <row r="164" spans="1:5" ht="15.5" x14ac:dyDescent="0.35">
      <c r="A164" s="45" t="s">
        <v>147</v>
      </c>
      <c r="B164" s="47" t="str">
        <f t="shared" si="10"/>
        <v>2016-11-08</v>
      </c>
      <c r="C164" s="47" t="str">
        <f t="shared" si="11"/>
        <v>00</v>
      </c>
      <c r="D164" s="47" t="str">
        <f t="shared" si="12"/>
        <v>Tuesday</v>
      </c>
      <c r="E164" s="47">
        <f>VLOOKUP(A164, 'Activity data'!A:N, 12, FALSE)</f>
        <v>6</v>
      </c>
    </row>
    <row r="165" spans="1:5" ht="15.5" x14ac:dyDescent="0.35">
      <c r="A165" s="45" t="s">
        <v>148</v>
      </c>
      <c r="B165" s="47" t="str">
        <f t="shared" si="10"/>
        <v>2016-11-07</v>
      </c>
      <c r="C165" s="47" t="str">
        <f t="shared" si="11"/>
        <v>23</v>
      </c>
      <c r="D165" s="47" t="str">
        <f t="shared" si="12"/>
        <v>Monday</v>
      </c>
      <c r="E165" s="47">
        <f>VLOOKUP(A165, 'Activity data'!A:N, 12, FALSE)</f>
        <v>9</v>
      </c>
    </row>
    <row r="166" spans="1:5" ht="15.5" x14ac:dyDescent="0.35">
      <c r="A166" s="45" t="s">
        <v>149</v>
      </c>
      <c r="B166" s="47" t="str">
        <f t="shared" si="10"/>
        <v>2016-11-07</v>
      </c>
      <c r="C166" s="47" t="str">
        <f t="shared" si="11"/>
        <v>22</v>
      </c>
      <c r="D166" s="47" t="str">
        <f t="shared" si="12"/>
        <v>Monday</v>
      </c>
      <c r="E166" s="47">
        <f>VLOOKUP(A166, 'Activity data'!A:N, 12, FALSE)</f>
        <v>8</v>
      </c>
    </row>
    <row r="167" spans="1:5" ht="15.5" x14ac:dyDescent="0.35">
      <c r="A167" s="45" t="s">
        <v>150</v>
      </c>
      <c r="B167" s="47" t="str">
        <f t="shared" si="10"/>
        <v>2016-11-07</v>
      </c>
      <c r="C167" s="47" t="str">
        <f t="shared" si="11"/>
        <v>21</v>
      </c>
      <c r="D167" s="47" t="str">
        <f t="shared" si="12"/>
        <v>Monday</v>
      </c>
      <c r="E167" s="47">
        <f>VLOOKUP(A167, 'Activity data'!A:N, 12, FALSE)</f>
        <v>14</v>
      </c>
    </row>
    <row r="168" spans="1:5" ht="15.5" x14ac:dyDescent="0.35">
      <c r="A168" s="45" t="s">
        <v>151</v>
      </c>
      <c r="B168" s="47" t="str">
        <f t="shared" si="10"/>
        <v>2016-11-07</v>
      </c>
      <c r="C168" s="47" t="str">
        <f t="shared" si="11"/>
        <v>20</v>
      </c>
      <c r="D168" s="47" t="str">
        <f t="shared" si="12"/>
        <v>Monday</v>
      </c>
      <c r="E168" s="47">
        <f>VLOOKUP(A168, 'Activity data'!A:N, 12, FALSE)</f>
        <v>5</v>
      </c>
    </row>
    <row r="169" spans="1:5" ht="15.5" x14ac:dyDescent="0.35">
      <c r="A169" s="45" t="s">
        <v>152</v>
      </c>
      <c r="B169" s="47" t="str">
        <f t="shared" si="10"/>
        <v>2016-11-07</v>
      </c>
      <c r="C169" s="47" t="str">
        <f t="shared" si="11"/>
        <v>19</v>
      </c>
      <c r="D169" s="47" t="str">
        <f t="shared" si="12"/>
        <v>Monday</v>
      </c>
      <c r="E169" s="47">
        <f>VLOOKUP(A169, 'Activity data'!A:N, 12, FALSE)</f>
        <v>16</v>
      </c>
    </row>
    <row r="170" spans="1:5" ht="15.5" x14ac:dyDescent="0.35">
      <c r="A170" s="45" t="s">
        <v>153</v>
      </c>
      <c r="B170" s="47" t="str">
        <f t="shared" si="10"/>
        <v>2016-11-07</v>
      </c>
      <c r="C170" s="47" t="str">
        <f t="shared" si="11"/>
        <v>18</v>
      </c>
      <c r="D170" s="47" t="str">
        <f t="shared" si="12"/>
        <v>Monday</v>
      </c>
      <c r="E170" s="47">
        <f>VLOOKUP(A170, 'Activity data'!A:N, 12, FALSE)</f>
        <v>15</v>
      </c>
    </row>
    <row r="171" spans="1:5" ht="15.5" x14ac:dyDescent="0.35">
      <c r="A171" s="45" t="s">
        <v>154</v>
      </c>
      <c r="B171" s="47" t="str">
        <f t="shared" si="10"/>
        <v>2016-11-07</v>
      </c>
      <c r="C171" s="47" t="str">
        <f t="shared" si="11"/>
        <v>17</v>
      </c>
      <c r="D171" s="47" t="str">
        <f t="shared" si="12"/>
        <v>Monday</v>
      </c>
      <c r="E171" s="47">
        <f>VLOOKUP(A171, 'Activity data'!A:N, 12, FALSE)</f>
        <v>11</v>
      </c>
    </row>
    <row r="172" spans="1:5" ht="15.5" x14ac:dyDescent="0.35">
      <c r="A172" s="45" t="s">
        <v>155</v>
      </c>
      <c r="B172" s="47" t="str">
        <f t="shared" si="10"/>
        <v>2016-11-07</v>
      </c>
      <c r="C172" s="47" t="str">
        <f t="shared" si="11"/>
        <v>16</v>
      </c>
      <c r="D172" s="47" t="str">
        <f t="shared" si="12"/>
        <v>Monday</v>
      </c>
      <c r="E172" s="47">
        <f>VLOOKUP(A172, 'Activity data'!A:N, 12, FALSE)</f>
        <v>10</v>
      </c>
    </row>
    <row r="173" spans="1:5" ht="15.5" x14ac:dyDescent="0.35">
      <c r="A173" s="45" t="s">
        <v>156</v>
      </c>
      <c r="B173" s="47" t="str">
        <f t="shared" si="10"/>
        <v>2016-11-07</v>
      </c>
      <c r="C173" s="47" t="str">
        <f t="shared" si="11"/>
        <v>15</v>
      </c>
      <c r="D173" s="47" t="str">
        <f t="shared" si="12"/>
        <v>Monday</v>
      </c>
      <c r="E173" s="47">
        <f>VLOOKUP(A173, 'Activity data'!A:N, 12, FALSE)</f>
        <v>11</v>
      </c>
    </row>
    <row r="174" spans="1:5" ht="15.5" x14ac:dyDescent="0.35">
      <c r="A174" s="45" t="s">
        <v>157</v>
      </c>
      <c r="B174" s="47" t="str">
        <f t="shared" si="10"/>
        <v>2016-11-07</v>
      </c>
      <c r="C174" s="47" t="str">
        <f t="shared" si="11"/>
        <v>14</v>
      </c>
      <c r="D174" s="47" t="str">
        <f t="shared" si="12"/>
        <v>Monday</v>
      </c>
      <c r="E174" s="47">
        <f>VLOOKUP(A174, 'Activity data'!A:N, 12, FALSE)</f>
        <v>3</v>
      </c>
    </row>
    <row r="175" spans="1:5" ht="15.5" x14ac:dyDescent="0.35">
      <c r="A175" s="45" t="s">
        <v>158</v>
      </c>
      <c r="B175" s="47" t="str">
        <f t="shared" si="10"/>
        <v>2016-11-07</v>
      </c>
      <c r="C175" s="47" t="str">
        <f t="shared" si="11"/>
        <v>13</v>
      </c>
      <c r="D175" s="47" t="str">
        <f t="shared" si="12"/>
        <v>Monday</v>
      </c>
      <c r="E175" s="47">
        <f>VLOOKUP(A175, 'Activity data'!A:N, 12, FALSE)</f>
        <v>5</v>
      </c>
    </row>
    <row r="176" spans="1:5" ht="15.5" x14ac:dyDescent="0.35">
      <c r="A176" s="45" t="s">
        <v>159</v>
      </c>
      <c r="B176" s="47" t="str">
        <f t="shared" si="10"/>
        <v>2016-11-07</v>
      </c>
      <c r="C176" s="47" t="str">
        <f t="shared" si="11"/>
        <v>12</v>
      </c>
      <c r="D176" s="47" t="str">
        <f t="shared" si="12"/>
        <v>Monday</v>
      </c>
      <c r="E176" s="47">
        <f>VLOOKUP(A176, 'Activity data'!A:N, 12, FALSE)</f>
        <v>6</v>
      </c>
    </row>
    <row r="177" spans="1:5" ht="15.5" x14ac:dyDescent="0.35">
      <c r="A177" s="45" t="s">
        <v>160</v>
      </c>
      <c r="B177" s="47" t="str">
        <f t="shared" si="10"/>
        <v>2016-11-07</v>
      </c>
      <c r="C177" s="47" t="str">
        <f t="shared" si="11"/>
        <v>11</v>
      </c>
      <c r="D177" s="47" t="str">
        <f t="shared" si="12"/>
        <v>Monday</v>
      </c>
      <c r="E177" s="47">
        <f>VLOOKUP(A177, 'Activity data'!A:N, 12, FALSE)</f>
        <v>5</v>
      </c>
    </row>
    <row r="178" spans="1:5" ht="15.5" x14ac:dyDescent="0.35">
      <c r="A178" s="45" t="s">
        <v>161</v>
      </c>
      <c r="B178" s="47" t="str">
        <f t="shared" si="10"/>
        <v>2016-11-07</v>
      </c>
      <c r="C178" s="47" t="str">
        <f t="shared" si="11"/>
        <v>10</v>
      </c>
      <c r="D178" s="47" t="str">
        <f t="shared" si="12"/>
        <v>Monday</v>
      </c>
      <c r="E178" s="47">
        <f>VLOOKUP(A178, 'Activity data'!A:N, 12, FALSE)</f>
        <v>5</v>
      </c>
    </row>
    <row r="179" spans="1:5" ht="15.5" x14ac:dyDescent="0.35">
      <c r="A179" s="45" t="s">
        <v>162</v>
      </c>
      <c r="B179" s="47" t="str">
        <f t="shared" si="10"/>
        <v>2016-11-07</v>
      </c>
      <c r="C179" s="47" t="str">
        <f t="shared" si="11"/>
        <v>09</v>
      </c>
      <c r="D179" s="47" t="str">
        <f t="shared" si="12"/>
        <v>Monday</v>
      </c>
      <c r="E179" s="47">
        <f>VLOOKUP(A179, 'Activity data'!A:N, 12, FALSE)</f>
        <v>21</v>
      </c>
    </row>
    <row r="180" spans="1:5" ht="15.5" x14ac:dyDescent="0.35">
      <c r="A180" s="45" t="s">
        <v>163</v>
      </c>
      <c r="B180" s="47" t="str">
        <f t="shared" si="10"/>
        <v>2016-11-07</v>
      </c>
      <c r="C180" s="47" t="str">
        <f t="shared" si="11"/>
        <v>08</v>
      </c>
      <c r="D180" s="47" t="str">
        <f t="shared" si="12"/>
        <v>Monday</v>
      </c>
      <c r="E180" s="47">
        <f>VLOOKUP(A180, 'Activity data'!A:N, 12, FALSE)</f>
        <v>11</v>
      </c>
    </row>
    <row r="181" spans="1:5" ht="15.5" x14ac:dyDescent="0.35">
      <c r="A181" s="45" t="s">
        <v>164</v>
      </c>
      <c r="B181" s="47" t="str">
        <f t="shared" ref="B181:B188" si="13">LEFT(A181,10)</f>
        <v>2016-11-07</v>
      </c>
      <c r="C181" s="47" t="str">
        <f t="shared" ref="C181:C188" si="14">RIGHT(A181, 2)</f>
        <v>07</v>
      </c>
      <c r="D181" s="47" t="str">
        <f t="shared" si="12"/>
        <v>Monday</v>
      </c>
      <c r="E181" s="47">
        <f>VLOOKUP(A181, 'Activity data'!A:N, 12, FALSE)</f>
        <v>9</v>
      </c>
    </row>
    <row r="182" spans="1:5" ht="15.5" x14ac:dyDescent="0.35">
      <c r="A182" s="45" t="s">
        <v>165</v>
      </c>
      <c r="B182" s="47" t="str">
        <f t="shared" si="13"/>
        <v>2016-11-07</v>
      </c>
      <c r="C182" s="47" t="str">
        <f t="shared" si="14"/>
        <v>06</v>
      </c>
      <c r="D182" s="47" t="str">
        <f t="shared" si="12"/>
        <v>Monday</v>
      </c>
      <c r="E182" s="47">
        <f>VLOOKUP(A182, 'Activity data'!A:N, 12, FALSE)</f>
        <v>2</v>
      </c>
    </row>
    <row r="183" spans="1:5" ht="15.5" x14ac:dyDescent="0.35">
      <c r="A183" s="45" t="s">
        <v>166</v>
      </c>
      <c r="B183" s="47" t="str">
        <f t="shared" si="13"/>
        <v>2016-11-07</v>
      </c>
      <c r="C183" s="47" t="str">
        <f t="shared" si="14"/>
        <v>05</v>
      </c>
      <c r="D183" s="47" t="str">
        <f t="shared" si="12"/>
        <v>Monday</v>
      </c>
      <c r="E183" s="47">
        <f>VLOOKUP(A183, 'Activity data'!A:N, 12, FALSE)</f>
        <v>0</v>
      </c>
    </row>
    <row r="184" spans="1:5" ht="15.5" x14ac:dyDescent="0.35">
      <c r="A184" s="45" t="s">
        <v>167</v>
      </c>
      <c r="B184" s="47" t="str">
        <f t="shared" si="13"/>
        <v>2016-11-07</v>
      </c>
      <c r="C184" s="47" t="str">
        <f t="shared" si="14"/>
        <v>04</v>
      </c>
      <c r="D184" s="47" t="str">
        <f t="shared" si="12"/>
        <v>Monday</v>
      </c>
      <c r="E184" s="47">
        <f>VLOOKUP(A184, 'Activity data'!A:N, 12, FALSE)</f>
        <v>1</v>
      </c>
    </row>
    <row r="185" spans="1:5" ht="15.5" x14ac:dyDescent="0.35">
      <c r="A185" s="45" t="s">
        <v>168</v>
      </c>
      <c r="B185" s="47" t="str">
        <f t="shared" si="13"/>
        <v>2016-11-07</v>
      </c>
      <c r="C185" s="47" t="str">
        <f t="shared" si="14"/>
        <v>03</v>
      </c>
      <c r="D185" s="47" t="str">
        <f t="shared" si="12"/>
        <v>Monday</v>
      </c>
      <c r="E185" s="47">
        <f>VLOOKUP(A185, 'Activity data'!A:N, 12, FALSE)</f>
        <v>0</v>
      </c>
    </row>
    <row r="186" spans="1:5" ht="15.5" x14ac:dyDescent="0.35">
      <c r="A186" s="45" t="s">
        <v>169</v>
      </c>
      <c r="B186" s="47" t="str">
        <f t="shared" si="13"/>
        <v>2016-11-07</v>
      </c>
      <c r="C186" s="47" t="str">
        <f t="shared" si="14"/>
        <v>02</v>
      </c>
      <c r="D186" s="47" t="str">
        <f t="shared" si="12"/>
        <v>Monday</v>
      </c>
      <c r="E186" s="47">
        <f>VLOOKUP(A186, 'Activity data'!A:N, 12, FALSE)</f>
        <v>1</v>
      </c>
    </row>
    <row r="187" spans="1:5" ht="15.5" x14ac:dyDescent="0.35">
      <c r="A187" s="45" t="s">
        <v>170</v>
      </c>
      <c r="B187" s="47" t="str">
        <f t="shared" si="13"/>
        <v>2016-11-07</v>
      </c>
      <c r="C187" s="47" t="str">
        <f t="shared" si="14"/>
        <v>01</v>
      </c>
      <c r="D187" s="47" t="str">
        <f t="shared" si="12"/>
        <v>Monday</v>
      </c>
      <c r="E187" s="47">
        <f>VLOOKUP(A187, 'Activity data'!A:N, 12, FALSE)</f>
        <v>0</v>
      </c>
    </row>
    <row r="188" spans="1:5" ht="15.5" x14ac:dyDescent="0.35">
      <c r="A188" s="45" t="s">
        <v>171</v>
      </c>
      <c r="B188" s="47" t="str">
        <f t="shared" si="13"/>
        <v>2016-11-07</v>
      </c>
      <c r="C188" s="47" t="str">
        <f t="shared" si="14"/>
        <v>00</v>
      </c>
      <c r="D188" s="47" t="str">
        <f t="shared" si="12"/>
        <v>Monday</v>
      </c>
      <c r="E188" s="47">
        <f>VLOOKUP(A188, 'Activity data'!A:N, 12, FALSE)</f>
        <v>6</v>
      </c>
    </row>
  </sheetData>
  <mergeCells count="7">
    <mergeCell ref="H57:H58"/>
    <mergeCell ref="I57:I58"/>
    <mergeCell ref="A1:W1"/>
    <mergeCell ref="A18:O18"/>
    <mergeCell ref="F9:N9"/>
    <mergeCell ref="A10:K10"/>
    <mergeCell ref="A3:L3"/>
  </mergeCell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Searches data</vt:lpstr>
      <vt:lpstr>Activity data</vt:lpstr>
      <vt:lpstr>Q1</vt:lpstr>
      <vt:lpstr>Q2</vt:lpstr>
      <vt:lpstr>Q3</vt:lpstr>
      <vt:lpstr>Q4</vt:lpstr>
      <vt:lpstr>Q5</vt:lpstr>
      <vt:lpstr>Q6</vt:lpstr>
      <vt:lpstr>Q7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Paul Muniu</cp:lastModifiedBy>
  <dcterms:created xsi:type="dcterms:W3CDTF">2025-03-04T19:47:34Z</dcterms:created>
  <dcterms:modified xsi:type="dcterms:W3CDTF">2025-03-17T11:24:50Z</dcterms:modified>
</cp:coreProperties>
</file>