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13_ncr:1_{EB4EB45C-1F7D-4982-8C0E-DD824DBF5E5F}" xr6:coauthVersionLast="47" xr6:coauthVersionMax="47" xr10:uidLastSave="{00000000-0000-0000-0000-000000000000}"/>
  <bookViews>
    <workbookView xWindow="-120" yWindow="-120" windowWidth="29040" windowHeight="15840" xr2:uid="{99C698EB-E7D8-4048-97A8-59943F91D461}"/>
  </bookViews>
  <sheets>
    <sheet name="Задание 1" sheetId="3" r:id="rId1"/>
    <sheet name="Задание 2" sheetId="2" r:id="rId2"/>
  </sheets>
  <definedNames>
    <definedName name="solver_adj" localSheetId="1" hidden="1">'Задание 2'!$B$16:$D$16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'Задание 2'!$B$16</definedName>
    <definedName name="solver_lhs2" localSheetId="1" hidden="1">'Задание 2'!$B$16</definedName>
    <definedName name="solver_lhs3" localSheetId="1" hidden="1">'Задание 2'!$C$16</definedName>
    <definedName name="solver_lhs4" localSheetId="1" hidden="1">'Задание 2'!$C$16</definedName>
    <definedName name="solver_lhs5" localSheetId="1" hidden="1">'Задание 2'!$D$16</definedName>
    <definedName name="solver_lhs6" localSheetId="1" hidden="1">'Задание 2'!$D$16</definedName>
    <definedName name="solver_lhs7" localSheetId="1" hidden="1">'Задание 2'!$E$18</definedName>
    <definedName name="solver_lhs8" localSheetId="1" hidden="1">'Задание 2'!$E$19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'Задание 2'!$E$20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el4" localSheetId="1" hidden="1">4</definedName>
    <definedName name="solver_rel5" localSheetId="1" hidden="1">1</definedName>
    <definedName name="solver_rel6" localSheetId="1" hidden="1">4</definedName>
    <definedName name="solver_rel7" localSheetId="1" hidden="1">1</definedName>
    <definedName name="solver_rel8" localSheetId="1" hidden="1">1</definedName>
    <definedName name="solver_rhs1" localSheetId="1" hidden="1">'Задание 2'!$B$15</definedName>
    <definedName name="solver_rhs2" localSheetId="1" hidden="1">"целое"</definedName>
    <definedName name="solver_rhs3" localSheetId="1" hidden="1">'Задание 2'!$C$15</definedName>
    <definedName name="solver_rhs4" localSheetId="1" hidden="1">"целое"</definedName>
    <definedName name="solver_rhs5" localSheetId="1" hidden="1">'Задание 2'!$D$15</definedName>
    <definedName name="solver_rhs6" localSheetId="1" hidden="1">"целое"</definedName>
    <definedName name="solver_rhs7" localSheetId="1" hidden="1">'Задание 2'!$G$12</definedName>
    <definedName name="solver_rhs8" localSheetId="1" hidden="1">'Задание 2'!$G$13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B31" i="2"/>
  <c r="B30" i="2"/>
  <c r="D18" i="2"/>
  <c r="C18" i="2"/>
  <c r="B18" i="2"/>
  <c r="E20" i="2"/>
  <c r="C33" i="2" s="1"/>
  <c r="C17" i="2"/>
  <c r="C31" i="2" s="1"/>
  <c r="B17" i="2"/>
  <c r="C30" i="2" s="1"/>
  <c r="D17" i="2"/>
  <c r="C32" i="2" s="1"/>
  <c r="C19" i="2"/>
  <c r="D19" i="2"/>
  <c r="B19" i="2"/>
  <c r="E18" i="2" l="1"/>
  <c r="E19" i="2"/>
  <c r="B22" i="2"/>
  <c r="C23" i="2" l="1"/>
  <c r="D23" i="2"/>
  <c r="C24" i="2"/>
  <c r="D24" i="2"/>
  <c r="B24" i="2"/>
  <c r="B23" i="2"/>
  <c r="C22" i="2"/>
  <c r="D22" i="2"/>
  <c r="N33" i="3"/>
  <c r="N34" i="3"/>
  <c r="N35" i="3"/>
  <c r="N36" i="3"/>
  <c r="N32" i="3"/>
  <c r="L33" i="3"/>
  <c r="L34" i="3"/>
  <c r="L35" i="3"/>
  <c r="L36" i="3"/>
  <c r="L32" i="3"/>
  <c r="J33" i="3"/>
  <c r="J34" i="3"/>
  <c r="J35" i="3"/>
  <c r="J36" i="3"/>
  <c r="J32" i="3"/>
  <c r="H36" i="3"/>
  <c r="H33" i="3"/>
  <c r="H34" i="3"/>
  <c r="H35" i="3"/>
  <c r="H32" i="3"/>
  <c r="O33" i="3"/>
  <c r="O34" i="3"/>
  <c r="O35" i="3"/>
  <c r="O36" i="3"/>
  <c r="O32" i="3"/>
  <c r="M33" i="3"/>
  <c r="M34" i="3"/>
  <c r="M35" i="3"/>
  <c r="M36" i="3"/>
  <c r="M32" i="3"/>
  <c r="K33" i="3"/>
  <c r="K34" i="3"/>
  <c r="K35" i="3"/>
  <c r="K36" i="3"/>
  <c r="K32" i="3"/>
  <c r="I33" i="3"/>
  <c r="I34" i="3"/>
  <c r="I35" i="3"/>
  <c r="I36" i="3"/>
  <c r="I32" i="3"/>
  <c r="G33" i="3"/>
  <c r="G34" i="3"/>
  <c r="G35" i="3"/>
  <c r="G36" i="3"/>
  <c r="G32" i="3"/>
  <c r="F32" i="3"/>
  <c r="F33" i="3"/>
  <c r="F34" i="3"/>
  <c r="F35" i="3"/>
  <c r="F36" i="3"/>
  <c r="E33" i="3"/>
  <c r="E34" i="3"/>
  <c r="E35" i="3"/>
  <c r="E36" i="3"/>
  <c r="E32" i="3"/>
  <c r="D33" i="3"/>
  <c r="D34" i="3"/>
  <c r="D35" i="3"/>
  <c r="D36" i="3"/>
  <c r="D32" i="3"/>
  <c r="F23" i="3"/>
  <c r="F24" i="3"/>
  <c r="F25" i="3"/>
  <c r="F26" i="3"/>
  <c r="F27" i="3"/>
  <c r="F21" i="3"/>
  <c r="E24" i="2" l="1"/>
  <c r="E23" i="2"/>
  <c r="E22" i="2"/>
</calcChain>
</file>

<file path=xl/sharedStrings.xml><?xml version="1.0" encoding="utf-8"?>
<sst xmlns="http://schemas.openxmlformats.org/spreadsheetml/2006/main" count="76" uniqueCount="58">
  <si>
    <t>Прибыль</t>
  </si>
  <si>
    <t>Мышь</t>
  </si>
  <si>
    <t>Клавиатура</t>
  </si>
  <si>
    <t>Джойстик</t>
  </si>
  <si>
    <t>Машинное время</t>
  </si>
  <si>
    <t>Рабочее время</t>
  </si>
  <si>
    <t>Ежемесячный спрос</t>
  </si>
  <si>
    <t>Ограничения</t>
  </si>
  <si>
    <t>РВ &lt;=13 000</t>
  </si>
  <si>
    <t>МВ &lt;= 3000</t>
  </si>
  <si>
    <t>Прибыль общая</t>
  </si>
  <si>
    <t>Единиц продукции</t>
  </si>
  <si>
    <t>Задание 2.
Завод производит мыши, клавиатуры и джойстики для видеоигр. В таблице приведена прибыль с единицы продукции, количество рабочего времени, затрачиваемое на единицу продукции, ежемесячный спрос на продукты и количество машинного времени, затрачиваемое на единицу продукции.
Каждый месяц доступно в общей сложности 13 000 часов рабочего времени и 3000 часов машинного времени. Каким образом завод может максимизировать ежемесячную прибыль?</t>
  </si>
  <si>
    <t>Задание 1.
1) Вы инвестируете в новый мюзикл. У Вас есть следующая информация о постановке:
1.1 Постоянные затраты на первое представление пьесы составляют 50 млн. рублей.
1.2 Средняя цена билета - 3500 рублей.
1.3 Театр вмещает 2000 человек, и представления идут 365 дней в году.
Создайте таблицу данных, в которой определяется, как общий доход от постановки изменяется при продолжительности проката пьесы от 1 года до 5 лет и при средней наполненности зала, меняющейся от 70% до 90%.
2) Создайте сценарии для малого среднего числа посетителей (50%), наиболее вероятного (75%) и большого числа посетителей (90%).</t>
  </si>
  <si>
    <t>Постоянные затраты на постановку пьесы</t>
  </si>
  <si>
    <t xml:space="preserve">Вместимость театра </t>
  </si>
  <si>
    <t>рублей</t>
  </si>
  <si>
    <t>мест</t>
  </si>
  <si>
    <t>Число показа постановки в год</t>
  </si>
  <si>
    <t>раз (ежедневно)</t>
  </si>
  <si>
    <t>Средняя цена билета</t>
  </si>
  <si>
    <t xml:space="preserve">Сроки проката </t>
  </si>
  <si>
    <t>от 1 до 5</t>
  </si>
  <si>
    <t>лет</t>
  </si>
  <si>
    <t>Исходные данные:</t>
  </si>
  <si>
    <t>Минимальная заполняемость зала</t>
  </si>
  <si>
    <t>Максимальная заполняемость зала</t>
  </si>
  <si>
    <t>Решение 1</t>
  </si>
  <si>
    <t>Число билетов для окупаемости постановки</t>
  </si>
  <si>
    <t>й год</t>
  </si>
  <si>
    <t>билетов</t>
  </si>
  <si>
    <t>Средняя заполняемость зала</t>
  </si>
  <si>
    <t>Суммарный доход при средней заполняемости зала 70% за:</t>
  </si>
  <si>
    <t>млн. рублей</t>
  </si>
  <si>
    <t>Доходность, млн. рублей</t>
  </si>
  <si>
    <t>заполняемость   %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</si>
  <si>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</si>
  <si>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</si>
  <si>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</si>
  <si>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</si>
  <si>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</si>
  <si>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</si>
  <si>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</si>
  <si>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</si>
  <si>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</si>
  <si>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</si>
  <si>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</si>
  <si>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</si>
  <si>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</si>
  <si>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</si>
  <si>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ПРИБЫЛЬ</t>
  </si>
  <si>
    <t>Единиц продукции (ОКРУГЛ.ВНИЗ)</t>
  </si>
  <si>
    <t>Суммарно Рабочее Ввремя</t>
  </si>
  <si>
    <t>Суммарно Машинное Ввремя</t>
  </si>
  <si>
    <t>шт.</t>
  </si>
  <si>
    <t>Прибыль суммарная общая</t>
  </si>
  <si>
    <t>Максимальная общая прибыль будет при следущем выпуске продукции:</t>
  </si>
  <si>
    <t xml:space="preserve">Ответ: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</si>
</sst>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#,##0.0,,\ &quot;₽&quot;"/>
    <numFmt numFmtId="166" formatCode="#,##0.0,,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32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1" fillId="4" borderId="10" xfId="0" applyFont="1" applyFill="1" applyBorder="1"/>
    <xf numFmtId="0" fontId="1" fillId="6" borderId="12" xfId="0" applyFon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8" borderId="6" xfId="0" applyFill="1" applyBorder="1"/>
    <xf numFmtId="0" fontId="1" fillId="6" borderId="1" xfId="0" applyFont="1" applyFill="1" applyBorder="1"/>
    <xf numFmtId="0" fontId="0" fillId="8" borderId="2" xfId="0" applyFill="1" applyBorder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13" xfId="0" applyFont="1" applyBorder="1" applyAlignment="1">
      <alignment vertical="top"/>
    </xf>
    <xf numFmtId="9" fontId="5" fillId="0" borderId="0" xfId="1" applyFont="1" applyAlignment="1">
      <alignment vertical="top"/>
    </xf>
    <xf numFmtId="9" fontId="0" fillId="0" borderId="0" xfId="0" applyNumberFormat="1"/>
    <xf numFmtId="165" fontId="5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166" fontId="5" fillId="0" borderId="0" xfId="0" applyNumberFormat="1" applyFont="1" applyAlignment="1">
      <alignment vertical="top"/>
    </xf>
    <xf numFmtId="0" fontId="0" fillId="9" borderId="0" xfId="0" applyFill="1"/>
    <xf numFmtId="9" fontId="0" fillId="9" borderId="0" xfId="0" applyNumberFormat="1" applyFill="1"/>
    <xf numFmtId="0" fontId="1" fillId="6" borderId="0" xfId="0" applyFont="1" applyFill="1"/>
    <xf numFmtId="3" fontId="0" fillId="0" borderId="0" xfId="0" applyNumberFormat="1"/>
    <xf numFmtId="0" fontId="2" fillId="5" borderId="14" xfId="0" applyFont="1" applyFill="1" applyBorder="1"/>
    <xf numFmtId="0" fontId="0" fillId="0" borderId="0" xfId="0" applyAlignment="1">
      <alignment horizontal="left" vertical="top" wrapText="1"/>
    </xf>
    <xf numFmtId="164" fontId="2" fillId="5" borderId="14" xfId="0" applyNumberFormat="1" applyFont="1" applyFill="1" applyBorder="1"/>
    <xf numFmtId="164" fontId="0" fillId="0" borderId="0" xfId="0" applyNumberFormat="1"/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6" formatCode="#,##0.0,,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Доходность</a:t>
            </a:r>
            <a:r>
              <a:rPr lang="ru-RU" baseline="0"/>
              <a:t> проката спектакля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674972936517895"/>
          <c:y val="0.14906575003291175"/>
          <c:w val="0.68459845546845588"/>
          <c:h val="0.66576402039514326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1'!$B$30:$C$30</c:f>
              <c:strCache>
                <c:ptCount val="2"/>
                <c:pt idx="0">
                  <c:v>Столбец1</c:v>
                </c:pt>
                <c:pt idx="1">
                  <c:v>Столбец2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1'!$D$29:$O$29</c:f>
              <c:strCache>
                <c:ptCount val="12"/>
                <c:pt idx="0">
                  <c:v>Столбец3</c:v>
                </c:pt>
                <c:pt idx="1">
                  <c:v>Столбец4</c:v>
                </c:pt>
                <c:pt idx="2">
                  <c:v>Столбец5</c:v>
                </c:pt>
                <c:pt idx="3">
                  <c:v>Столбец6</c:v>
                </c:pt>
                <c:pt idx="4">
                  <c:v>Столбец7</c:v>
                </c:pt>
                <c:pt idx="5">
                  <c:v>Столбец8</c:v>
                </c:pt>
                <c:pt idx="6">
                  <c:v>Столбец9</c:v>
                </c:pt>
                <c:pt idx="7">
                  <c:v>Столбец10</c:v>
                </c:pt>
                <c:pt idx="8">
                  <c:v>Столбец11</c:v>
                </c:pt>
                <c:pt idx="9">
                  <c:v>Столбец12</c:v>
                </c:pt>
                <c:pt idx="10">
                  <c:v>Столбец13</c:v>
                </c:pt>
                <c:pt idx="11">
                  <c:v>Столбец14</c:v>
                </c:pt>
              </c:strCache>
            </c:strRef>
          </c:cat>
          <c:val>
            <c:numRef>
              <c:f>'Задание 1'!$D$30:$O$30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8-4BDA-A929-352A9C22F9A5}"/>
            </c:ext>
          </c:extLst>
        </c:ser>
        <c:ser>
          <c:idx val="2"/>
          <c:order val="2"/>
          <c:tx>
            <c:strRef>
              <c:f>'Задание 1'!$B$32:$C$32</c:f>
              <c:strCache>
                <c:ptCount val="2"/>
                <c:pt idx="0">
                  <c:v>1</c:v>
                </c:pt>
                <c:pt idx="1">
                  <c:v>й год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1'!$D$29:$O$29</c:f>
              <c:strCache>
                <c:ptCount val="12"/>
                <c:pt idx="0">
                  <c:v>Столбец3</c:v>
                </c:pt>
                <c:pt idx="1">
                  <c:v>Столбец4</c:v>
                </c:pt>
                <c:pt idx="2">
                  <c:v>Столбец5</c:v>
                </c:pt>
                <c:pt idx="3">
                  <c:v>Столбец6</c:v>
                </c:pt>
                <c:pt idx="4">
                  <c:v>Столбец7</c:v>
                </c:pt>
                <c:pt idx="5">
                  <c:v>Столбец8</c:v>
                </c:pt>
                <c:pt idx="6">
                  <c:v>Столбец9</c:v>
                </c:pt>
                <c:pt idx="7">
                  <c:v>Столбец10</c:v>
                </c:pt>
                <c:pt idx="8">
                  <c:v>Столбец11</c:v>
                </c:pt>
                <c:pt idx="9">
                  <c:v>Столбец12</c:v>
                </c:pt>
                <c:pt idx="10">
                  <c:v>Столбец13</c:v>
                </c:pt>
                <c:pt idx="11">
                  <c:v>Столбец14</c:v>
                </c:pt>
              </c:strCache>
            </c:strRef>
          </c:cat>
          <c:val>
            <c:numRef>
              <c:f>'Задание 1'!$D$32:$O$32</c:f>
              <c:numCache>
                <c:formatCode>#\ ##0.0\ \ </c:formatCode>
                <c:ptCount val="12"/>
                <c:pt idx="0">
                  <c:v>461000000</c:v>
                </c:pt>
                <c:pt idx="1">
                  <c:v>716500000</c:v>
                </c:pt>
                <c:pt idx="2">
                  <c:v>972000000</c:v>
                </c:pt>
                <c:pt idx="3">
                  <c:v>1227500000</c:v>
                </c:pt>
                <c:pt idx="4">
                  <c:v>1355250000</c:v>
                </c:pt>
                <c:pt idx="5">
                  <c:v>1483000000</c:v>
                </c:pt>
                <c:pt idx="6">
                  <c:v>1610750000</c:v>
                </c:pt>
                <c:pt idx="7">
                  <c:v>1738500000</c:v>
                </c:pt>
                <c:pt idx="8">
                  <c:v>1866250000</c:v>
                </c:pt>
                <c:pt idx="9">
                  <c:v>1994000000</c:v>
                </c:pt>
                <c:pt idx="10">
                  <c:v>2121750000</c:v>
                </c:pt>
                <c:pt idx="11">
                  <c:v>2249500000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8-4BDA-A929-352A9C22F9A5}"/>
            </c:ext>
          </c:extLst>
        </c:ser>
        <c:ser>
          <c:idx val="3"/>
          <c:order val="3"/>
          <c:tx>
            <c:strRef>
              <c:f>'Задание 1'!$B$33:$C$33</c:f>
              <c:strCache>
                <c:ptCount val="2"/>
                <c:pt idx="0">
                  <c:v>2</c:v>
                </c:pt>
                <c:pt idx="1">
                  <c:v>й год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1'!$D$29:$O$29</c:f>
              <c:strCache>
                <c:ptCount val="12"/>
                <c:pt idx="0">
                  <c:v>Столбец3</c:v>
                </c:pt>
                <c:pt idx="1">
                  <c:v>Столбец4</c:v>
                </c:pt>
                <c:pt idx="2">
                  <c:v>Столбец5</c:v>
                </c:pt>
                <c:pt idx="3">
                  <c:v>Столбец6</c:v>
                </c:pt>
                <c:pt idx="4">
                  <c:v>Столбец7</c:v>
                </c:pt>
                <c:pt idx="5">
                  <c:v>Столбец8</c:v>
                </c:pt>
                <c:pt idx="6">
                  <c:v>Столбец9</c:v>
                </c:pt>
                <c:pt idx="7">
                  <c:v>Столбец10</c:v>
                </c:pt>
                <c:pt idx="8">
                  <c:v>Столбец11</c:v>
                </c:pt>
                <c:pt idx="9">
                  <c:v>Столбец12</c:v>
                </c:pt>
                <c:pt idx="10">
                  <c:v>Столбец13</c:v>
                </c:pt>
                <c:pt idx="11">
                  <c:v>Столбец14</c:v>
                </c:pt>
              </c:strCache>
            </c:strRef>
          </c:cat>
          <c:val>
            <c:numRef>
              <c:f>'Задание 1'!$D$33:$O$33</c:f>
              <c:numCache>
                <c:formatCode>#\ ##0.0\ \ </c:formatCode>
                <c:ptCount val="12"/>
                <c:pt idx="0">
                  <c:v>972000000</c:v>
                </c:pt>
                <c:pt idx="1">
                  <c:v>1483000000</c:v>
                </c:pt>
                <c:pt idx="2">
                  <c:v>1994000000</c:v>
                </c:pt>
                <c:pt idx="3">
                  <c:v>2505000000</c:v>
                </c:pt>
                <c:pt idx="4">
                  <c:v>2760500000</c:v>
                </c:pt>
                <c:pt idx="5">
                  <c:v>3016000000</c:v>
                </c:pt>
                <c:pt idx="6">
                  <c:v>3271500000</c:v>
                </c:pt>
                <c:pt idx="7">
                  <c:v>3527000000</c:v>
                </c:pt>
                <c:pt idx="8">
                  <c:v>3782500000</c:v>
                </c:pt>
                <c:pt idx="9">
                  <c:v>4038000000</c:v>
                </c:pt>
                <c:pt idx="10">
                  <c:v>4293500000</c:v>
                </c:pt>
                <c:pt idx="11">
                  <c:v>4549000000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8-4BDA-A929-352A9C22F9A5}"/>
            </c:ext>
          </c:extLst>
        </c:ser>
        <c:ser>
          <c:idx val="4"/>
          <c:order val="4"/>
          <c:tx>
            <c:strRef>
              <c:f>'Задание 1'!$B$34:$C$34</c:f>
              <c:strCache>
                <c:ptCount val="2"/>
                <c:pt idx="0">
                  <c:v>3</c:v>
                </c:pt>
                <c:pt idx="1">
                  <c:v>й год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1'!$D$29:$O$29</c:f>
              <c:strCache>
                <c:ptCount val="12"/>
                <c:pt idx="0">
                  <c:v>Столбец3</c:v>
                </c:pt>
                <c:pt idx="1">
                  <c:v>Столбец4</c:v>
                </c:pt>
                <c:pt idx="2">
                  <c:v>Столбец5</c:v>
                </c:pt>
                <c:pt idx="3">
                  <c:v>Столбец6</c:v>
                </c:pt>
                <c:pt idx="4">
                  <c:v>Столбец7</c:v>
                </c:pt>
                <c:pt idx="5">
                  <c:v>Столбец8</c:v>
                </c:pt>
                <c:pt idx="6">
                  <c:v>Столбец9</c:v>
                </c:pt>
                <c:pt idx="7">
                  <c:v>Столбец10</c:v>
                </c:pt>
                <c:pt idx="8">
                  <c:v>Столбец11</c:v>
                </c:pt>
                <c:pt idx="9">
                  <c:v>Столбец12</c:v>
                </c:pt>
                <c:pt idx="10">
                  <c:v>Столбец13</c:v>
                </c:pt>
                <c:pt idx="11">
                  <c:v>Столбец14</c:v>
                </c:pt>
              </c:strCache>
            </c:strRef>
          </c:cat>
          <c:val>
            <c:numRef>
              <c:f>'Задание 1'!$D$34:$O$34</c:f>
              <c:numCache>
                <c:formatCode>#\ ##0.0\ \ </c:formatCode>
                <c:ptCount val="12"/>
                <c:pt idx="0">
                  <c:v>1483000000</c:v>
                </c:pt>
                <c:pt idx="1">
                  <c:v>2249500000</c:v>
                </c:pt>
                <c:pt idx="2">
                  <c:v>3016000000</c:v>
                </c:pt>
                <c:pt idx="3">
                  <c:v>3782500000</c:v>
                </c:pt>
                <c:pt idx="4">
                  <c:v>4165750000</c:v>
                </c:pt>
                <c:pt idx="5">
                  <c:v>4549000000</c:v>
                </c:pt>
                <c:pt idx="6">
                  <c:v>4932250000</c:v>
                </c:pt>
                <c:pt idx="7">
                  <c:v>5315500000</c:v>
                </c:pt>
                <c:pt idx="8">
                  <c:v>5698750000</c:v>
                </c:pt>
                <c:pt idx="9">
                  <c:v>6082000000</c:v>
                </c:pt>
                <c:pt idx="10">
                  <c:v>6465250000</c:v>
                </c:pt>
                <c:pt idx="11">
                  <c:v>6848500000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8-4BDA-A929-352A9C22F9A5}"/>
            </c:ext>
          </c:extLst>
        </c:ser>
        <c:ser>
          <c:idx val="5"/>
          <c:order val="5"/>
          <c:tx>
            <c:strRef>
              <c:f>'Задание 1'!$B$35:$C$35</c:f>
              <c:strCache>
                <c:ptCount val="2"/>
                <c:pt idx="0">
                  <c:v>4</c:v>
                </c:pt>
                <c:pt idx="1">
                  <c:v>й год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1'!$D$29:$O$29</c:f>
              <c:strCache>
                <c:ptCount val="12"/>
                <c:pt idx="0">
                  <c:v>Столбец3</c:v>
                </c:pt>
                <c:pt idx="1">
                  <c:v>Столбец4</c:v>
                </c:pt>
                <c:pt idx="2">
                  <c:v>Столбец5</c:v>
                </c:pt>
                <c:pt idx="3">
                  <c:v>Столбец6</c:v>
                </c:pt>
                <c:pt idx="4">
                  <c:v>Столбец7</c:v>
                </c:pt>
                <c:pt idx="5">
                  <c:v>Столбец8</c:v>
                </c:pt>
                <c:pt idx="6">
                  <c:v>Столбец9</c:v>
                </c:pt>
                <c:pt idx="7">
                  <c:v>Столбец10</c:v>
                </c:pt>
                <c:pt idx="8">
                  <c:v>Столбец11</c:v>
                </c:pt>
                <c:pt idx="9">
                  <c:v>Столбец12</c:v>
                </c:pt>
                <c:pt idx="10">
                  <c:v>Столбец13</c:v>
                </c:pt>
                <c:pt idx="11">
                  <c:v>Столбец14</c:v>
                </c:pt>
              </c:strCache>
            </c:strRef>
          </c:cat>
          <c:val>
            <c:numRef>
              <c:f>'Задание 1'!$D$35:$O$35</c:f>
              <c:numCache>
                <c:formatCode>#\ ##0.0\ \ </c:formatCode>
                <c:ptCount val="12"/>
                <c:pt idx="0">
                  <c:v>1994000000</c:v>
                </c:pt>
                <c:pt idx="1">
                  <c:v>3016000000</c:v>
                </c:pt>
                <c:pt idx="2">
                  <c:v>4038000000</c:v>
                </c:pt>
                <c:pt idx="3">
                  <c:v>5060000000</c:v>
                </c:pt>
                <c:pt idx="4">
                  <c:v>5571000000</c:v>
                </c:pt>
                <c:pt idx="5">
                  <c:v>6082000000</c:v>
                </c:pt>
                <c:pt idx="6">
                  <c:v>6593000000</c:v>
                </c:pt>
                <c:pt idx="7">
                  <c:v>7104000000</c:v>
                </c:pt>
                <c:pt idx="8">
                  <c:v>7615000000</c:v>
                </c:pt>
                <c:pt idx="9">
                  <c:v>8126000000</c:v>
                </c:pt>
                <c:pt idx="10">
                  <c:v>8637000000</c:v>
                </c:pt>
                <c:pt idx="11">
                  <c:v>9148000000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BDA-A929-352A9C22F9A5}"/>
            </c:ext>
          </c:extLst>
        </c:ser>
        <c:ser>
          <c:idx val="6"/>
          <c:order val="6"/>
          <c:tx>
            <c:strRef>
              <c:f>'Задание 1'!$B$36:$C$36</c:f>
              <c:strCache>
                <c:ptCount val="2"/>
                <c:pt idx="0">
                  <c:v>5</c:v>
                </c:pt>
                <c:pt idx="1">
                  <c:v>й год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1'!$D$29:$O$29</c:f>
              <c:strCache>
                <c:ptCount val="12"/>
                <c:pt idx="0">
                  <c:v>Столбец3</c:v>
                </c:pt>
                <c:pt idx="1">
                  <c:v>Столбец4</c:v>
                </c:pt>
                <c:pt idx="2">
                  <c:v>Столбец5</c:v>
                </c:pt>
                <c:pt idx="3">
                  <c:v>Столбец6</c:v>
                </c:pt>
                <c:pt idx="4">
                  <c:v>Столбец7</c:v>
                </c:pt>
                <c:pt idx="5">
                  <c:v>Столбец8</c:v>
                </c:pt>
                <c:pt idx="6">
                  <c:v>Столбец9</c:v>
                </c:pt>
                <c:pt idx="7">
                  <c:v>Столбец10</c:v>
                </c:pt>
                <c:pt idx="8">
                  <c:v>Столбец11</c:v>
                </c:pt>
                <c:pt idx="9">
                  <c:v>Столбец12</c:v>
                </c:pt>
                <c:pt idx="10">
                  <c:v>Столбец13</c:v>
                </c:pt>
                <c:pt idx="11">
                  <c:v>Столбец14</c:v>
                </c:pt>
              </c:strCache>
            </c:strRef>
          </c:cat>
          <c:val>
            <c:numRef>
              <c:f>'Задание 1'!$D$36:$O$36</c:f>
              <c:numCache>
                <c:formatCode>#\ ##0.0\ \ </c:formatCode>
                <c:ptCount val="12"/>
                <c:pt idx="0">
                  <c:v>2505000000</c:v>
                </c:pt>
                <c:pt idx="1">
                  <c:v>3782500000</c:v>
                </c:pt>
                <c:pt idx="2">
                  <c:v>5060000000</c:v>
                </c:pt>
                <c:pt idx="3">
                  <c:v>6337500000</c:v>
                </c:pt>
                <c:pt idx="4">
                  <c:v>6976250000</c:v>
                </c:pt>
                <c:pt idx="5">
                  <c:v>7615000000</c:v>
                </c:pt>
                <c:pt idx="6">
                  <c:v>8253750000</c:v>
                </c:pt>
                <c:pt idx="7">
                  <c:v>8892500000</c:v>
                </c:pt>
                <c:pt idx="8">
                  <c:v>9531250000</c:v>
                </c:pt>
                <c:pt idx="9">
                  <c:v>10170000000</c:v>
                </c:pt>
                <c:pt idx="10">
                  <c:v>10808750000</c:v>
                </c:pt>
                <c:pt idx="11">
                  <c:v>11447500000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8-4BDA-A929-352A9C22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59080"/>
        <c:axId val="68955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'Задание 1'!$B$31:$C$31</c15:sqref>
                        </c15:formulaRef>
                      </c:ext>
                    </c:extLst>
                    <c:strCache>
                      <c:ptCount val="2"/>
                      <c:pt idx="0">
                        <c:v>заполняемость   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'Задание 1'!$D$29:$O$29</c15:sqref>
                        </c15:formulaRef>
                      </c:ext>
                    </c:extLst>
                    <c:strCache>
                      <c:ptCount val="12"/>
                      <c:pt idx="0">
                        <c:v>Столбец3</c:v>
                      </c:pt>
                      <c:pt idx="1">
                        <c:v>Столбец4</c:v>
                      </c:pt>
                      <c:pt idx="2">
                        <c:v>Столбец5</c:v>
                      </c:pt>
                      <c:pt idx="3">
                        <c:v>Столбец6</c:v>
                      </c:pt>
                      <c:pt idx="4">
                        <c:v>Столбец7</c:v>
                      </c:pt>
                      <c:pt idx="5">
                        <c:v>Столбец8</c:v>
                      </c:pt>
                      <c:pt idx="6">
                        <c:v>Столбец9</c:v>
                      </c:pt>
                      <c:pt idx="7">
                        <c:v>Столбец10</c:v>
                      </c:pt>
                      <c:pt idx="8">
                        <c:v>Столбец11</c:v>
                      </c:pt>
                      <c:pt idx="9">
                        <c:v>Столбец12</c:v>
                      </c:pt>
                      <c:pt idx="10">
                        <c:v>Столбец13</c:v>
                      </c:pt>
                      <c:pt idx="11">
                        <c:v>Столбец14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1'!$D$31:$O$31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0.55000000000000004</c:v>
                      </c:pt>
                      <c:pt idx="5">
                        <c:v>0.6</c:v>
                      </c:pt>
                      <c:pt idx="6">
                        <c:v>0.65</c:v>
                      </c:pt>
                      <c:pt idx="7">
                        <c:v>0.7</c:v>
                      </c:pt>
                      <c:pt idx="8">
                        <c:v>0.75</c:v>
                      </c:pt>
                      <c:pt idx="9">
                        <c:v>0.8</c:v>
                      </c:pt>
                      <c:pt idx="10">
                        <c:v>0.85</c:v>
                      </c:pt>
                      <c:pt idx="11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C8-4BDA-A929-352A9C22F9A5}"/>
                  </c:ext>
                </c:extLst>
              </c15:ser>
            </c15:filteredLineSeries>
          </c:ext>
        </c:extLst>
      </c:lineChart>
      <c:catAx>
        <c:axId val="459859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558840"/>
        <c:crosses val="autoZero"/>
        <c:auto val="1"/>
        <c:lblAlgn val="ctr"/>
        <c:lblOffset val="100"/>
        <c:noMultiLvlLbl val="0"/>
      </c:catAx>
      <c:valAx>
        <c:axId val="689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8590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620096</xdr:colOff>
      <xdr:row>11</xdr:row>
      <xdr:rowOff>37711</xdr:rowOff>
    </xdr:from>
    <xdr:to>
      <xdr:col>14</xdr:col>
      <xdr:colOff>690075</xdr:colOff>
      <xdr:row>25</xdr:row>
      <xdr:rowOff>116633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12F04B-6FB7-9318-4234-84C6D336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67B48-7D62-484C-AF6C-F901520BE426}" name="Таблица1" displayName="Таблица1" ref="B29:O36" totalsRowShown="0" headerRowDxfId="19" dataDxfId="18">
  <autoFilter ref="B29:O36" xr:uid="{6EE67B48-7D62-484C-AF6C-F901520BE426}"/>
  <tableColumns count="14">
    <tableColumn id="1" xr3:uid="{B78A46F6-675C-45DB-A14D-40FB784658D3}" name="Столбец1" dataDxfId="17"/>
    <tableColumn id="2" xr3:uid="{675513DD-051F-4087-89F0-F5A987B47DF2}" name="Столбец2" dataDxfId="16"/>
    <tableColumn id="3" xr3:uid="{A57DA3F9-20C3-4CBE-8281-3E6AA1E559EB}" name="Столбец3" dataDxfId="15">
      <calculatedColumnFormula>($F$12*$D$31*$F$13*B30*$F$15)-$F$11</calculatedColumnFormula>
    </tableColumn>
    <tableColumn id="4" xr3:uid="{EFC45D63-9E24-4CEA-8EC0-A008ECD2BB74}" name="Столбец4" dataDxfId="14">
      <calculatedColumnFormula>($F$12*$E$31*$F$13*B30*$F$15)-$F$11</calculatedColumnFormula>
    </tableColumn>
    <tableColumn id="5" xr3:uid="{6C2577DC-0E90-47DB-9BAF-7B6A5A20E8A4}" name="Столбец5" dataDxfId="13">
      <calculatedColumnFormula>($F$12*$F$31*$F$13*B30*$F$15)-$F$11</calculatedColumnFormula>
    </tableColumn>
    <tableColumn id="6" xr3:uid="{15F21292-2AA3-4975-979E-E0840CA27573}" name="Столбец6" dataDxfId="12">
      <calculatedColumnFormula>($F$12*$G$31*$F$13*B30*$F$15)-$F$11</calculatedColumnFormula>
    </tableColumn>
    <tableColumn id="7" xr3:uid="{EC4B4287-C7E0-4CE4-926C-8EE2782415FB}" name="Столбец7" dataDxfId="11">
      <calculatedColumnFormula>($F$12*$H$31*$F$13*B30*$F$15)-$F$11</calculatedColumnFormula>
    </tableColumn>
    <tableColumn id="8" xr3:uid="{9FC23B09-0B29-40FE-9B4B-25D4D2108F5E}" name="Столбец8" dataDxfId="10">
      <calculatedColumnFormula>($F$12*$I$31*$F$13*B30*$F$15)-$F$11</calculatedColumnFormula>
    </tableColumn>
    <tableColumn id="9" xr3:uid="{DA471DED-C668-4A44-B2D2-F5BC79AC2EA8}" name="Столбец9" dataDxfId="9">
      <calculatedColumnFormula>($F$12*$J$31*$F$13*B30*$F$15)-$F$11</calculatedColumnFormula>
    </tableColumn>
    <tableColumn id="10" xr3:uid="{BE765F5E-1410-4C24-85F3-F72B96706EA7}" name="Столбец10" dataDxfId="8">
      <calculatedColumnFormula>($F$12*$K$31*$F$13*B30*$F$15)-$F$11</calculatedColumnFormula>
    </tableColumn>
    <tableColumn id="11" xr3:uid="{EF6189DF-3A00-4809-A406-1C9CBBD33E76}" name="Столбец11" dataDxfId="7">
      <calculatedColumnFormula>($F$12*$L$31*$F$13*B30*$F$15)-$F$11</calculatedColumnFormula>
    </tableColumn>
    <tableColumn id="12" xr3:uid="{996E5BE7-964A-47C4-B36D-637F5917D61B}" name="Столбец12" dataDxfId="6">
      <calculatedColumnFormula>($F$12*$M$31*$F$13*B30*$F$15)-$F$11</calculatedColumnFormula>
    </tableColumn>
    <tableColumn id="13" xr3:uid="{436EA1F9-92F4-4B1C-8361-3FA59D0BECE8}" name="Столбец13" dataDxfId="5">
      <calculatedColumnFormula>($F$12*$N$31*$F$13*B30*$F$15)-$F$11</calculatedColumnFormula>
    </tableColumn>
    <tableColumn id="14" xr3:uid="{D038A8A3-ACB7-4FBB-B97B-3E2D1B7144D7}" name="Столбец14" dataDxfId="4">
      <calculatedColumnFormula>($F$12*$O$31*$F$13*B30*$F$15)-$F$11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AB9-1075-46A8-A82C-66C835B9155E}">
  <dimension ref="B2:R36"/>
  <sheetViews>
    <sheetView tabSelected="1" zoomScale="98" zoomScaleNormal="98" workbookViewId="0">
      <selection activeCell="F11" sqref="F11"/>
    </sheetView>
  </sheetViews>
  <sheetFormatPr defaultRowHeight="15" x14ac:dyDescent="0.25"/>
  <cols>
    <col min="1" max="1" width="6" customWidth="1"/>
    <col min="2" max="5" width="11.42578125" customWidth="1"/>
    <col min="6" max="6" width="14.28515625" bestFit="1" customWidth="1"/>
    <col min="7" max="10" width="11.42578125" customWidth="1"/>
    <col min="11" max="15" width="12.42578125" customWidth="1"/>
  </cols>
  <sheetData>
    <row r="2" spans="2:18" ht="18.75" customHeight="1" x14ac:dyDescent="0.25">
      <c r="B2" s="36" t="s">
        <v>13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21"/>
      <c r="P2" s="21"/>
      <c r="Q2" s="21"/>
      <c r="R2" s="21"/>
    </row>
    <row r="3" spans="2:18" ht="18.75" customHeight="1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21"/>
      <c r="P3" s="21"/>
      <c r="Q3" s="21"/>
      <c r="R3" s="21"/>
    </row>
    <row r="4" spans="2:18" ht="18.75" customHeigh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21"/>
      <c r="P4" s="21"/>
      <c r="Q4" s="21"/>
      <c r="R4" s="21"/>
    </row>
    <row r="5" spans="2:18" ht="18.75" customHeight="1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21"/>
      <c r="P5" s="21"/>
      <c r="Q5" s="21"/>
      <c r="R5" s="21"/>
    </row>
    <row r="6" spans="2:18" ht="18.75" customHeight="1" x14ac:dyDescent="0.25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21"/>
      <c r="P6" s="21"/>
      <c r="Q6" s="21"/>
      <c r="R6" s="21"/>
    </row>
    <row r="7" spans="2:18" ht="18.75" customHeight="1" x14ac:dyDescent="0.2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21"/>
      <c r="P7" s="21"/>
      <c r="Q7" s="21"/>
      <c r="R7" s="21"/>
    </row>
    <row r="8" spans="2:18" ht="18.75" customHeight="1" x14ac:dyDescent="0.25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21"/>
      <c r="P8" s="21"/>
      <c r="Q8" s="21"/>
      <c r="R8" s="21"/>
    </row>
    <row r="9" spans="2:18" ht="15" customHeight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20"/>
      <c r="O9" s="21"/>
      <c r="P9" s="21"/>
      <c r="Q9" s="21"/>
      <c r="R9" s="21"/>
    </row>
    <row r="10" spans="2:18" s="22" customFormat="1" ht="15" customHeight="1" x14ac:dyDescent="0.25">
      <c r="B10" s="25" t="s">
        <v>24</v>
      </c>
      <c r="C10" s="25"/>
      <c r="D10" s="25"/>
      <c r="E10" s="25"/>
      <c r="F10" s="25"/>
      <c r="G10" s="25"/>
    </row>
    <row r="11" spans="2:18" s="22" customFormat="1" ht="15" customHeight="1" x14ac:dyDescent="0.25">
      <c r="B11" s="22" t="s">
        <v>14</v>
      </c>
      <c r="F11" s="23">
        <v>50000000</v>
      </c>
      <c r="G11" s="22" t="s">
        <v>16</v>
      </c>
    </row>
    <row r="12" spans="2:18" s="22" customFormat="1" ht="15" customHeight="1" x14ac:dyDescent="0.25">
      <c r="B12" s="22" t="s">
        <v>15</v>
      </c>
      <c r="F12" s="22">
        <v>2000</v>
      </c>
      <c r="G12" s="22" t="s">
        <v>17</v>
      </c>
    </row>
    <row r="13" spans="2:18" s="22" customFormat="1" ht="15" customHeight="1" x14ac:dyDescent="0.25">
      <c r="B13" s="22" t="s">
        <v>18</v>
      </c>
      <c r="F13" s="22">
        <v>365</v>
      </c>
      <c r="G13" s="22" t="s">
        <v>19</v>
      </c>
    </row>
    <row r="14" spans="2:18" s="22" customFormat="1" ht="15" customHeight="1" x14ac:dyDescent="0.25">
      <c r="B14" s="22" t="s">
        <v>21</v>
      </c>
      <c r="F14" s="24" t="s">
        <v>22</v>
      </c>
      <c r="G14" s="22" t="s">
        <v>23</v>
      </c>
    </row>
    <row r="15" spans="2:18" s="22" customFormat="1" ht="15" customHeight="1" x14ac:dyDescent="0.25">
      <c r="B15" s="22" t="s">
        <v>20</v>
      </c>
      <c r="F15" s="23">
        <v>3500</v>
      </c>
      <c r="G15" s="22" t="s">
        <v>16</v>
      </c>
    </row>
    <row r="16" spans="2:18" s="22" customFormat="1" ht="15" customHeight="1" x14ac:dyDescent="0.25">
      <c r="B16" s="22" t="s">
        <v>26</v>
      </c>
      <c r="F16" s="26">
        <v>0.9</v>
      </c>
    </row>
    <row r="17" spans="2:17" s="22" customFormat="1" ht="15" customHeight="1" x14ac:dyDescent="0.25">
      <c r="B17" s="22" t="s">
        <v>31</v>
      </c>
      <c r="F17" s="26">
        <v>0.7</v>
      </c>
    </row>
    <row r="18" spans="2:17" s="22" customFormat="1" ht="15" customHeight="1" x14ac:dyDescent="0.25">
      <c r="B18" s="22" t="s">
        <v>25</v>
      </c>
      <c r="F18" s="26">
        <v>0.35</v>
      </c>
    </row>
    <row r="19" spans="2:17" s="22" customFormat="1" ht="15" customHeight="1" x14ac:dyDescent="0.25"/>
    <row r="20" spans="2:17" s="22" customFormat="1" ht="15" customHeight="1" x14ac:dyDescent="0.25">
      <c r="B20" s="22" t="s">
        <v>27</v>
      </c>
    </row>
    <row r="21" spans="2:17" s="22" customFormat="1" ht="15" customHeight="1" x14ac:dyDescent="0.25">
      <c r="B21" s="22" t="s">
        <v>28</v>
      </c>
      <c r="F21" s="22">
        <f>ROUNDUP(F11/F15,0)</f>
        <v>14286</v>
      </c>
      <c r="G21" s="22" t="s">
        <v>30</v>
      </c>
    </row>
    <row r="22" spans="2:17" s="22" customFormat="1" ht="15" customHeight="1" x14ac:dyDescent="0.25">
      <c r="B22" s="22" t="s">
        <v>32</v>
      </c>
    </row>
    <row r="23" spans="2:17" s="22" customFormat="1" ht="15" customHeight="1" x14ac:dyDescent="0.25">
      <c r="B23" s="22">
        <v>1</v>
      </c>
      <c r="C23" s="22" t="s">
        <v>29</v>
      </c>
      <c r="F23" s="28">
        <f>$F$12*$F$17*$F$13*$F$15*B23-$F$11</f>
        <v>1738500000</v>
      </c>
      <c r="G23" s="22" t="s">
        <v>33</v>
      </c>
    </row>
    <row r="24" spans="2:17" s="22" customFormat="1" ht="15" customHeight="1" x14ac:dyDescent="0.25">
      <c r="B24" s="22">
        <v>2</v>
      </c>
      <c r="C24" s="22" t="s">
        <v>29</v>
      </c>
      <c r="F24" s="28">
        <f>$F$12*$F$17*$F$13*$F$15*B24-$F$11</f>
        <v>3527000000</v>
      </c>
      <c r="G24" s="22" t="s">
        <v>33</v>
      </c>
    </row>
    <row r="25" spans="2:17" s="22" customFormat="1" ht="12.75" x14ac:dyDescent="0.25">
      <c r="B25" s="22">
        <v>3</v>
      </c>
      <c r="C25" s="22" t="s">
        <v>29</v>
      </c>
      <c r="F25" s="28">
        <f>$F$12*$F$17*$F$13*$F$15*B25-$F$11</f>
        <v>5315500000</v>
      </c>
      <c r="G25" s="22" t="s">
        <v>33</v>
      </c>
    </row>
    <row r="26" spans="2:17" s="22" customFormat="1" ht="12.75" x14ac:dyDescent="0.25">
      <c r="B26" s="22">
        <v>4</v>
      </c>
      <c r="C26" s="22" t="s">
        <v>29</v>
      </c>
      <c r="F26" s="28">
        <f>$F$12*$F$17*$F$13*$F$15*B26-$F$11</f>
        <v>7104000000</v>
      </c>
      <c r="G26" s="22" t="s">
        <v>33</v>
      </c>
    </row>
    <row r="27" spans="2:17" s="22" customFormat="1" ht="12.75" x14ac:dyDescent="0.25">
      <c r="B27" s="22">
        <v>5</v>
      </c>
      <c r="C27" s="22" t="s">
        <v>29</v>
      </c>
      <c r="F27" s="28">
        <f>$F$12*$F$17*$F$13*$F$15*B27-$F$11</f>
        <v>8892500000</v>
      </c>
      <c r="G27" s="22" t="s">
        <v>33</v>
      </c>
    </row>
    <row r="28" spans="2:17" s="22" customFormat="1" ht="12.75" x14ac:dyDescent="0.25"/>
    <row r="29" spans="2:17" x14ac:dyDescent="0.25">
      <c r="B29" t="s">
        <v>36</v>
      </c>
      <c r="C29" t="s">
        <v>37</v>
      </c>
      <c r="D29" s="29" t="s">
        <v>38</v>
      </c>
      <c r="E29" s="29" t="s">
        <v>39</v>
      </c>
      <c r="F29" s="29" t="s">
        <v>40</v>
      </c>
      <c r="G29" s="29" t="s">
        <v>41</v>
      </c>
      <c r="H29" s="29" t="s">
        <v>42</v>
      </c>
      <c r="I29" s="29" t="s">
        <v>43</v>
      </c>
      <c r="J29" s="29" t="s">
        <v>44</v>
      </c>
      <c r="K29" s="29" t="s">
        <v>45</v>
      </c>
      <c r="L29" s="29" t="s">
        <v>46</v>
      </c>
      <c r="M29" s="29" t="s">
        <v>47</v>
      </c>
      <c r="N29" s="29" t="s">
        <v>48</v>
      </c>
      <c r="O29" s="29" t="s">
        <v>49</v>
      </c>
    </row>
    <row r="30" spans="2:17" x14ac:dyDescent="0.25">
      <c r="B30" s="40"/>
      <c r="C30" s="40"/>
      <c r="D30" s="41" t="s">
        <v>34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27"/>
      <c r="Q30" s="27"/>
    </row>
    <row r="31" spans="2:17" x14ac:dyDescent="0.25">
      <c r="B31" s="31" t="s">
        <v>35</v>
      </c>
      <c r="C31" s="31"/>
      <c r="D31" s="32">
        <v>0.2</v>
      </c>
      <c r="E31" s="32">
        <v>0.3</v>
      </c>
      <c r="F31" s="32">
        <v>0.4</v>
      </c>
      <c r="G31" s="32">
        <v>0.5</v>
      </c>
      <c r="H31" s="32">
        <v>0.55000000000000004</v>
      </c>
      <c r="I31" s="32">
        <v>0.6</v>
      </c>
      <c r="J31" s="32">
        <v>0.65</v>
      </c>
      <c r="K31" s="32">
        <v>0.7</v>
      </c>
      <c r="L31" s="32">
        <v>0.75</v>
      </c>
      <c r="M31" s="32">
        <v>0.8</v>
      </c>
      <c r="N31" s="32">
        <v>0.85</v>
      </c>
      <c r="O31" s="32">
        <v>0.9</v>
      </c>
    </row>
    <row r="32" spans="2:17" x14ac:dyDescent="0.25">
      <c r="B32" s="22">
        <v>1</v>
      </c>
      <c r="C32" s="22" t="s">
        <v>29</v>
      </c>
      <c r="D32" s="30">
        <f>($F$12*$D$31*$F$13*B32*$F$15)-$F$11</f>
        <v>461000000</v>
      </c>
      <c r="E32" s="30">
        <f>($F$12*$E$31*$F$13*B32*$F$15)-$F$11</f>
        <v>716500000</v>
      </c>
      <c r="F32" s="30">
        <f>($F$12*$F$31*$F$13*B32*$F$15)-$F$11</f>
        <v>972000000</v>
      </c>
      <c r="G32" s="30">
        <f>($F$12*$G$31*$F$13*B32*$F$15)-$F$11</f>
        <v>1227500000</v>
      </c>
      <c r="H32" s="30">
        <f>($F$12*$H$31*$F$13*B32*$F$15)-$F$11</f>
        <v>1355250000</v>
      </c>
      <c r="I32" s="30">
        <f>($F$12*$I$31*$F$13*B32*$F$15)-$F$11</f>
        <v>1483000000</v>
      </c>
      <c r="J32" s="30">
        <f>($F$12*$J$31*$F$13*B32*$F$15)-$F$11</f>
        <v>1610750000</v>
      </c>
      <c r="K32" s="30">
        <f>($F$12*$K$31*$F$13*B32*$F$15)-$F$11</f>
        <v>1738500000</v>
      </c>
      <c r="L32" s="30">
        <f>($F$12*$L$31*$F$13*B32*$F$15)-$F$11</f>
        <v>1866250000</v>
      </c>
      <c r="M32" s="30">
        <f>($F$12*$M$31*$F$13*B32*$F$15)-$F$11</f>
        <v>1994000000</v>
      </c>
      <c r="N32" s="30">
        <f>($F$12*$N$31*$F$13*B32*$F$15)-$F$11</f>
        <v>2121750000</v>
      </c>
      <c r="O32" s="30">
        <f>($F$12*$O$31*$F$13*B32*$F$15)-$F$11</f>
        <v>2249500000</v>
      </c>
    </row>
    <row r="33" spans="2:15" x14ac:dyDescent="0.25">
      <c r="B33" s="22">
        <v>2</v>
      </c>
      <c r="C33" s="22" t="s">
        <v>29</v>
      </c>
      <c r="D33" s="30">
        <f>($F$12*$D$31*$F$13*B33*$F$15)-$F$11</f>
        <v>972000000</v>
      </c>
      <c r="E33" s="30">
        <f>($F$12*$E$31*$F$13*B33*$F$15)-$F$11</f>
        <v>1483000000</v>
      </c>
      <c r="F33" s="30">
        <f>($F$12*$F$31*$F$13*B33*$F$15)-$F$11</f>
        <v>1994000000</v>
      </c>
      <c r="G33" s="30">
        <f>($F$12*$G$31*$F$13*B33*$F$15)-$F$11</f>
        <v>2505000000</v>
      </c>
      <c r="H33" s="30">
        <f>($F$12*$H$31*$F$13*B33*$F$15)-$F$11</f>
        <v>2760500000</v>
      </c>
      <c r="I33" s="30">
        <f>($F$12*$I$31*$F$13*B33*$F$15)-$F$11</f>
        <v>3016000000</v>
      </c>
      <c r="J33" s="30">
        <f>($F$12*$J$31*$F$13*B33*$F$15)-$F$11</f>
        <v>3271500000</v>
      </c>
      <c r="K33" s="30">
        <f>($F$12*$K$31*$F$13*B33*$F$15)-$F$11</f>
        <v>3527000000</v>
      </c>
      <c r="L33" s="30">
        <f>($F$12*$L$31*$F$13*B33*$F$15)-$F$11</f>
        <v>3782500000</v>
      </c>
      <c r="M33" s="30">
        <f>($F$12*$M$31*$F$13*B33*$F$15)-$F$11</f>
        <v>4038000000</v>
      </c>
      <c r="N33" s="30">
        <f>($F$12*$N$31*$F$13*B33*$F$15)-$F$11</f>
        <v>4293500000</v>
      </c>
      <c r="O33" s="30">
        <f>($F$12*$O$31*$F$13*B33*$F$15)-$F$11</f>
        <v>4549000000</v>
      </c>
    </row>
    <row r="34" spans="2:15" x14ac:dyDescent="0.25">
      <c r="B34" s="22">
        <v>3</v>
      </c>
      <c r="C34" s="22" t="s">
        <v>29</v>
      </c>
      <c r="D34" s="30">
        <f>($F$12*$D$31*$F$13*B34*$F$15)-$F$11</f>
        <v>1483000000</v>
      </c>
      <c r="E34" s="30">
        <f>($F$12*$E$31*$F$13*B34*$F$15)-$F$11</f>
        <v>2249500000</v>
      </c>
      <c r="F34" s="30">
        <f>($F$12*$F$31*$F$13*B34*$F$15)-$F$11</f>
        <v>3016000000</v>
      </c>
      <c r="G34" s="30">
        <f>($F$12*$G$31*$F$13*B34*$F$15)-$F$11</f>
        <v>3782500000</v>
      </c>
      <c r="H34" s="30">
        <f>($F$12*$H$31*$F$13*B34*$F$15)-$F$11</f>
        <v>4165750000</v>
      </c>
      <c r="I34" s="30">
        <f>($F$12*$I$31*$F$13*B34*$F$15)-$F$11</f>
        <v>4549000000</v>
      </c>
      <c r="J34" s="30">
        <f>($F$12*$J$31*$F$13*B34*$F$15)-$F$11</f>
        <v>4932250000</v>
      </c>
      <c r="K34" s="30">
        <f>($F$12*$K$31*$F$13*B34*$F$15)-$F$11</f>
        <v>5315500000</v>
      </c>
      <c r="L34" s="30">
        <f>($F$12*$L$31*$F$13*B34*$F$15)-$F$11</f>
        <v>5698750000</v>
      </c>
      <c r="M34" s="30">
        <f>($F$12*$M$31*$F$13*B34*$F$15)-$F$11</f>
        <v>6082000000</v>
      </c>
      <c r="N34" s="30">
        <f>($F$12*$N$31*$F$13*B34*$F$15)-$F$11</f>
        <v>6465250000</v>
      </c>
      <c r="O34" s="30">
        <f>($F$12*$O$31*$F$13*B34*$F$15)-$F$11</f>
        <v>6848500000</v>
      </c>
    </row>
    <row r="35" spans="2:15" x14ac:dyDescent="0.25">
      <c r="B35" s="22">
        <v>4</v>
      </c>
      <c r="C35" s="22" t="s">
        <v>29</v>
      </c>
      <c r="D35" s="30">
        <f>($F$12*$D$31*$F$13*B35*$F$15)-$F$11</f>
        <v>1994000000</v>
      </c>
      <c r="E35" s="30">
        <f>($F$12*$E$31*$F$13*B35*$F$15)-$F$11</f>
        <v>3016000000</v>
      </c>
      <c r="F35" s="30">
        <f>($F$12*$F$31*$F$13*B35*$F$15)-$F$11</f>
        <v>4038000000</v>
      </c>
      <c r="G35" s="30">
        <f>($F$12*$G$31*$F$13*B35*$F$15)-$F$11</f>
        <v>5060000000</v>
      </c>
      <c r="H35" s="30">
        <f>($F$12*$H$31*$F$13*B35*$F$15)-$F$11</f>
        <v>5571000000</v>
      </c>
      <c r="I35" s="30">
        <f>($F$12*$I$31*$F$13*B35*$F$15)-$F$11</f>
        <v>6082000000</v>
      </c>
      <c r="J35" s="30">
        <f>($F$12*$J$31*$F$13*B35*$F$15)-$F$11</f>
        <v>6593000000</v>
      </c>
      <c r="K35" s="30">
        <f>($F$12*$K$31*$F$13*B35*$F$15)-$F$11</f>
        <v>7104000000</v>
      </c>
      <c r="L35" s="30">
        <f>($F$12*$L$31*$F$13*B35*$F$15)-$F$11</f>
        <v>7615000000</v>
      </c>
      <c r="M35" s="30">
        <f>($F$12*$M$31*$F$13*B35*$F$15)-$F$11</f>
        <v>8126000000</v>
      </c>
      <c r="N35" s="30">
        <f>($F$12*$N$31*$F$13*B35*$F$15)-$F$11</f>
        <v>8637000000</v>
      </c>
      <c r="O35" s="30">
        <f>($F$12*$O$31*$F$13*B35*$F$15)-$F$11</f>
        <v>9148000000</v>
      </c>
    </row>
    <row r="36" spans="2:15" x14ac:dyDescent="0.25">
      <c r="B36" s="22">
        <v>5</v>
      </c>
      <c r="C36" s="22" t="s">
        <v>29</v>
      </c>
      <c r="D36" s="30">
        <f>($F$12*$D$31*$F$13*B36*$F$15)-$F$11</f>
        <v>2505000000</v>
      </c>
      <c r="E36" s="30">
        <f>($F$12*$E$31*$F$13*B36*$F$15)-$F$11</f>
        <v>3782500000</v>
      </c>
      <c r="F36" s="30">
        <f>($F$12*$F$31*$F$13*B36*$F$15)-$F$11</f>
        <v>5060000000</v>
      </c>
      <c r="G36" s="30">
        <f>($F$12*$G$31*$F$13*B36*$F$15)-$F$11</f>
        <v>6337500000</v>
      </c>
      <c r="H36" s="30">
        <f>($F$12*$H$31*$F$13*B36*$F$15)-$F$11</f>
        <v>6976250000</v>
      </c>
      <c r="I36" s="30">
        <f>($F$12*$I$31*$F$13*B36*$F$15)-$F$11</f>
        <v>7615000000</v>
      </c>
      <c r="J36" s="30">
        <f>($F$12*$J$31*$F$13*B36*$F$15)-$F$11</f>
        <v>8253750000</v>
      </c>
      <c r="K36" s="30">
        <f>($F$12*$K$31*$F$13*B36*$F$15)-$F$11</f>
        <v>8892500000</v>
      </c>
      <c r="L36" s="30">
        <f>($F$12*$L$31*$F$13*B36*$F$15)-$F$11</f>
        <v>9531250000</v>
      </c>
      <c r="M36" s="30">
        <f>($F$12*$M$31*$F$13*B36*$F$15)-$F$11</f>
        <v>10170000000</v>
      </c>
      <c r="N36" s="30">
        <f>($F$12*$N$31*$F$13*B36*$F$15)-$F$11</f>
        <v>10808750000</v>
      </c>
      <c r="O36" s="30">
        <f>($F$12*$O$31*$F$13*B36*$F$15)-$F$11</f>
        <v>11447500000</v>
      </c>
    </row>
  </sheetData>
  <mergeCells count="1">
    <mergeCell ref="B2:N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CB7D-E739-43CB-B0F3-FC7DFBAC2375}">
  <dimension ref="A2:G33"/>
  <sheetViews>
    <sheetView workbookViewId="0">
      <selection activeCell="M18" sqref="M18"/>
    </sheetView>
  </sheetViews>
  <sheetFormatPr defaultRowHeight="15" x14ac:dyDescent="0.25"/>
  <cols>
    <col min="1" max="1" width="33.42578125" bestFit="1" customWidth="1"/>
    <col min="2" max="2" width="10.7109375" customWidth="1"/>
    <col min="3" max="3" width="14.140625" bestFit="1" customWidth="1"/>
    <col min="4" max="4" width="10.7109375" customWidth="1"/>
    <col min="5" max="5" width="14.140625" bestFit="1" customWidth="1"/>
    <col min="6" max="6" width="13.42578125" customWidth="1"/>
  </cols>
  <sheetData>
    <row r="2" spans="1:7" x14ac:dyDescent="0.25">
      <c r="A2" s="36" t="s">
        <v>12</v>
      </c>
      <c r="B2" s="36"/>
      <c r="C2" s="36"/>
      <c r="D2" s="36"/>
      <c r="E2" s="36"/>
      <c r="F2" s="36"/>
    </row>
    <row r="3" spans="1:7" x14ac:dyDescent="0.25">
      <c r="A3" s="36"/>
      <c r="B3" s="36"/>
      <c r="C3" s="36"/>
      <c r="D3" s="36"/>
      <c r="E3" s="36"/>
      <c r="F3" s="36"/>
    </row>
    <row r="4" spans="1:7" x14ac:dyDescent="0.25">
      <c r="A4" s="36"/>
      <c r="B4" s="36"/>
      <c r="C4" s="36"/>
      <c r="D4" s="36"/>
      <c r="E4" s="36"/>
      <c r="F4" s="36"/>
    </row>
    <row r="5" spans="1:7" x14ac:dyDescent="0.25">
      <c r="A5" s="36"/>
      <c r="B5" s="36"/>
      <c r="C5" s="36"/>
      <c r="D5" s="36"/>
      <c r="E5" s="36"/>
      <c r="F5" s="36"/>
    </row>
    <row r="6" spans="1:7" x14ac:dyDescent="0.25">
      <c r="A6" s="36"/>
      <c r="B6" s="36"/>
      <c r="C6" s="36"/>
      <c r="D6" s="36"/>
      <c r="E6" s="36"/>
      <c r="F6" s="36"/>
    </row>
    <row r="7" spans="1:7" x14ac:dyDescent="0.25">
      <c r="A7" s="36"/>
      <c r="B7" s="36"/>
      <c r="C7" s="36"/>
      <c r="D7" s="36"/>
      <c r="E7" s="36"/>
      <c r="F7" s="36"/>
    </row>
    <row r="8" spans="1:7" x14ac:dyDescent="0.25">
      <c r="A8" s="36"/>
      <c r="B8" s="36"/>
      <c r="C8" s="36"/>
      <c r="D8" s="36"/>
      <c r="E8" s="36"/>
      <c r="F8" s="36"/>
    </row>
    <row r="10" spans="1:7" ht="15.75" thickBot="1" x14ac:dyDescent="0.3"/>
    <row r="11" spans="1:7" ht="15.75" thickBot="1" x14ac:dyDescent="0.3">
      <c r="A11" s="1"/>
      <c r="B11" s="4" t="s">
        <v>1</v>
      </c>
      <c r="C11" s="5" t="s">
        <v>2</v>
      </c>
      <c r="D11" s="6" t="s">
        <v>3</v>
      </c>
      <c r="F11" s="9" t="s">
        <v>7</v>
      </c>
    </row>
    <row r="12" spans="1:7" x14ac:dyDescent="0.25">
      <c r="A12" s="2" t="s">
        <v>0</v>
      </c>
      <c r="B12" s="11">
        <v>800</v>
      </c>
      <c r="C12" s="12">
        <v>1100</v>
      </c>
      <c r="D12" s="13">
        <v>900</v>
      </c>
      <c r="F12" s="7" t="s">
        <v>8</v>
      </c>
      <c r="G12" s="34">
        <v>13000</v>
      </c>
    </row>
    <row r="13" spans="1:7" ht="15.75" thickBot="1" x14ac:dyDescent="0.3">
      <c r="A13" s="3" t="s">
        <v>5</v>
      </c>
      <c r="B13" s="14">
        <v>0.2</v>
      </c>
      <c r="C13" s="15">
        <v>0.3</v>
      </c>
      <c r="D13" s="16">
        <v>0.24</v>
      </c>
      <c r="F13" s="8" t="s">
        <v>9</v>
      </c>
      <c r="G13" s="34">
        <v>3000</v>
      </c>
    </row>
    <row r="14" spans="1:7" x14ac:dyDescent="0.25">
      <c r="A14" s="3" t="s">
        <v>4</v>
      </c>
      <c r="B14" s="14">
        <v>0.04</v>
      </c>
      <c r="C14" s="15">
        <v>5.5E-2</v>
      </c>
      <c r="D14" s="16">
        <v>0.04</v>
      </c>
    </row>
    <row r="15" spans="1:7" x14ac:dyDescent="0.25">
      <c r="A15" s="3" t="s">
        <v>6</v>
      </c>
      <c r="B15" s="14">
        <v>15000</v>
      </c>
      <c r="C15" s="15">
        <v>26000</v>
      </c>
      <c r="D15" s="16">
        <v>11000</v>
      </c>
    </row>
    <row r="16" spans="1:7" ht="15.75" thickBot="1" x14ac:dyDescent="0.3">
      <c r="A16" s="10" t="s">
        <v>11</v>
      </c>
      <c r="B16" s="14">
        <v>14999</v>
      </c>
      <c r="C16" s="15">
        <v>24534</v>
      </c>
      <c r="D16" s="16">
        <v>11000</v>
      </c>
    </row>
    <row r="17" spans="1:5" ht="15.75" thickBot="1" x14ac:dyDescent="0.3">
      <c r="A17" s="10" t="s">
        <v>51</v>
      </c>
      <c r="B17" s="35">
        <f>ROUNDDOWN(B16,0)</f>
        <v>14999</v>
      </c>
      <c r="C17" s="35">
        <f>ROUNDDOWN(C16,0)</f>
        <v>24534</v>
      </c>
      <c r="D17" s="35">
        <f t="shared" ref="C17:D17" si="0">ROUNDDOWN(D16,0)</f>
        <v>11000</v>
      </c>
    </row>
    <row r="18" spans="1:5" ht="15.75" thickBot="1" x14ac:dyDescent="0.3">
      <c r="A18" s="18" t="s">
        <v>52</v>
      </c>
      <c r="B18" s="19">
        <f>B16*B13</f>
        <v>2999.8</v>
      </c>
      <c r="C18" s="19">
        <f>C16*C13</f>
        <v>7360.2</v>
      </c>
      <c r="D18" s="19">
        <f>D16*D13</f>
        <v>2640</v>
      </c>
      <c r="E18" s="19">
        <f>SUM(B18:D18)</f>
        <v>13000</v>
      </c>
    </row>
    <row r="19" spans="1:5" ht="15.75" thickBot="1" x14ac:dyDescent="0.3">
      <c r="A19" s="18" t="s">
        <v>53</v>
      </c>
      <c r="B19" s="17">
        <f>B16*B14</f>
        <v>599.96</v>
      </c>
      <c r="C19" s="17">
        <f t="shared" ref="C19:D19" si="1">C16*C14</f>
        <v>1349.3700000000001</v>
      </c>
      <c r="D19" s="17">
        <f t="shared" si="1"/>
        <v>440</v>
      </c>
      <c r="E19" s="17">
        <f>SUM(B19:D19)</f>
        <v>2389.33</v>
      </c>
    </row>
    <row r="20" spans="1:5" ht="15.75" thickBot="1" x14ac:dyDescent="0.3">
      <c r="A20" s="35" t="s">
        <v>10</v>
      </c>
      <c r="B20" s="35"/>
      <c r="C20" s="35"/>
      <c r="D20" s="35"/>
      <c r="E20" s="37">
        <f>B16*B12+C16*C12+D16*D12</f>
        <v>48886600</v>
      </c>
    </row>
    <row r="22" spans="1:5" x14ac:dyDescent="0.25">
      <c r="A22" s="33" t="s">
        <v>50</v>
      </c>
      <c r="B22">
        <f>B15*B12</f>
        <v>12000000</v>
      </c>
      <c r="C22">
        <f t="shared" ref="C22:D22" si="2">C15*C12</f>
        <v>28600000</v>
      </c>
      <c r="D22">
        <f t="shared" si="2"/>
        <v>9900000</v>
      </c>
      <c r="E22">
        <f>SUM(B22:D22)</f>
        <v>50500000</v>
      </c>
    </row>
    <row r="23" spans="1:5" x14ac:dyDescent="0.25">
      <c r="A23" s="33" t="s">
        <v>5</v>
      </c>
      <c r="B23">
        <f>B13*B15</f>
        <v>3000</v>
      </c>
      <c r="C23">
        <f t="shared" ref="C23:D23" si="3">C13*C15</f>
        <v>7800</v>
      </c>
      <c r="D23">
        <f t="shared" si="3"/>
        <v>2640</v>
      </c>
      <c r="E23">
        <f>SUM(B23:D23)</f>
        <v>13440</v>
      </c>
    </row>
    <row r="24" spans="1:5" x14ac:dyDescent="0.25">
      <c r="A24" s="33" t="s">
        <v>4</v>
      </c>
      <c r="B24">
        <f>B14*B15</f>
        <v>600</v>
      </c>
      <c r="C24">
        <f t="shared" ref="C24:D24" si="4">C14*C15</f>
        <v>1430</v>
      </c>
      <c r="D24">
        <f t="shared" si="4"/>
        <v>440</v>
      </c>
      <c r="E24">
        <f>SUM(B24:D24)</f>
        <v>2470</v>
      </c>
    </row>
    <row r="28" spans="1:5" x14ac:dyDescent="0.25">
      <c r="A28" t="s">
        <v>57</v>
      </c>
    </row>
    <row r="29" spans="1:5" x14ac:dyDescent="0.25">
      <c r="A29" t="s">
        <v>56</v>
      </c>
    </row>
    <row r="30" spans="1:5" x14ac:dyDescent="0.25">
      <c r="B30" t="str">
        <f>B11</f>
        <v>Мышь</v>
      </c>
      <c r="C30">
        <f>B17</f>
        <v>14999</v>
      </c>
      <c r="D30" t="s">
        <v>54</v>
      </c>
    </row>
    <row r="31" spans="1:5" x14ac:dyDescent="0.25">
      <c r="B31" t="str">
        <f>C11</f>
        <v>Клавиатура</v>
      </c>
      <c r="C31">
        <f>C17</f>
        <v>24534</v>
      </c>
      <c r="D31" t="s">
        <v>54</v>
      </c>
    </row>
    <row r="32" spans="1:5" x14ac:dyDescent="0.25">
      <c r="B32" t="str">
        <f>D11</f>
        <v>Джойстик</v>
      </c>
      <c r="C32">
        <f>D17</f>
        <v>11000</v>
      </c>
      <c r="D32" t="s">
        <v>54</v>
      </c>
    </row>
    <row r="33" spans="1:3" x14ac:dyDescent="0.25">
      <c r="A33" t="s">
        <v>55</v>
      </c>
      <c r="C33" s="38">
        <f>E20</f>
        <v>48886600</v>
      </c>
    </row>
  </sheetData>
  <mergeCells count="1">
    <mergeCell ref="A2:F8"/>
  </mergeCells>
  <conditionalFormatting sqref="E18">
    <cfRule type="cellIs" dxfId="3" priority="4" operator="greaterThan">
      <formula>$G$12</formula>
    </cfRule>
  </conditionalFormatting>
  <conditionalFormatting sqref="E23">
    <cfRule type="cellIs" dxfId="2" priority="3" operator="greaterThan">
      <formula>$G$12</formula>
    </cfRule>
  </conditionalFormatting>
  <conditionalFormatting sqref="E19">
    <cfRule type="cellIs" dxfId="1" priority="2" operator="greaterThan">
      <formula>$G$13</formula>
    </cfRule>
  </conditionalFormatting>
  <conditionalFormatting sqref="E24">
    <cfRule type="cellIs" dxfId="0" priority="1" operator="greaterThan">
      <formula>$G$13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Pavel</cp:lastModifiedBy>
  <dcterms:created xsi:type="dcterms:W3CDTF">2022-08-16T12:40:21Z</dcterms:created>
  <dcterms:modified xsi:type="dcterms:W3CDTF">2023-06-20T12:57:46Z</dcterms:modified>
</cp:coreProperties>
</file>