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19440" windowHeight="12240" tabRatio="593"/>
  </bookViews>
  <sheets>
    <sheet name="Задание 1" sheetId="1" r:id="rId1"/>
    <sheet name="Задание 2" sheetId="2" r:id="rId2"/>
    <sheet name="Задание 3" sheetId="5" r:id="rId3"/>
    <sheet name="Задание 4" sheetId="6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/>
  <c r="D8"/>
  <c r="D22" i="5"/>
  <c r="D16"/>
  <c r="D18"/>
  <c r="D23" s="1"/>
  <c r="D17"/>
  <c r="D14"/>
  <c r="D20"/>
  <c r="G6"/>
  <c r="H6"/>
  <c r="I6"/>
  <c r="J6"/>
  <c r="K6"/>
  <c r="L6"/>
  <c r="M6"/>
  <c r="N6"/>
  <c r="O6"/>
  <c r="F6"/>
  <c r="E17" s="1"/>
  <c r="D15"/>
  <c r="D21"/>
  <c r="D18" i="2"/>
  <c r="D17"/>
  <c r="D16"/>
  <c r="D20" s="1"/>
  <c r="D11" i="6" l="1"/>
</calcChain>
</file>

<file path=xl/sharedStrings.xml><?xml version="1.0" encoding="utf-8"?>
<sst xmlns="http://schemas.openxmlformats.org/spreadsheetml/2006/main" count="85" uniqueCount="63">
  <si>
    <t>Исходные данные:</t>
  </si>
  <si>
    <t xml:space="preserve">Ответ: </t>
  </si>
  <si>
    <t xml:space="preserve">Решение и Ответы: </t>
  </si>
  <si>
    <t xml:space="preserve">Когда используется критерий Стьюдента, а когда Z –критерий? </t>
  </si>
  <si>
    <t>Проведите тест гипотезы. Утверждается, что шарики для подшипников, изготовленные автоматическим станком, имеют средний диаметр 17 мм. Используя односторонний критерий с α=0,05, проверить эту гипотезу, если в выборке из n=100 шариков средний диаметр оказался равным 17.5 мм, а дисперсия известна и равна 4 кв. мм.</t>
  </si>
  <si>
    <t xml:space="preserve">Z-критерий можно использовать для проверки гипотез, в которых:
- Распределение должно быть нормальным.
- Известна дисперсия генеральной совокупности для всех выборок.
- Выборка имеет размерность более 30 элементов.
z-критерий требует знания стандартных отклонений. </t>
  </si>
  <si>
    <t xml:space="preserve"> для  проведения Критерий Стьюдента, необходимо, чтобы данные выборок имели распределение близкое к нормальному
— данные распределяются по закону нормального распределения; 
— данные  количественные; 
— выборки две независимые между собой, этот аспект стоит учитывать для выбора вида т-критерия Стьюдента, так как для парных выборок существует свой парный т-критерий (paired t-test).</t>
  </si>
  <si>
    <t>M(X)</t>
  </si>
  <si>
    <t>матем.ожидание</t>
  </si>
  <si>
    <t>средний диаметр в выборке</t>
  </si>
  <si>
    <t>размер выборки</t>
  </si>
  <si>
    <t>n</t>
  </si>
  <si>
    <t>α</t>
  </si>
  <si>
    <t>Дисперсия</t>
  </si>
  <si>
    <t>D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</si>
  <si>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</si>
  <si>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/>
    </r>
  </si>
  <si>
    <t>M(X) = 17</t>
  </si>
  <si>
    <t>M(X) &gt; 17</t>
  </si>
  <si>
    <t>µ</t>
  </si>
  <si>
    <t>уровни значимости (вероятность отвергнуть верную нулевую гипотезу) α = 0.05</t>
  </si>
  <si>
    <t>Выбираем критерий Стьюдента, как статистический критерий для одной выборки (t - критерий)</t>
  </si>
  <si>
    <t>1-α</t>
  </si>
  <si>
    <t>1-α/2</t>
  </si>
  <si>
    <t>Уровень доверия - двусторонняя альтернатива</t>
  </si>
  <si>
    <t>Уровень доверия - односторонняя альтернатива</t>
  </si>
  <si>
    <r>
      <t>Гипотиза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- шарики имеют средний диаметр 17 мм</t>
    </r>
  </si>
  <si>
    <r>
      <t>Гипотиза 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альтернативная гипотеза - т.к. средний диаметр в выборке быльше мат.ожидания, то предполагаем, что это односторонняя альтернатива справа</t>
    </r>
  </si>
  <si>
    <t xml:space="preserve">Выборочное стандартное отклонение </t>
  </si>
  <si>
    <t>s = √D</t>
  </si>
  <si>
    <t>Наблюдаемое значение статистики критерия tнабл= (µ - M) / s) * √n</t>
  </si>
  <si>
    <t xml:space="preserve">Решение: 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</si>
  <si>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набл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</si>
  <si>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крит</t>
    </r>
  </si>
  <si>
    <t>n-1</t>
  </si>
  <si>
    <t>Наблюдаемое значение (по модулю) больше критического значения статистики – попадаем в критическую область, следовательно, нулевую гипотезу необходимо отвергнуть.</t>
  </si>
  <si>
    <t>Число степеней свободы (одна выборка)</t>
  </si>
  <si>
    <t xml:space="preserve">Критическое значение статистики критерия tкрит (табличная величина α = 0.05) </t>
  </si>
  <si>
    <t>доверительная вероятность</t>
  </si>
  <si>
    <t>M(X) = 200</t>
  </si>
  <si>
    <r>
      <t xml:space="preserve">M(X) </t>
    </r>
    <r>
      <rPr>
        <sz val="11"/>
        <color theme="1"/>
        <rFont val="Calibri"/>
        <family val="2"/>
        <charset val="204"/>
      </rPr>
      <t>≠</t>
    </r>
    <r>
      <rPr>
        <sz val="11"/>
        <color theme="1"/>
        <rFont val="Calibri"/>
        <family val="2"/>
        <scheme val="minor"/>
      </rPr>
      <t xml:space="preserve"> 200</t>
    </r>
  </si>
  <si>
    <t>уровни значимости (вероятность отвергнуть верную нулевую гипотезу)</t>
  </si>
  <si>
    <t>3.Проведите тест гипотезы. Продавец утверждает, что средний вес пачки печенья составляет 200 г. Из партии извлечена выборка из 10 пачек. Вес каждой пачки составляет: 202, 203, 199, 197, 195, 201, 200, 204, 194, 190. Известно, что их веса распределены нормально. Верно ли утверждение продавца, если учитывать, что доверительная вероятность равна 99%?
(Провести двусторонний тест.)</t>
  </si>
  <si>
    <t>Среднее значение</t>
  </si>
  <si>
    <t>Стандартное отклонение (в выборке)</t>
  </si>
  <si>
    <t>Выбираем критерий Стьюдента, как статистический критерий для одной выборки (t - критерий), т.к. хоть и большая выборка (=100), но не знаем доли</t>
  </si>
  <si>
    <r>
      <t>Гипотиза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- пачка весит 200 гр.</t>
    </r>
  </si>
  <si>
    <r>
      <t>Гипотиза 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альтернативная гипотеза -  вес пачки ≠ 200 и отклоняется в обе стороный (двусторонний тест)</t>
    </r>
  </si>
  <si>
    <t>Наблюдаемое значение (по модулю) меньше критического значения статистики – попадаем в основную область, следовательно, нулевую гипотезу необходимо отвергнуть</t>
  </si>
  <si>
    <t xml:space="preserve">4.Есть ли статистически значимые различия в росте дочерей? 
Рост матерей 172, 177, 158, 170, 178,175, 164, 160, 169 
Рост взрослых дочерей: 173, 175, 162, 174, 175, 168, 155, 170, 160
решать с помощью функции. </t>
  </si>
  <si>
    <t>Наблюдаемое значение статистики критерия tнабл= (M-µ) / s) * √n</t>
  </si>
  <si>
    <t xml:space="preserve">Критическое значение статистики критерия tкрит 
(Я так и не умею пользоваться таблицами! Везде разная информация в интернете, и в презентации к лекции не указано как применять…) </t>
  </si>
  <si>
    <t>Дисперсия выборки матерей</t>
  </si>
  <si>
    <t>Дисперсия выборки дочерей</t>
  </si>
  <si>
    <t>Отношение большей дисперсии выборки к меньшей дисперсии выборки составляет 54/ 52,2 = 1,0346 , что меньше 4. Это означает, что мы можем предположить, что дисперсии генеральной совокупности равны.</t>
  </si>
  <si>
    <t>https://planetcalc.com/7857/?sampleA=172%20177%20158%20170%20178175%20164%20160%20169%20%0A&amp;sampleB=173%2C%20175%2C%20162%2C%20174%2C%20175%2C%20168%2C%20155%2C%20170%2C%20160</t>
  </si>
  <si>
    <t>У меня не работает в Excel 2007 t-Test: Two-Sample Assassining Equal Variances, поэтому посчитаю в стороннем калькуляторе</t>
  </si>
  <si>
    <t xml:space="preserve">Уровень достоверности для двухфакторного теста значимости
</t>
  </si>
  <si>
    <t>93.4 %</t>
  </si>
  <si>
    <t xml:space="preserve">Среднее значение выборки A значительно больше среднего значения выборки B
Уровень достоверности для одностороннего теста значимости
</t>
  </si>
  <si>
    <t>96.7 %</t>
  </si>
  <si>
    <t>статистически значимые различия в росте дочерей</t>
  </si>
  <si>
    <t>нет</t>
  </si>
</sst>
</file>

<file path=xl/styles.xml><?xml version="1.0" encoding="utf-8"?>
<styleSheet xmlns="http://schemas.openxmlformats.org/spreadsheetml/2006/main">
  <numFmts count="1">
    <numFmt numFmtId="164" formatCode="0.00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/>
    <xf numFmtId="10" fontId="0" fillId="0" borderId="0" xfId="1" applyNumberFormat="1" applyFont="1"/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5" fillId="0" borderId="0" xfId="0" applyFont="1"/>
    <xf numFmtId="0" fontId="6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3" borderId="0" xfId="0" applyFont="1" applyFill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9" fontId="0" fillId="0" borderId="0" xfId="1" applyFont="1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8" fillId="0" borderId="0" xfId="2" applyAlignment="1" applyProtection="1"/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10</xdr:col>
      <xdr:colOff>28575</xdr:colOff>
      <xdr:row>51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4219575"/>
          <a:ext cx="8515350" cy="5600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lanetcalc.com/7857/?sampleA=172%20177%20158%20170%20178175%20164%20160%20169%20%0A&amp;sampleB=173%2C%20175%2C%20162%2C%20174%2C%20175%2C%20168%2C%20155%2C%20170%2C%201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8"/>
  <sheetViews>
    <sheetView tabSelected="1" zoomScale="90" zoomScaleNormal="90" workbookViewId="0">
      <selection activeCell="B12" sqref="B12"/>
    </sheetView>
  </sheetViews>
  <sheetFormatPr defaultRowHeight="15"/>
  <cols>
    <col min="1" max="1" width="4.140625" customWidth="1"/>
    <col min="2" max="2" width="36.28515625" customWidth="1"/>
    <col min="3" max="3" width="27.140625" bestFit="1" customWidth="1"/>
    <col min="4" max="4" width="9.5703125" customWidth="1"/>
  </cols>
  <sheetData>
    <row r="2" spans="2:7" ht="26.25" customHeight="1">
      <c r="B2" s="20" t="s">
        <v>3</v>
      </c>
      <c r="C2" s="20"/>
      <c r="D2" s="20"/>
      <c r="E2" s="2"/>
      <c r="F2" s="2"/>
      <c r="G2" s="2"/>
    </row>
    <row r="3" spans="2:7">
      <c r="B3" s="8"/>
      <c r="C3" s="8"/>
      <c r="D3" s="8"/>
    </row>
    <row r="4" spans="2:7">
      <c r="B4" s="3" t="s">
        <v>0</v>
      </c>
      <c r="C4" s="3"/>
      <c r="D4" s="3"/>
    </row>
    <row r="5" spans="2:7">
      <c r="B5" s="5" t="s">
        <v>1</v>
      </c>
      <c r="C5" s="6"/>
      <c r="D5" s="6"/>
    </row>
    <row r="6" spans="2:7" ht="111" customHeight="1">
      <c r="B6" s="19" t="s">
        <v>6</v>
      </c>
      <c r="C6" s="19"/>
      <c r="D6" s="19"/>
    </row>
    <row r="8" spans="2:7" ht="95.25" customHeight="1">
      <c r="B8" s="19" t="s">
        <v>5</v>
      </c>
      <c r="C8" s="19"/>
      <c r="D8" s="19"/>
    </row>
  </sheetData>
  <mergeCells count="3">
    <mergeCell ref="B6:D6"/>
    <mergeCell ref="B8:D8"/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27"/>
  <sheetViews>
    <sheetView topLeftCell="A9" zoomScaleNormal="100" workbookViewId="0">
      <selection activeCell="G21" sqref="G21"/>
    </sheetView>
  </sheetViews>
  <sheetFormatPr defaultRowHeight="15"/>
  <cols>
    <col min="1" max="1" width="3.28515625" customWidth="1"/>
    <col min="2" max="2" width="75.85546875" style="11" bestFit="1" customWidth="1"/>
    <col min="3" max="3" width="9.140625" customWidth="1"/>
    <col min="4" max="4" width="10.28515625" bestFit="1" customWidth="1"/>
    <col min="5" max="5" width="4.7109375" customWidth="1"/>
    <col min="6" max="6" width="5" customWidth="1"/>
    <col min="7" max="9" width="4.42578125" customWidth="1"/>
  </cols>
  <sheetData>
    <row r="2" spans="2:7" ht="63.75" customHeight="1">
      <c r="B2" s="20" t="s">
        <v>4</v>
      </c>
      <c r="C2" s="20"/>
      <c r="D2" s="20"/>
      <c r="E2" s="2"/>
      <c r="F2" s="2"/>
      <c r="G2" s="2"/>
    </row>
    <row r="3" spans="2:7">
      <c r="B3" s="13"/>
      <c r="C3" s="13"/>
      <c r="D3" s="13"/>
      <c r="E3" s="2"/>
      <c r="F3" s="2"/>
      <c r="G3" s="2"/>
    </row>
    <row r="4" spans="2:7">
      <c r="B4" s="10" t="s">
        <v>0</v>
      </c>
      <c r="C4" s="3"/>
      <c r="D4" s="3"/>
    </row>
    <row r="6" spans="2:7">
      <c r="B6" s="11" t="s">
        <v>8</v>
      </c>
      <c r="C6" t="s">
        <v>7</v>
      </c>
      <c r="D6">
        <v>17</v>
      </c>
    </row>
    <row r="7" spans="2:7">
      <c r="B7" s="1" t="s">
        <v>20</v>
      </c>
      <c r="C7" t="s">
        <v>12</v>
      </c>
      <c r="D7">
        <v>0.05</v>
      </c>
    </row>
    <row r="8" spans="2:7">
      <c r="B8" s="11" t="s">
        <v>10</v>
      </c>
      <c r="C8" t="s">
        <v>11</v>
      </c>
      <c r="D8">
        <v>100</v>
      </c>
    </row>
    <row r="9" spans="2:7">
      <c r="B9" s="11" t="s">
        <v>9</v>
      </c>
      <c r="C9" s="9" t="s">
        <v>19</v>
      </c>
      <c r="D9">
        <v>17.5</v>
      </c>
    </row>
    <row r="10" spans="2:7">
      <c r="B10" s="11" t="s">
        <v>13</v>
      </c>
      <c r="C10" t="s">
        <v>14</v>
      </c>
      <c r="D10">
        <v>4</v>
      </c>
    </row>
    <row r="12" spans="2:7">
      <c r="B12" s="12" t="s">
        <v>31</v>
      </c>
      <c r="C12" s="6"/>
      <c r="D12" s="6"/>
    </row>
    <row r="13" spans="2:7" ht="18">
      <c r="B13" s="11" t="s">
        <v>26</v>
      </c>
      <c r="C13" t="s">
        <v>15</v>
      </c>
      <c r="D13" t="s">
        <v>17</v>
      </c>
    </row>
    <row r="14" spans="2:7" ht="33.75" customHeight="1">
      <c r="B14" s="11" t="s">
        <v>27</v>
      </c>
      <c r="C14" t="s">
        <v>16</v>
      </c>
      <c r="D14" t="s">
        <v>18</v>
      </c>
    </row>
    <row r="15" spans="2:7" ht="30">
      <c r="B15" s="1" t="s">
        <v>45</v>
      </c>
    </row>
    <row r="16" spans="2:7">
      <c r="B16" s="1" t="s">
        <v>28</v>
      </c>
      <c r="C16" t="s">
        <v>29</v>
      </c>
      <c r="D16">
        <f>SQRT(D10)</f>
        <v>2</v>
      </c>
    </row>
    <row r="17" spans="2:4">
      <c r="B17" s="11" t="s">
        <v>25</v>
      </c>
      <c r="C17" t="s">
        <v>22</v>
      </c>
      <c r="D17">
        <f>1-$D$7</f>
        <v>0.95</v>
      </c>
    </row>
    <row r="18" spans="2:4">
      <c r="B18" s="1" t="s">
        <v>36</v>
      </c>
      <c r="C18" t="s">
        <v>34</v>
      </c>
      <c r="D18">
        <f>D8-1</f>
        <v>99</v>
      </c>
    </row>
    <row r="19" spans="2:4" ht="31.5">
      <c r="B19" s="1" t="s">
        <v>37</v>
      </c>
      <c r="C19" t="s">
        <v>33</v>
      </c>
      <c r="D19">
        <v>1.9842169999999999</v>
      </c>
    </row>
    <row r="20" spans="2:4" ht="18">
      <c r="B20" s="1" t="s">
        <v>30</v>
      </c>
      <c r="C20" t="s">
        <v>32</v>
      </c>
      <c r="D20">
        <f>((D9-D6)/D16)*SQRT(D8)</f>
        <v>2.5</v>
      </c>
    </row>
    <row r="21" spans="2:4">
      <c r="B21" s="1"/>
    </row>
    <row r="22" spans="2:4">
      <c r="B22" s="12" t="s">
        <v>1</v>
      </c>
      <c r="C22" s="6"/>
      <c r="D22" s="6"/>
    </row>
    <row r="23" spans="2:4">
      <c r="B23" s="20" t="s">
        <v>35</v>
      </c>
      <c r="C23" s="20"/>
      <c r="D23" s="20"/>
    </row>
    <row r="24" spans="2:4">
      <c r="B24" s="20"/>
      <c r="C24" s="20"/>
      <c r="D24" s="20"/>
    </row>
    <row r="25" spans="2:4">
      <c r="B25" s="20"/>
      <c r="C25" s="20"/>
      <c r="D25" s="20"/>
    </row>
    <row r="26" spans="2:4">
      <c r="B26" s="20"/>
      <c r="C26" s="20"/>
      <c r="D26" s="20"/>
    </row>
    <row r="27" spans="2:4">
      <c r="B27" s="20"/>
      <c r="C27" s="20"/>
      <c r="D27" s="20"/>
    </row>
  </sheetData>
  <mergeCells count="2">
    <mergeCell ref="B23:D27"/>
    <mergeCell ref="B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O30"/>
  <sheetViews>
    <sheetView zoomScale="80" zoomScaleNormal="80" workbookViewId="0">
      <selection activeCell="C20" sqref="C20"/>
    </sheetView>
  </sheetViews>
  <sheetFormatPr defaultRowHeight="15"/>
  <cols>
    <col min="2" max="2" width="45.7109375" customWidth="1"/>
    <col min="3" max="3" width="11" customWidth="1"/>
    <col min="4" max="4" width="12" bestFit="1" customWidth="1"/>
    <col min="6" max="15" width="8.85546875" customWidth="1"/>
  </cols>
  <sheetData>
    <row r="2" spans="2:15" s="14" customFormat="1" ht="99.75" customHeight="1">
      <c r="B2" s="21" t="s">
        <v>42</v>
      </c>
      <c r="C2" s="21"/>
      <c r="D2" s="21"/>
      <c r="E2" s="13"/>
      <c r="F2" s="13"/>
      <c r="G2" s="13"/>
      <c r="H2" s="13"/>
    </row>
    <row r="3" spans="2:15">
      <c r="B3" s="7"/>
      <c r="C3" s="7"/>
      <c r="D3" s="7"/>
      <c r="E3" s="7"/>
      <c r="F3" s="17">
        <v>202</v>
      </c>
      <c r="G3" s="17">
        <v>203</v>
      </c>
      <c r="H3" s="17">
        <v>199</v>
      </c>
      <c r="I3" s="17">
        <v>197</v>
      </c>
      <c r="J3" s="17">
        <v>195</v>
      </c>
      <c r="K3" s="17">
        <v>201</v>
      </c>
      <c r="L3" s="17">
        <v>200</v>
      </c>
      <c r="M3" s="17">
        <v>204</v>
      </c>
      <c r="N3" s="17">
        <v>194</v>
      </c>
      <c r="O3" s="17">
        <v>190</v>
      </c>
    </row>
    <row r="4" spans="2:15">
      <c r="B4" s="3" t="s">
        <v>0</v>
      </c>
      <c r="C4" s="3"/>
      <c r="D4" s="3"/>
      <c r="F4" s="17">
        <v>202</v>
      </c>
      <c r="G4" s="17">
        <v>203</v>
      </c>
      <c r="H4" s="17">
        <v>199</v>
      </c>
      <c r="I4" s="17">
        <v>197</v>
      </c>
      <c r="J4" s="17">
        <v>195</v>
      </c>
      <c r="K4" s="17">
        <v>201</v>
      </c>
      <c r="L4" s="17">
        <v>200</v>
      </c>
      <c r="M4" s="17">
        <v>204</v>
      </c>
      <c r="N4" s="17">
        <v>194</v>
      </c>
      <c r="O4" s="17">
        <v>190</v>
      </c>
    </row>
    <row r="5" spans="2:15">
      <c r="B5" s="11" t="s">
        <v>8</v>
      </c>
      <c r="C5" t="s">
        <v>7</v>
      </c>
      <c r="D5">
        <v>200</v>
      </c>
      <c r="F5">
        <v>198.5</v>
      </c>
      <c r="G5">
        <v>198.5</v>
      </c>
      <c r="H5">
        <v>198.5</v>
      </c>
      <c r="I5">
        <v>198.5</v>
      </c>
      <c r="J5">
        <v>198.5</v>
      </c>
      <c r="K5">
        <v>198.5</v>
      </c>
      <c r="L5">
        <v>198.5</v>
      </c>
      <c r="M5">
        <v>198.5</v>
      </c>
      <c r="N5">
        <v>198.5</v>
      </c>
      <c r="O5">
        <v>198.5</v>
      </c>
    </row>
    <row r="6" spans="2:15">
      <c r="B6" s="1" t="s">
        <v>38</v>
      </c>
      <c r="C6" t="s">
        <v>12</v>
      </c>
      <c r="D6" s="15">
        <v>0.99</v>
      </c>
      <c r="F6">
        <f>(F4-F5)^2</f>
        <v>12.25</v>
      </c>
      <c r="G6">
        <f t="shared" ref="G6:O6" si="0">(G4-G5)^2</f>
        <v>20.25</v>
      </c>
      <c r="H6">
        <f t="shared" si="0"/>
        <v>0.25</v>
      </c>
      <c r="I6">
        <f t="shared" si="0"/>
        <v>2.25</v>
      </c>
      <c r="J6">
        <f t="shared" si="0"/>
        <v>12.25</v>
      </c>
      <c r="K6">
        <f t="shared" si="0"/>
        <v>6.25</v>
      </c>
      <c r="L6">
        <f t="shared" si="0"/>
        <v>2.25</v>
      </c>
      <c r="M6">
        <f t="shared" si="0"/>
        <v>30.25</v>
      </c>
      <c r="N6">
        <f t="shared" si="0"/>
        <v>20.25</v>
      </c>
      <c r="O6">
        <f t="shared" si="0"/>
        <v>72.25</v>
      </c>
    </row>
    <row r="7" spans="2:15">
      <c r="B7" s="11" t="s">
        <v>10</v>
      </c>
      <c r="C7" t="s">
        <v>11</v>
      </c>
      <c r="D7">
        <v>10</v>
      </c>
    </row>
    <row r="8" spans="2:15">
      <c r="B8" s="11"/>
    </row>
    <row r="9" spans="2:15">
      <c r="B9" s="12" t="s">
        <v>31</v>
      </c>
      <c r="C9" s="6"/>
      <c r="D9" s="6"/>
    </row>
    <row r="10" spans="2:15" ht="18">
      <c r="B10" s="1" t="s">
        <v>46</v>
      </c>
      <c r="C10" t="s">
        <v>15</v>
      </c>
      <c r="D10" t="s">
        <v>39</v>
      </c>
    </row>
    <row r="11" spans="2:15" ht="49.5">
      <c r="B11" s="1" t="s">
        <v>47</v>
      </c>
      <c r="C11" t="s">
        <v>16</v>
      </c>
      <c r="D11" t="s">
        <v>40</v>
      </c>
    </row>
    <row r="12" spans="2:15" ht="45">
      <c r="B12" s="11" t="s">
        <v>21</v>
      </c>
    </row>
    <row r="13" spans="2:15">
      <c r="B13" s="11"/>
    </row>
    <row r="14" spans="2:15">
      <c r="B14" s="1" t="s">
        <v>43</v>
      </c>
      <c r="C14" t="s">
        <v>19</v>
      </c>
      <c r="D14" s="16">
        <f>SUM(F4:O4)/COUNT(F4:O4)</f>
        <v>198.5</v>
      </c>
    </row>
    <row r="15" spans="2:15" ht="30">
      <c r="B15" s="1" t="s">
        <v>41</v>
      </c>
      <c r="C15" s="9" t="s">
        <v>12</v>
      </c>
      <c r="D15" s="4">
        <f>1-D6</f>
        <v>1.0000000000000009E-2</v>
      </c>
    </row>
    <row r="16" spans="2:15">
      <c r="B16" s="1"/>
      <c r="C16" s="9"/>
      <c r="D16" s="18">
        <f>D15/2</f>
        <v>5.0000000000000044E-3</v>
      </c>
    </row>
    <row r="17" spans="2:5">
      <c r="B17" s="11" t="s">
        <v>13</v>
      </c>
      <c r="C17" t="s">
        <v>14</v>
      </c>
      <c r="D17">
        <f>VAR(F4:O4)</f>
        <v>19.833333333333332</v>
      </c>
      <c r="E17">
        <f>SUM(F6:O6)/(COUNT(F6:O6)-1)</f>
        <v>19.833333333333332</v>
      </c>
    </row>
    <row r="18" spans="2:5">
      <c r="B18" s="1" t="s">
        <v>44</v>
      </c>
      <c r="C18" t="s">
        <v>29</v>
      </c>
      <c r="D18">
        <f>STDEV(F4:O4)</f>
        <v>4.4534630719624619</v>
      </c>
    </row>
    <row r="19" spans="2:5">
      <c r="B19" s="1"/>
    </row>
    <row r="20" spans="2:5" ht="16.5" customHeight="1">
      <c r="B20" s="1" t="s">
        <v>24</v>
      </c>
      <c r="C20" t="s">
        <v>23</v>
      </c>
      <c r="D20">
        <f>1-D15/2</f>
        <v>0.995</v>
      </c>
    </row>
    <row r="21" spans="2:5">
      <c r="B21" s="1" t="s">
        <v>36</v>
      </c>
      <c r="C21" t="s">
        <v>34</v>
      </c>
      <c r="D21">
        <f>D7-1</f>
        <v>9</v>
      </c>
    </row>
    <row r="22" spans="2:5" ht="91.5">
      <c r="B22" s="1" t="s">
        <v>51</v>
      </c>
      <c r="C22" t="s">
        <v>33</v>
      </c>
      <c r="D22">
        <f>TINV(D15,D21)</f>
        <v>3.2498355411274824</v>
      </c>
    </row>
    <row r="23" spans="2:5" ht="31.5">
      <c r="B23" s="1" t="s">
        <v>50</v>
      </c>
      <c r="C23" t="s">
        <v>32</v>
      </c>
      <c r="D23">
        <f>((D5-D14)/D18)*SQRT(D7)</f>
        <v>1.0651074037450896</v>
      </c>
    </row>
    <row r="24" spans="2:5">
      <c r="B24" s="1"/>
    </row>
    <row r="25" spans="2:5">
      <c r="B25" s="12" t="s">
        <v>1</v>
      </c>
      <c r="C25" s="6"/>
      <c r="D25" s="6"/>
    </row>
    <row r="26" spans="2:5">
      <c r="B26" s="20" t="s">
        <v>48</v>
      </c>
      <c r="C26" s="20"/>
      <c r="D26" s="20"/>
    </row>
    <row r="27" spans="2:5">
      <c r="B27" s="20"/>
      <c r="C27" s="20"/>
      <c r="D27" s="20"/>
    </row>
    <row r="28" spans="2:5">
      <c r="B28" s="20"/>
      <c r="C28" s="20"/>
      <c r="D28" s="20"/>
    </row>
    <row r="29" spans="2:5">
      <c r="B29" s="20"/>
      <c r="C29" s="20"/>
      <c r="D29" s="20"/>
    </row>
    <row r="30" spans="2:5">
      <c r="B30" s="20"/>
      <c r="C30" s="20"/>
      <c r="D30" s="20"/>
    </row>
  </sheetData>
  <mergeCells count="2">
    <mergeCell ref="B2:D2"/>
    <mergeCell ref="B26:D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I23"/>
  <sheetViews>
    <sheetView topLeftCell="B1" workbookViewId="0">
      <selection activeCell="K24" sqref="K24"/>
    </sheetView>
  </sheetViews>
  <sheetFormatPr defaultRowHeight="15"/>
  <cols>
    <col min="1" max="1" width="2.7109375" customWidth="1"/>
    <col min="2" max="2" width="30.42578125" customWidth="1"/>
    <col min="3" max="3" width="27.140625" customWidth="1"/>
    <col min="4" max="4" width="14.85546875" customWidth="1"/>
  </cols>
  <sheetData>
    <row r="2" spans="2:9" ht="21.75" customHeight="1">
      <c r="B2" s="20" t="s">
        <v>49</v>
      </c>
      <c r="C2" s="20"/>
      <c r="D2" s="20"/>
      <c r="E2" s="2"/>
      <c r="F2" s="2"/>
      <c r="G2" s="2"/>
      <c r="H2" s="2"/>
    </row>
    <row r="3" spans="2:9" ht="55.5" customHeight="1">
      <c r="B3" s="20"/>
      <c r="C3" s="20"/>
      <c r="D3" s="20"/>
      <c r="E3" s="2"/>
      <c r="F3" s="2"/>
    </row>
    <row r="4" spans="2:9">
      <c r="B4" s="7"/>
      <c r="C4" s="7"/>
      <c r="D4" s="7"/>
      <c r="E4" s="7"/>
      <c r="F4" s="7"/>
      <c r="G4" s="7"/>
      <c r="H4" s="7"/>
    </row>
    <row r="5" spans="2:9">
      <c r="B5" s="3" t="s">
        <v>0</v>
      </c>
      <c r="C5" s="3"/>
      <c r="D5" s="3"/>
    </row>
    <row r="6" spans="2:9">
      <c r="B6" s="5" t="s">
        <v>2</v>
      </c>
      <c r="C6" s="6"/>
      <c r="D6" s="6"/>
      <c r="G6">
        <v>172</v>
      </c>
      <c r="I6">
        <v>173</v>
      </c>
    </row>
    <row r="7" spans="2:9">
      <c r="G7">
        <v>177</v>
      </c>
      <c r="I7">
        <v>175</v>
      </c>
    </row>
    <row r="8" spans="2:9">
      <c r="B8" t="s">
        <v>52</v>
      </c>
      <c r="D8">
        <f>VAR(G6:G14)</f>
        <v>52.194444444445253</v>
      </c>
      <c r="G8">
        <v>158</v>
      </c>
      <c r="I8">
        <v>162</v>
      </c>
    </row>
    <row r="9" spans="2:9">
      <c r="B9" t="s">
        <v>53</v>
      </c>
      <c r="D9">
        <f>VAR(I6:I14)</f>
        <v>54</v>
      </c>
      <c r="G9">
        <v>170</v>
      </c>
      <c r="I9">
        <v>174</v>
      </c>
    </row>
    <row r="10" spans="2:9">
      <c r="G10">
        <v>178</v>
      </c>
      <c r="I10">
        <v>175</v>
      </c>
    </row>
    <row r="11" spans="2:9" ht="15" customHeight="1">
      <c r="B11" s="22" t="s">
        <v>54</v>
      </c>
      <c r="C11" s="22"/>
      <c r="D11" s="23">
        <f>D9/D8</f>
        <v>1.0345928685470835</v>
      </c>
      <c r="G11">
        <v>175</v>
      </c>
      <c r="I11">
        <v>168</v>
      </c>
    </row>
    <row r="12" spans="2:9">
      <c r="B12" s="22"/>
      <c r="C12" s="22"/>
      <c r="D12" s="23"/>
      <c r="G12">
        <v>164</v>
      </c>
      <c r="I12">
        <v>155</v>
      </c>
    </row>
    <row r="13" spans="2:9">
      <c r="B13" s="22"/>
      <c r="C13" s="22"/>
      <c r="D13" s="23"/>
      <c r="G13">
        <v>160</v>
      </c>
      <c r="I13">
        <v>170</v>
      </c>
    </row>
    <row r="14" spans="2:9">
      <c r="B14" s="22"/>
      <c r="C14" s="22"/>
      <c r="D14" s="23"/>
      <c r="G14">
        <v>169</v>
      </c>
      <c r="I14">
        <v>160</v>
      </c>
    </row>
    <row r="15" spans="2:9">
      <c r="B15" s="23"/>
      <c r="C15" s="23"/>
      <c r="D15" s="23"/>
    </row>
    <row r="16" spans="2:9">
      <c r="B16" t="s">
        <v>56</v>
      </c>
    </row>
    <row r="17" spans="2:4">
      <c r="B17" s="24" t="s">
        <v>55</v>
      </c>
    </row>
    <row r="18" spans="2:4">
      <c r="B18" s="24"/>
    </row>
    <row r="19" spans="2:4" ht="38.25" customHeight="1">
      <c r="B19" s="19" t="s">
        <v>57</v>
      </c>
      <c r="C19" s="19"/>
      <c r="D19" t="s">
        <v>58</v>
      </c>
    </row>
    <row r="20" spans="2:4" s="1" customFormat="1" ht="62.25" customHeight="1">
      <c r="B20" s="19" t="s">
        <v>59</v>
      </c>
      <c r="C20" s="19"/>
      <c r="D20" s="1" t="s">
        <v>60</v>
      </c>
    </row>
    <row r="21" spans="2:4" s="13" customFormat="1">
      <c r="B21" s="20" t="s">
        <v>61</v>
      </c>
      <c r="C21" s="20"/>
      <c r="D21" s="13" t="s">
        <v>62</v>
      </c>
    </row>
    <row r="22" spans="2:4">
      <c r="B22" s="23"/>
      <c r="C22" s="23"/>
    </row>
    <row r="23" spans="2:4">
      <c r="B23" s="23"/>
      <c r="C23" s="23"/>
    </row>
  </sheetData>
  <mergeCells count="5">
    <mergeCell ref="B20:C20"/>
    <mergeCell ref="B19:C19"/>
    <mergeCell ref="B21:C21"/>
    <mergeCell ref="B2:D3"/>
    <mergeCell ref="B11:C14"/>
  </mergeCells>
  <hyperlinks>
    <hyperlink ref="B17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ops-23 ops-23</cp:lastModifiedBy>
  <dcterms:created xsi:type="dcterms:W3CDTF">2015-06-05T18:17:20Z</dcterms:created>
  <dcterms:modified xsi:type="dcterms:W3CDTF">2023-07-10T17:46:25Z</dcterms:modified>
</cp:coreProperties>
</file>