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19440" windowHeight="12240" activeTab="2"/>
  </bookViews>
  <sheets>
    <sheet name="Задание 1" sheetId="1" r:id="rId1"/>
    <sheet name="Задание 2" sheetId="2" r:id="rId2"/>
    <sheet name="Задание 3" sheetId="5" r:id="rId3"/>
    <sheet name="Задание 4" sheetId="6" r:id="rId4"/>
    <sheet name="Задание 5" sheetId="7" r:id="rId5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7"/>
  <c r="D14"/>
  <c r="E13"/>
  <c r="D13"/>
  <c r="E10"/>
  <c r="E12"/>
  <c r="E11"/>
  <c r="G21" i="2"/>
  <c r="G20"/>
  <c r="G19"/>
  <c r="G18"/>
  <c r="G17"/>
  <c r="G12"/>
  <c r="G11"/>
  <c r="G13"/>
  <c r="G14"/>
  <c r="G15"/>
  <c r="G16"/>
  <c r="G10"/>
  <c r="D11" l="1"/>
  <c r="D10"/>
  <c r="D17" s="1"/>
  <c r="D12"/>
  <c r="D12" i="7"/>
  <c r="D10"/>
  <c r="D13" i="6"/>
  <c r="D12"/>
  <c r="D11"/>
  <c r="D10"/>
  <c r="D10" i="5"/>
  <c r="D11" s="1"/>
  <c r="D11" i="1"/>
  <c r="D13"/>
  <c r="D12" i="5" l="1"/>
  <c r="D13"/>
  <c r="D12" i="1"/>
  <c r="E11"/>
  <c r="E10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F11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F10"/>
  <c r="G9"/>
  <c r="H9"/>
  <c r="I9"/>
  <c r="J9"/>
  <c r="K9"/>
  <c r="L9"/>
  <c r="M9"/>
  <c r="N9"/>
  <c r="O9"/>
  <c r="P9"/>
  <c r="Q9"/>
  <c r="R9"/>
  <c r="S9"/>
  <c r="T9"/>
  <c r="U9"/>
  <c r="V9"/>
  <c r="W9"/>
  <c r="X9"/>
  <c r="Y9"/>
  <c r="F9"/>
  <c r="D10"/>
</calcChain>
</file>

<file path=xl/sharedStrings.xml><?xml version="1.0" encoding="utf-8"?>
<sst xmlns="http://schemas.openxmlformats.org/spreadsheetml/2006/main" count="72" uniqueCount="59">
  <si>
    <t>Исходные данные:</t>
  </si>
  <si>
    <t xml:space="preserve">Ответ: </t>
  </si>
  <si>
    <t>1. Даны значения зарплат из выборки выпускников: 100, 80, 75, 77, 89, 33, 45, 25, 65, 17, 30, 24, 57, 55, 70, 75, 65, 84, 90, 150. Посчитать (желательно без использования статистических методов наподобие std, var, mean) среднее арифметическое, среднее квадратичное отклонение, смещенную и несмещенную оценки дисперсий для данной выборки.</t>
  </si>
  <si>
    <t>среднее арифметическое</t>
  </si>
  <si>
    <t>среднее квадратичное отклонение</t>
  </si>
  <si>
    <t>μ = сумма / кол-во значений</t>
  </si>
  <si>
    <t>смещенная оценка дисперсии</t>
  </si>
  <si>
    <r>
      <t>s (x) = 
корень(сумма (Xi - X ср)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)</t>
    </r>
    <r>
      <rPr>
        <sz val="11"/>
        <color theme="1"/>
        <rFont val="Calibri"/>
        <family val="2"/>
        <scheme val="minor"/>
      </rPr>
      <t>/ 
(кол-во значений -1)</t>
    </r>
  </si>
  <si>
    <r>
      <t>s (x) = 
корень(сумма (Xi - X ср)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)</t>
    </r>
    <r>
      <rPr>
        <sz val="11"/>
        <color theme="1"/>
        <rFont val="Calibri"/>
        <family val="2"/>
        <scheme val="minor"/>
      </rPr>
      <t>/ 
(кол-во значений)</t>
    </r>
  </si>
  <si>
    <t>2. В первом ящике находится 8 мячей, из которых 5 - белые. Во втором ящике - 12 мячей, из которых 5 белых. Из первого ящика вытаскивают случайным образом два мяча, из второго - 4. Какова вероятность того, что 3 мяча белые?</t>
  </si>
  <si>
    <t>несмещенная оценка дисперсии</t>
  </si>
  <si>
    <t>3. На соревновании по биатлону один из трех спортсменов стреляет и попадает в мишень. Вероятность попадания для первого спортсмена равна 0.9, для второго — 0.8, для третьего — 0.6. Найти вероятность того, что выстрел произведен: a). первым спортсменом б). вторым спортсменом в). третьим спортсменом.</t>
  </si>
  <si>
    <t xml:space="preserve">Решение и Ответ: </t>
  </si>
  <si>
    <t xml:space="preserve">Выстрел произведен первым биатлонистом </t>
  </si>
  <si>
    <t xml:space="preserve"> = 1/3*0.9+1/3*0.8+1/3*0.6</t>
  </si>
  <si>
    <t>Вероятность попадания P(A)</t>
  </si>
  <si>
    <t xml:space="preserve"> =  (1/3*0.9) /  P(A)</t>
  </si>
  <si>
    <t xml:space="preserve">Выстрел произведен вторым биатлонистом </t>
  </si>
  <si>
    <t xml:space="preserve">Выстрел произведен третьим биатлонистом </t>
  </si>
  <si>
    <t>4. В университет на факультеты A и B поступило равное количество студентов, а на факультет C студентов поступило столько же, сколько на A и B вместе. Вероятность того, что студент факультета A сдаст первую сессию, равна 0.8. Для студента факультета B эта вероятность равна 0.7, а для студента факультета C - 0.9. Студент сдал первую сессию. Какова вероятность, что он учится: a). на факультете A б). на факультете B в). на факультете C?</t>
  </si>
  <si>
    <t xml:space="preserve">Решение и Ответы: </t>
  </si>
  <si>
    <t>Вероятность сдать P(A)</t>
  </si>
  <si>
    <t xml:space="preserve"> = 1/4*0.8+1/4*0.7+1/2*0.9</t>
  </si>
  <si>
    <t>Студент учится на факультете А</t>
  </si>
  <si>
    <t xml:space="preserve"> = 1/4*0.8 /  P(A)</t>
  </si>
  <si>
    <t>Студент учится на факультете B</t>
  </si>
  <si>
    <t>Студент учится на факультете C</t>
  </si>
  <si>
    <t xml:space="preserve"> = 1/2*0.9 /  P(A)</t>
  </si>
  <si>
    <t xml:space="preserve"> = 1/4*0.7 /  P(A)</t>
  </si>
  <si>
    <t>Устройство состоит из трех деталей. Для первой детали вероятность выйти из строя в первый месяц равна 0.1, для второй - 0.2, для третьей - 0.25. Какова вероятность того, что в первый месяц выйдут из строя: а). все детали б). только две детали в). хотя бы одна деталь г). от одной до двух деталей?</t>
  </si>
  <si>
    <t>вероятность того, что в первый месяц выйдут из строя: а). все детали</t>
  </si>
  <si>
    <t>вероятность того, что в первый месяц выйдут из строя: б). только две детали</t>
  </si>
  <si>
    <t>вероятность того, что в первый месяц выйдут из строя: в). хотя бы одна деталь</t>
  </si>
  <si>
    <t>вероятность того, что в первый месяц выйдут из строя: г). от одной до двух деталей</t>
  </si>
  <si>
    <t>А</t>
  </si>
  <si>
    <t>Б</t>
  </si>
  <si>
    <t>В</t>
  </si>
  <si>
    <t>Г</t>
  </si>
  <si>
    <t>из первой корзины вытащили 1 белый мяч, из второй вытащили 2 белых мяча</t>
  </si>
  <si>
    <t>из первой корзины вытащили 2 белых мяча, из второй вытащили 1 белый мяч</t>
  </si>
  <si>
    <r>
      <t>m = C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</si>
  <si>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m = C</t>
    </r>
    <r>
      <rPr>
        <vertAlign val="subscript"/>
        <sz val="11"/>
        <color theme="1"/>
        <rFont val="Calibri"/>
        <family val="2"/>
        <charset val="204"/>
        <scheme val="minor"/>
      </rPr>
      <t>8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</si>
  <si>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m = C</t>
    </r>
    <r>
      <rPr>
        <vertAlign val="subscript"/>
        <sz val="11"/>
        <color theme="1"/>
        <rFont val="Calibri"/>
        <family val="2"/>
        <charset val="204"/>
        <scheme val="minor"/>
      </rPr>
      <t>5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 xml:space="preserve"> =</t>
    </r>
  </si>
  <si>
    <r>
      <t>m = C</t>
    </r>
    <r>
      <rPr>
        <vertAlign val="subscript"/>
        <sz val="11"/>
        <color theme="1"/>
        <rFont val="Calibri"/>
        <family val="2"/>
        <charset val="204"/>
        <scheme val="minor"/>
      </rPr>
      <t>7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</si>
  <si>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m = C</t>
    </r>
    <r>
      <rPr>
        <vertAlign val="subscript"/>
        <sz val="11"/>
        <color theme="1"/>
        <rFont val="Calibri"/>
        <family val="2"/>
        <charset val="204"/>
        <scheme val="minor"/>
      </rPr>
      <t>12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 xml:space="preserve"> =</t>
    </r>
  </si>
  <si>
    <t>P(A)</t>
  </si>
  <si>
    <t>Вероятность того, что из вытащенных мячей 3 белые</t>
  </si>
  <si>
    <r>
      <t>m = C</t>
    </r>
    <r>
      <rPr>
        <vertAlign val="subscript"/>
        <sz val="11"/>
        <color theme="1"/>
        <rFont val="Calibri"/>
        <family val="2"/>
        <charset val="204"/>
        <scheme val="minor"/>
      </rPr>
      <t>5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</si>
  <si>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m = C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</si>
  <si>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t xml:space="preserve">
 из первой корзины  вытащили ноль белых мячей, из второй вытащили 3 белых мяча</t>
  </si>
  <si>
    <r>
      <t>m = C</t>
    </r>
    <r>
      <rPr>
        <vertAlign val="subscript"/>
        <sz val="11"/>
        <color theme="1"/>
        <rFont val="Calibri"/>
        <family val="2"/>
        <charset val="204"/>
        <scheme val="minor"/>
      </rPr>
      <t>7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</si>
  <si>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m = C</t>
    </r>
    <r>
      <rPr>
        <vertAlign val="subscript"/>
        <sz val="11"/>
        <color theme="1"/>
        <rFont val="Calibri"/>
        <family val="2"/>
        <charset val="204"/>
        <scheme val="minor"/>
      </rPr>
      <t>5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</si>
  <si>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m = C</t>
    </r>
    <r>
      <rPr>
        <vertAlign val="subscript"/>
        <sz val="11"/>
        <color theme="1"/>
        <rFont val="Calibri"/>
        <family val="2"/>
        <charset val="204"/>
        <scheme val="minor"/>
      </rPr>
      <t>7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 xml:space="preserve"> =</t>
    </r>
  </si>
  <si>
    <t>Ответ:</t>
  </si>
  <si>
    <t>P(A) = =0,1*0,2*(1-0,25) + (1-0,1)*0,2*0,25 + 0,1*(1-0,2)*0,25</t>
  </si>
  <si>
    <t>Вероятность того, что выйдет из строя одна деталь</t>
  </si>
  <si>
    <t xml:space="preserve">P(A) = 0,1*0,2*0,25
</t>
  </si>
  <si>
    <t>P(A) = 1 - (1-0,1)*(1-0,2)*(1-0,25)</t>
  </si>
  <si>
    <t>P(A) = 0,375+0,08</t>
  </si>
</sst>
</file>

<file path=xl/styles.xml><?xml version="1.0" encoding="utf-8"?>
<styleSheet xmlns="http://schemas.openxmlformats.org/spreadsheetml/2006/main">
  <numFmts count="1">
    <numFmt numFmtId="164" formatCode="0.00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0" xfId="0" applyFill="1"/>
    <xf numFmtId="10" fontId="0" fillId="0" borderId="0" xfId="1" applyNumberFormat="1" applyFont="1"/>
    <xf numFmtId="0" fontId="0" fillId="3" borderId="0" xfId="0" applyFill="1" applyAlignment="1">
      <alignment wrapText="1"/>
    </xf>
    <xf numFmtId="0" fontId="0" fillId="3" borderId="0" xfId="0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3" borderId="0" xfId="0" applyFont="1" applyFill="1" applyAlignment="1">
      <alignment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2" borderId="0" xfId="0" applyFont="1" applyFill="1"/>
    <xf numFmtId="0" fontId="0" fillId="0" borderId="0" xfId="0" applyAlignment="1">
      <alignment horizontal="left" vertical="top" wrapText="1"/>
    </xf>
    <xf numFmtId="164" fontId="0" fillId="0" borderId="0" xfId="1" applyNumberFormat="1" applyFont="1" applyAlignment="1">
      <alignment horizontal="left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4" fillId="3" borderId="0" xfId="0" applyFont="1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Y18"/>
  <sheetViews>
    <sheetView zoomScale="90" zoomScaleNormal="90" workbookViewId="0">
      <selection activeCell="B14" sqref="B14"/>
    </sheetView>
  </sheetViews>
  <sheetFormatPr defaultRowHeight="15"/>
  <cols>
    <col min="1" max="1" width="4.140625" customWidth="1"/>
    <col min="2" max="2" width="36.28515625" customWidth="1"/>
    <col min="3" max="3" width="27.140625" bestFit="1" customWidth="1"/>
    <col min="4" max="4" width="9.5703125" customWidth="1"/>
    <col min="5" max="5" width="12.28515625" customWidth="1"/>
    <col min="6" max="25" width="5" bestFit="1" customWidth="1"/>
  </cols>
  <sheetData>
    <row r="2" spans="2:25" ht="15" customHeight="1">
      <c r="B2" s="18" t="s">
        <v>2</v>
      </c>
      <c r="C2" s="18"/>
      <c r="D2" s="18"/>
      <c r="E2" s="2"/>
      <c r="F2" s="2"/>
      <c r="G2" s="2"/>
      <c r="H2" s="2"/>
    </row>
    <row r="3" spans="2:25">
      <c r="B3" s="18"/>
      <c r="C3" s="18"/>
      <c r="D3" s="18"/>
      <c r="E3" s="2"/>
      <c r="F3" s="2"/>
      <c r="G3" s="2"/>
      <c r="H3" s="2"/>
    </row>
    <row r="4" spans="2:25">
      <c r="B4" s="18"/>
      <c r="C4" s="18"/>
      <c r="D4" s="18"/>
      <c r="E4" s="2"/>
      <c r="F4" s="2"/>
      <c r="G4" s="2"/>
      <c r="H4" s="2"/>
    </row>
    <row r="5" spans="2:25">
      <c r="B5" s="18"/>
      <c r="C5" s="18"/>
      <c r="D5" s="18"/>
      <c r="E5" s="2"/>
      <c r="F5" s="2"/>
      <c r="G5" s="2"/>
      <c r="H5" s="2"/>
    </row>
    <row r="6" spans="2:25">
      <c r="B6" s="18"/>
      <c r="C6" s="18"/>
      <c r="D6" s="18"/>
      <c r="E6" s="2"/>
      <c r="F6" s="2"/>
      <c r="G6" s="2"/>
      <c r="H6" s="2"/>
    </row>
    <row r="8" spans="2:25">
      <c r="B8" s="5" t="s">
        <v>0</v>
      </c>
      <c r="C8" s="5"/>
      <c r="D8" s="5"/>
      <c r="F8">
        <v>100</v>
      </c>
      <c r="G8">
        <v>80</v>
      </c>
      <c r="H8">
        <v>75</v>
      </c>
      <c r="I8">
        <v>77</v>
      </c>
      <c r="J8">
        <v>89</v>
      </c>
      <c r="K8">
        <v>33</v>
      </c>
      <c r="L8">
        <v>45</v>
      </c>
      <c r="M8">
        <v>25</v>
      </c>
      <c r="N8">
        <v>65</v>
      </c>
      <c r="O8">
        <v>17</v>
      </c>
      <c r="P8">
        <v>30</v>
      </c>
      <c r="Q8">
        <v>24</v>
      </c>
      <c r="R8">
        <v>57</v>
      </c>
      <c r="S8">
        <v>55</v>
      </c>
      <c r="T8">
        <v>70</v>
      </c>
      <c r="U8">
        <v>75</v>
      </c>
      <c r="V8">
        <v>65</v>
      </c>
      <c r="W8">
        <v>84</v>
      </c>
      <c r="X8">
        <v>90</v>
      </c>
      <c r="Y8">
        <v>150</v>
      </c>
    </row>
    <row r="9" spans="2:25">
      <c r="B9" s="7" t="s">
        <v>1</v>
      </c>
      <c r="C9" s="8"/>
      <c r="D9" s="8"/>
      <c r="F9">
        <f>$D$10</f>
        <v>65.3</v>
      </c>
      <c r="G9">
        <f t="shared" ref="G9:Y9" si="0">$D$10</f>
        <v>65.3</v>
      </c>
      <c r="H9">
        <f t="shared" si="0"/>
        <v>65.3</v>
      </c>
      <c r="I9">
        <f t="shared" si="0"/>
        <v>65.3</v>
      </c>
      <c r="J9">
        <f t="shared" si="0"/>
        <v>65.3</v>
      </c>
      <c r="K9">
        <f t="shared" si="0"/>
        <v>65.3</v>
      </c>
      <c r="L9">
        <f t="shared" si="0"/>
        <v>65.3</v>
      </c>
      <c r="M9">
        <f t="shared" si="0"/>
        <v>65.3</v>
      </c>
      <c r="N9">
        <f t="shared" si="0"/>
        <v>65.3</v>
      </c>
      <c r="O9">
        <f t="shared" si="0"/>
        <v>65.3</v>
      </c>
      <c r="P9">
        <f t="shared" si="0"/>
        <v>65.3</v>
      </c>
      <c r="Q9">
        <f t="shared" si="0"/>
        <v>65.3</v>
      </c>
      <c r="R9">
        <f t="shared" si="0"/>
        <v>65.3</v>
      </c>
      <c r="S9">
        <f t="shared" si="0"/>
        <v>65.3</v>
      </c>
      <c r="T9">
        <f t="shared" si="0"/>
        <v>65.3</v>
      </c>
      <c r="U9">
        <f t="shared" si="0"/>
        <v>65.3</v>
      </c>
      <c r="V9">
        <f t="shared" si="0"/>
        <v>65.3</v>
      </c>
      <c r="W9">
        <f t="shared" si="0"/>
        <v>65.3</v>
      </c>
      <c r="X9">
        <f t="shared" si="0"/>
        <v>65.3</v>
      </c>
      <c r="Y9">
        <f t="shared" si="0"/>
        <v>65.3</v>
      </c>
    </row>
    <row r="10" spans="2:25" s="4" customFormat="1" ht="30.75" customHeight="1">
      <c r="B10" s="13" t="s">
        <v>3</v>
      </c>
      <c r="C10" s="4" t="s">
        <v>5</v>
      </c>
      <c r="D10" s="14">
        <f>SUM(F8:Y8)/COUNT(F8:Y8)</f>
        <v>65.3</v>
      </c>
      <c r="E10" s="4">
        <f>AVERAGE(F8:Y8)</f>
        <v>65.3</v>
      </c>
      <c r="F10" s="4">
        <f>F8-F9</f>
        <v>34.700000000000003</v>
      </c>
      <c r="G10" s="4">
        <f t="shared" ref="G10:Y10" si="1">G8-G9</f>
        <v>14.700000000000003</v>
      </c>
      <c r="H10" s="4">
        <f t="shared" si="1"/>
        <v>9.7000000000000028</v>
      </c>
      <c r="I10" s="4">
        <f t="shared" si="1"/>
        <v>11.700000000000003</v>
      </c>
      <c r="J10" s="4">
        <f t="shared" si="1"/>
        <v>23.700000000000003</v>
      </c>
      <c r="K10" s="4">
        <f t="shared" si="1"/>
        <v>-32.299999999999997</v>
      </c>
      <c r="L10" s="4">
        <f t="shared" si="1"/>
        <v>-20.299999999999997</v>
      </c>
      <c r="M10" s="4">
        <f t="shared" si="1"/>
        <v>-40.299999999999997</v>
      </c>
      <c r="N10" s="4">
        <f t="shared" si="1"/>
        <v>-0.29999999999999716</v>
      </c>
      <c r="O10" s="4">
        <f t="shared" si="1"/>
        <v>-48.3</v>
      </c>
      <c r="P10" s="4">
        <f t="shared" si="1"/>
        <v>-35.299999999999997</v>
      </c>
      <c r="Q10" s="4">
        <f t="shared" si="1"/>
        <v>-41.3</v>
      </c>
      <c r="R10" s="4">
        <f t="shared" si="1"/>
        <v>-8.2999999999999972</v>
      </c>
      <c r="S10" s="4">
        <f t="shared" si="1"/>
        <v>-10.299999999999997</v>
      </c>
      <c r="T10" s="4">
        <f t="shared" si="1"/>
        <v>4.7000000000000028</v>
      </c>
      <c r="U10" s="4">
        <f t="shared" si="1"/>
        <v>9.7000000000000028</v>
      </c>
      <c r="V10" s="4">
        <f t="shared" si="1"/>
        <v>-0.29999999999999716</v>
      </c>
      <c r="W10" s="4">
        <f t="shared" si="1"/>
        <v>18.700000000000003</v>
      </c>
      <c r="X10" s="4">
        <f t="shared" si="1"/>
        <v>24.700000000000003</v>
      </c>
      <c r="Y10" s="4">
        <f t="shared" si="1"/>
        <v>84.7</v>
      </c>
    </row>
    <row r="11" spans="2:25" s="4" customFormat="1" ht="47.25">
      <c r="B11" s="13" t="s">
        <v>4</v>
      </c>
      <c r="C11" s="11" t="s">
        <v>8</v>
      </c>
      <c r="D11" s="14">
        <f>SQRT(SUM($F$11:$Y$11)/(COUNT($F$11:$Y$11)))</f>
        <v>30.823854398825596</v>
      </c>
      <c r="E11" s="4">
        <f>STDEV(F8:Y8)</f>
        <v>31.624607341019811</v>
      </c>
      <c r="F11" s="4">
        <f>POWER(F10,2)</f>
        <v>1204.0900000000001</v>
      </c>
      <c r="G11" s="4">
        <f t="shared" ref="G11:Y11" si="2">POWER(G10,2)</f>
        <v>216.09000000000009</v>
      </c>
      <c r="H11" s="4">
        <f t="shared" si="2"/>
        <v>94.09000000000006</v>
      </c>
      <c r="I11" s="4">
        <f t="shared" si="2"/>
        <v>136.89000000000007</v>
      </c>
      <c r="J11" s="4">
        <f t="shared" si="2"/>
        <v>561.69000000000017</v>
      </c>
      <c r="K11" s="4">
        <f t="shared" si="2"/>
        <v>1043.2899999999997</v>
      </c>
      <c r="L11" s="4">
        <f t="shared" si="2"/>
        <v>412.08999999999986</v>
      </c>
      <c r="M11" s="4">
        <f t="shared" si="2"/>
        <v>1624.0899999999997</v>
      </c>
      <c r="N11" s="4">
        <f t="shared" si="2"/>
        <v>8.999999999999829E-2</v>
      </c>
      <c r="O11" s="4">
        <f t="shared" si="2"/>
        <v>2332.89</v>
      </c>
      <c r="P11" s="4">
        <f t="shared" si="2"/>
        <v>1246.0899999999997</v>
      </c>
      <c r="Q11" s="4">
        <f t="shared" si="2"/>
        <v>1705.6899999999998</v>
      </c>
      <c r="R11" s="4">
        <f t="shared" si="2"/>
        <v>68.889999999999958</v>
      </c>
      <c r="S11" s="4">
        <f t="shared" si="2"/>
        <v>106.08999999999995</v>
      </c>
      <c r="T11" s="4">
        <f t="shared" si="2"/>
        <v>22.090000000000028</v>
      </c>
      <c r="U11" s="4">
        <f t="shared" si="2"/>
        <v>94.09000000000006</v>
      </c>
      <c r="V11" s="4">
        <f t="shared" si="2"/>
        <v>8.999999999999829E-2</v>
      </c>
      <c r="W11" s="4">
        <f t="shared" si="2"/>
        <v>349.69000000000011</v>
      </c>
      <c r="X11" s="4">
        <f t="shared" si="2"/>
        <v>610.09000000000015</v>
      </c>
      <c r="Y11" s="4">
        <f t="shared" si="2"/>
        <v>7174.09</v>
      </c>
    </row>
    <row r="12" spans="2:25" s="4" customFormat="1" ht="45.75" customHeight="1">
      <c r="B12" s="13" t="s">
        <v>10</v>
      </c>
      <c r="C12" s="11" t="s">
        <v>7</v>
      </c>
      <c r="D12" s="14">
        <f>SUM($F$11:$Y$11)/(COUNT($F$11:$Y$11)-1)</f>
        <v>1000.1157894736842</v>
      </c>
    </row>
    <row r="13" spans="2:25" s="4" customFormat="1" ht="53.25" customHeight="1">
      <c r="B13" s="13" t="s">
        <v>6</v>
      </c>
      <c r="C13" s="11" t="s">
        <v>8</v>
      </c>
      <c r="D13" s="14">
        <f>SUM($F$11:$Y$11)/(COUNT($F$11:$Y$11))</f>
        <v>950.11</v>
      </c>
    </row>
    <row r="14" spans="2:25">
      <c r="B14" s="1"/>
    </row>
    <row r="15" spans="2:25">
      <c r="B15" s="1"/>
    </row>
    <row r="16" spans="2:25">
      <c r="B16" s="1"/>
    </row>
    <row r="17" spans="2:2">
      <c r="B17" s="1"/>
    </row>
    <row r="18" spans="2:2">
      <c r="B18" s="1"/>
    </row>
  </sheetData>
  <mergeCells count="1">
    <mergeCell ref="B2:D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29"/>
  <sheetViews>
    <sheetView zoomScale="90" zoomScaleNormal="90" workbookViewId="0">
      <selection activeCell="F7" sqref="F7"/>
    </sheetView>
  </sheetViews>
  <sheetFormatPr defaultRowHeight="15"/>
  <cols>
    <col min="1" max="1" width="3.28515625" customWidth="1"/>
    <col min="2" max="2" width="43.7109375" customWidth="1"/>
    <col min="3" max="4" width="9.140625" customWidth="1"/>
    <col min="5" max="5" width="4.7109375" customWidth="1"/>
    <col min="7" max="9" width="4.42578125" customWidth="1"/>
  </cols>
  <sheetData>
    <row r="2" spans="2:9" ht="12" customHeight="1">
      <c r="B2" s="19" t="s">
        <v>9</v>
      </c>
      <c r="C2" s="19"/>
      <c r="D2" s="19"/>
      <c r="E2" s="2"/>
      <c r="F2" s="2"/>
      <c r="G2" s="2"/>
    </row>
    <row r="3" spans="2:9" ht="12" customHeight="1">
      <c r="B3" s="19"/>
      <c r="C3" s="19"/>
      <c r="D3" s="19"/>
      <c r="E3" s="2"/>
      <c r="F3" s="2"/>
      <c r="G3" s="2"/>
    </row>
    <row r="4" spans="2:9" ht="12" customHeight="1">
      <c r="B4" s="19"/>
      <c r="C4" s="19"/>
      <c r="D4" s="19"/>
      <c r="E4" s="2"/>
      <c r="F4" s="2"/>
      <c r="G4" s="2"/>
    </row>
    <row r="5" spans="2:9" ht="12" customHeight="1">
      <c r="B5" s="19"/>
      <c r="C5" s="19"/>
      <c r="D5" s="19"/>
      <c r="E5" s="2"/>
      <c r="F5" s="2"/>
      <c r="G5" s="2"/>
    </row>
    <row r="6" spans="2:9" ht="12" customHeight="1">
      <c r="B6" s="19"/>
      <c r="C6" s="19"/>
      <c r="D6" s="19"/>
      <c r="E6" s="2"/>
      <c r="F6" s="2"/>
      <c r="G6" s="2"/>
    </row>
    <row r="7" spans="2:9">
      <c r="B7" s="3"/>
      <c r="C7" s="3"/>
      <c r="D7" s="3"/>
      <c r="E7" s="3"/>
      <c r="F7" s="3"/>
      <c r="G7" s="3"/>
    </row>
    <row r="8" spans="2:9">
      <c r="B8" s="15" t="s">
        <v>0</v>
      </c>
      <c r="C8" s="5"/>
      <c r="D8" s="5"/>
    </row>
    <row r="9" spans="2:9">
      <c r="B9" s="12" t="s">
        <v>12</v>
      </c>
      <c r="C9" s="8"/>
      <c r="D9" s="8"/>
    </row>
    <row r="10" spans="2:9" s="4" customFormat="1" ht="46.5">
      <c r="B10" s="21" t="s">
        <v>49</v>
      </c>
      <c r="C10" s="4" t="s">
        <v>45</v>
      </c>
      <c r="D10" s="4">
        <f>G10*G12*G14/(G11*G16)</f>
        <v>1.5151515151515152E-2</v>
      </c>
      <c r="F10" t="s">
        <v>40</v>
      </c>
      <c r="G10">
        <f>COMBIN(H10,I10)</f>
        <v>3</v>
      </c>
      <c r="H10">
        <v>3</v>
      </c>
      <c r="I10">
        <v>2</v>
      </c>
    </row>
    <row r="11" spans="2:9" s="4" customFormat="1" ht="31.5">
      <c r="B11" s="21" t="s">
        <v>38</v>
      </c>
      <c r="C11" s="4" t="s">
        <v>45</v>
      </c>
      <c r="D11" s="4">
        <f>G17*G18*G20*G19/(G11*G16)</f>
        <v>0.22727272727272727</v>
      </c>
      <c r="E11"/>
      <c r="F11" t="s">
        <v>41</v>
      </c>
      <c r="G11">
        <f t="shared" ref="G11:G16" si="0">COMBIN(H11,I11)</f>
        <v>28</v>
      </c>
      <c r="H11">
        <v>8</v>
      </c>
      <c r="I11">
        <v>2</v>
      </c>
    </row>
    <row r="12" spans="2:9" s="4" customFormat="1" ht="31.5">
      <c r="B12" s="21" t="s">
        <v>39</v>
      </c>
      <c r="C12" s="4" t="s">
        <v>45</v>
      </c>
      <c r="D12" s="4">
        <f>G20*G17*G21/(G11*G16)</f>
        <v>0.12626262626262627</v>
      </c>
      <c r="E12"/>
      <c r="F12" t="s">
        <v>42</v>
      </c>
      <c r="G12">
        <f>COMBIN(H12,I12)</f>
        <v>10</v>
      </c>
      <c r="H12">
        <v>5</v>
      </c>
      <c r="I12">
        <v>3</v>
      </c>
    </row>
    <row r="13" spans="2:9" s="4" customFormat="1" ht="18.75">
      <c r="B13" s="22"/>
      <c r="C13"/>
      <c r="E13"/>
      <c r="F13" t="s">
        <v>40</v>
      </c>
      <c r="G13">
        <f t="shared" si="0"/>
        <v>3</v>
      </c>
      <c r="H13">
        <v>3</v>
      </c>
      <c r="I13">
        <v>2</v>
      </c>
    </row>
    <row r="14" spans="2:9" s="4" customFormat="1" ht="18.75">
      <c r="B14" s="22"/>
      <c r="C14"/>
      <c r="E14"/>
      <c r="F14" t="s">
        <v>43</v>
      </c>
      <c r="G14">
        <f t="shared" si="0"/>
        <v>7</v>
      </c>
      <c r="H14">
        <v>7</v>
      </c>
      <c r="I14">
        <v>1</v>
      </c>
    </row>
    <row r="15" spans="2:9" s="4" customFormat="1" ht="18.75">
      <c r="B15" s="22"/>
      <c r="C15"/>
      <c r="E15"/>
      <c r="F15" t="s">
        <v>40</v>
      </c>
      <c r="G15">
        <f t="shared" si="0"/>
        <v>3</v>
      </c>
      <c r="H15">
        <v>3</v>
      </c>
      <c r="I15">
        <v>2</v>
      </c>
    </row>
    <row r="16" spans="2:9" s="4" customFormat="1" ht="18.75">
      <c r="B16" s="15" t="s">
        <v>53</v>
      </c>
      <c r="C16" s="15"/>
      <c r="D16" s="15"/>
      <c r="E16"/>
      <c r="F16" t="s">
        <v>44</v>
      </c>
      <c r="G16">
        <f t="shared" si="0"/>
        <v>495</v>
      </c>
      <c r="H16">
        <v>12</v>
      </c>
      <c r="I16">
        <v>4</v>
      </c>
    </row>
    <row r="17" spans="2:9" s="4" customFormat="1" ht="18.75">
      <c r="B17" s="15" t="s">
        <v>46</v>
      </c>
      <c r="C17" s="15"/>
      <c r="D17" s="15">
        <f>SUM(D10:D12)</f>
        <v>0.36868686868686873</v>
      </c>
      <c r="E17"/>
      <c r="F17" t="s">
        <v>47</v>
      </c>
      <c r="G17">
        <f t="shared" ref="G17" si="1">COMBIN(H17,I17)</f>
        <v>5</v>
      </c>
      <c r="H17">
        <v>5</v>
      </c>
      <c r="I17">
        <v>1</v>
      </c>
    </row>
    <row r="18" spans="2:9" s="4" customFormat="1" ht="18.75">
      <c r="B18"/>
      <c r="C18"/>
      <c r="E18"/>
      <c r="F18" t="s">
        <v>48</v>
      </c>
      <c r="G18">
        <f t="shared" ref="G18:G21" si="2">COMBIN(H18,I18)</f>
        <v>3</v>
      </c>
      <c r="H18">
        <v>3</v>
      </c>
      <c r="I18">
        <v>1</v>
      </c>
    </row>
    <row r="19" spans="2:9" s="4" customFormat="1" ht="18.75">
      <c r="B19" s="22"/>
      <c r="C19"/>
      <c r="E19"/>
      <c r="F19" t="s">
        <v>50</v>
      </c>
      <c r="G19">
        <f t="shared" si="2"/>
        <v>21</v>
      </c>
      <c r="H19">
        <v>7</v>
      </c>
      <c r="I19">
        <v>2</v>
      </c>
    </row>
    <row r="20" spans="2:9" s="4" customFormat="1" ht="18.75">
      <c r="B20" s="22"/>
      <c r="C20"/>
      <c r="E20"/>
      <c r="F20" t="s">
        <v>51</v>
      </c>
      <c r="G20">
        <f t="shared" si="2"/>
        <v>10</v>
      </c>
      <c r="H20">
        <v>5</v>
      </c>
      <c r="I20">
        <v>2</v>
      </c>
    </row>
    <row r="21" spans="2:9" s="4" customFormat="1" ht="18.75">
      <c r="B21" s="22"/>
      <c r="C21"/>
      <c r="E21"/>
      <c r="F21" t="s">
        <v>52</v>
      </c>
      <c r="G21">
        <f t="shared" si="2"/>
        <v>35</v>
      </c>
      <c r="H21">
        <v>7</v>
      </c>
      <c r="I21">
        <v>3</v>
      </c>
    </row>
    <row r="22" spans="2:9" s="4" customFormat="1">
      <c r="B22" s="22"/>
      <c r="C22"/>
      <c r="E22"/>
      <c r="F22"/>
      <c r="G22"/>
      <c r="H22"/>
      <c r="I22"/>
    </row>
    <row r="23" spans="2:9">
      <c r="B23" s="1"/>
      <c r="D23" s="6"/>
    </row>
    <row r="24" spans="2:9">
      <c r="B24" s="1"/>
      <c r="D24" s="6"/>
    </row>
    <row r="25" spans="2:9">
      <c r="B25" s="1"/>
    </row>
    <row r="26" spans="2:9" ht="33.75" customHeight="1">
      <c r="B26" s="20"/>
      <c r="C26" s="20"/>
      <c r="D26" s="20"/>
      <c r="E26" s="20"/>
    </row>
    <row r="27" spans="2:9">
      <c r="B27" s="1"/>
    </row>
    <row r="28" spans="2:9">
      <c r="B28" s="1"/>
    </row>
    <row r="29" spans="2:9">
      <c r="B29" s="1"/>
    </row>
  </sheetData>
  <mergeCells count="2">
    <mergeCell ref="B2:D6"/>
    <mergeCell ref="B26:E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H21"/>
  <sheetViews>
    <sheetView tabSelected="1" workbookViewId="0">
      <selection activeCell="B16" sqref="B16"/>
    </sheetView>
  </sheetViews>
  <sheetFormatPr defaultRowHeight="15"/>
  <cols>
    <col min="2" max="2" width="31.42578125" customWidth="1"/>
    <col min="3" max="3" width="24.140625" customWidth="1"/>
    <col min="4" max="4" width="11.28515625" customWidth="1"/>
  </cols>
  <sheetData>
    <row r="2" spans="2:8" ht="15" customHeight="1">
      <c r="B2" s="19" t="s">
        <v>11</v>
      </c>
      <c r="C2" s="19"/>
      <c r="D2" s="19"/>
      <c r="E2" s="2"/>
      <c r="F2" s="2"/>
      <c r="G2" s="2"/>
      <c r="H2" s="2"/>
    </row>
    <row r="3" spans="2:8">
      <c r="B3" s="19"/>
      <c r="C3" s="19"/>
      <c r="D3" s="19"/>
      <c r="E3" s="2"/>
      <c r="F3" s="2"/>
      <c r="G3" s="2"/>
      <c r="H3" s="2"/>
    </row>
    <row r="4" spans="2:8">
      <c r="B4" s="19"/>
      <c r="C4" s="19"/>
      <c r="D4" s="19"/>
      <c r="E4" s="2"/>
      <c r="F4" s="2"/>
      <c r="G4" s="2"/>
      <c r="H4" s="2"/>
    </row>
    <row r="5" spans="2:8">
      <c r="B5" s="19"/>
      <c r="C5" s="19"/>
      <c r="D5" s="19"/>
      <c r="E5" s="2"/>
      <c r="F5" s="2"/>
      <c r="G5" s="2"/>
      <c r="H5" s="2"/>
    </row>
    <row r="6" spans="2:8">
      <c r="B6" s="19"/>
      <c r="C6" s="19"/>
      <c r="D6" s="19"/>
      <c r="E6" s="2"/>
      <c r="F6" s="2"/>
      <c r="G6" s="2"/>
      <c r="H6" s="2"/>
    </row>
    <row r="7" spans="2:8">
      <c r="B7" s="11"/>
      <c r="C7" s="11"/>
      <c r="D7" s="11"/>
      <c r="E7" s="11"/>
      <c r="F7" s="11"/>
      <c r="G7" s="11"/>
      <c r="H7" s="11"/>
    </row>
    <row r="8" spans="2:8">
      <c r="B8" s="5" t="s">
        <v>0</v>
      </c>
      <c r="C8" s="5"/>
      <c r="D8" s="5"/>
    </row>
    <row r="9" spans="2:8">
      <c r="B9" s="7" t="s">
        <v>1</v>
      </c>
      <c r="C9" s="8"/>
      <c r="D9" s="8"/>
    </row>
    <row r="10" spans="2:8" s="4" customFormat="1" ht="30.75" customHeight="1">
      <c r="B10" s="11" t="s">
        <v>15</v>
      </c>
      <c r="C10" s="4" t="s">
        <v>14</v>
      </c>
      <c r="D10" s="4">
        <f xml:space="preserve"> 0.9/3+0.8/3+0.6/3</f>
        <v>0.76666666666666661</v>
      </c>
    </row>
    <row r="11" spans="2:8" s="4" customFormat="1" ht="30.75" customHeight="1">
      <c r="B11" s="11" t="s">
        <v>13</v>
      </c>
      <c r="C11" s="4" t="s">
        <v>16</v>
      </c>
      <c r="D11" s="4">
        <f xml:space="preserve"> E11/3/$D$10</f>
        <v>0.39130434782608697</v>
      </c>
      <c r="E11" s="4">
        <v>0.9</v>
      </c>
    </row>
    <row r="12" spans="2:8" s="4" customFormat="1" ht="30.75" customHeight="1">
      <c r="B12" s="11" t="s">
        <v>17</v>
      </c>
      <c r="C12" s="4" t="s">
        <v>16</v>
      </c>
      <c r="D12" s="4">
        <f t="shared" ref="D12:D13" si="0" xml:space="preserve"> E12/3/$D$10</f>
        <v>0.34782608695652178</v>
      </c>
      <c r="E12" s="4">
        <v>0.8</v>
      </c>
    </row>
    <row r="13" spans="2:8" s="4" customFormat="1" ht="30.75" customHeight="1">
      <c r="B13" s="11" t="s">
        <v>18</v>
      </c>
      <c r="C13" s="4" t="s">
        <v>16</v>
      </c>
      <c r="D13" s="4">
        <f t="shared" si="0"/>
        <v>0.2608695652173913</v>
      </c>
      <c r="E13" s="4">
        <v>0.6</v>
      </c>
    </row>
    <row r="14" spans="2:8">
      <c r="B14" s="1"/>
    </row>
    <row r="15" spans="2:8">
      <c r="B15" s="1"/>
      <c r="D15" s="6"/>
    </row>
    <row r="16" spans="2:8">
      <c r="B16" s="1"/>
      <c r="D16" s="6"/>
    </row>
    <row r="17" spans="2:5">
      <c r="B17" s="1"/>
    </row>
    <row r="18" spans="2:5" ht="33.75" customHeight="1">
      <c r="B18" s="20"/>
      <c r="C18" s="20"/>
      <c r="D18" s="20"/>
      <c r="E18" s="20"/>
    </row>
    <row r="19" spans="2:5">
      <c r="B19" s="1"/>
    </row>
    <row r="20" spans="2:5">
      <c r="B20" s="1"/>
    </row>
    <row r="21" spans="2:5">
      <c r="B21" s="1"/>
    </row>
  </sheetData>
  <mergeCells count="2">
    <mergeCell ref="B2:D6"/>
    <mergeCell ref="B18:E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H24"/>
  <sheetViews>
    <sheetView topLeftCell="B1" workbookViewId="0">
      <selection activeCell="B10" sqref="B10"/>
    </sheetView>
  </sheetViews>
  <sheetFormatPr defaultRowHeight="15"/>
  <cols>
    <col min="1" max="1" width="2.7109375" customWidth="1"/>
    <col min="2" max="2" width="30.42578125" customWidth="1"/>
    <col min="3" max="3" width="27.140625" customWidth="1"/>
    <col min="4" max="4" width="14.85546875" customWidth="1"/>
  </cols>
  <sheetData>
    <row r="2" spans="2:8" ht="21.75" customHeight="1">
      <c r="B2" s="19" t="s">
        <v>19</v>
      </c>
      <c r="C2" s="19"/>
      <c r="D2" s="19"/>
      <c r="E2" s="2"/>
      <c r="F2" s="2"/>
      <c r="G2" s="2"/>
      <c r="H2" s="2"/>
    </row>
    <row r="3" spans="2:8" ht="21.75" customHeight="1">
      <c r="B3" s="19"/>
      <c r="C3" s="19"/>
      <c r="D3" s="19"/>
      <c r="E3" s="2"/>
      <c r="F3" s="2"/>
      <c r="G3" s="2"/>
      <c r="H3" s="2"/>
    </row>
    <row r="4" spans="2:8" ht="21.75" customHeight="1">
      <c r="B4" s="19"/>
      <c r="C4" s="19"/>
      <c r="D4" s="19"/>
      <c r="E4" s="2"/>
      <c r="F4" s="2"/>
      <c r="G4" s="2"/>
      <c r="H4" s="2"/>
    </row>
    <row r="5" spans="2:8" ht="21.75" customHeight="1">
      <c r="B5" s="19"/>
      <c r="C5" s="19"/>
      <c r="D5" s="19"/>
      <c r="E5" s="2"/>
      <c r="F5" s="2"/>
      <c r="G5" s="2"/>
      <c r="H5" s="2"/>
    </row>
    <row r="6" spans="2:8" ht="21.75" customHeight="1">
      <c r="B6" s="19"/>
      <c r="C6" s="19"/>
      <c r="D6" s="19"/>
      <c r="E6" s="2"/>
      <c r="F6" s="2"/>
      <c r="G6" s="2"/>
      <c r="H6" s="2"/>
    </row>
    <row r="7" spans="2:8">
      <c r="B7" s="11"/>
      <c r="C7" s="11"/>
      <c r="D7" s="11"/>
      <c r="E7" s="11"/>
      <c r="F7" s="11"/>
      <c r="G7" s="11"/>
      <c r="H7" s="11"/>
    </row>
    <row r="8" spans="2:8">
      <c r="B8" s="5" t="s">
        <v>0</v>
      </c>
      <c r="C8" s="5"/>
      <c r="D8" s="5"/>
    </row>
    <row r="9" spans="2:8">
      <c r="B9" s="7" t="s">
        <v>20</v>
      </c>
      <c r="C9" s="8"/>
      <c r="D9" s="8"/>
    </row>
    <row r="10" spans="2:8" s="4" customFormat="1" ht="30.75" customHeight="1">
      <c r="B10" s="11" t="s">
        <v>21</v>
      </c>
      <c r="C10" s="4" t="s">
        <v>22</v>
      </c>
      <c r="D10" s="4">
        <f xml:space="preserve"> 0.8/4+0.7/4+0.9/2</f>
        <v>0.82499999999999996</v>
      </c>
    </row>
    <row r="11" spans="2:8" s="4" customFormat="1" ht="30.75" customHeight="1">
      <c r="B11" s="11" t="s">
        <v>23</v>
      </c>
      <c r="C11" s="4" t="s">
        <v>24</v>
      </c>
      <c r="D11" s="4">
        <f>E11/4/$D$10</f>
        <v>0.24242424242424246</v>
      </c>
      <c r="E11" s="4">
        <v>0.8</v>
      </c>
    </row>
    <row r="12" spans="2:8" s="4" customFormat="1" ht="30.75" customHeight="1">
      <c r="B12" s="11" t="s">
        <v>25</v>
      </c>
      <c r="C12" s="4" t="s">
        <v>28</v>
      </c>
      <c r="D12" s="4">
        <f t="shared" ref="D12" si="0">E12/4/$D$10</f>
        <v>0.21212121212121213</v>
      </c>
      <c r="E12" s="4">
        <v>0.7</v>
      </c>
    </row>
    <row r="13" spans="2:8" s="4" customFormat="1" ht="30.75" customHeight="1">
      <c r="B13" s="11" t="s">
        <v>26</v>
      </c>
      <c r="C13" s="4" t="s">
        <v>27</v>
      </c>
      <c r="D13" s="4">
        <f>E13/2/$D$10</f>
        <v>0.54545454545454553</v>
      </c>
      <c r="E13" s="4">
        <v>0.9</v>
      </c>
    </row>
    <row r="14" spans="2:8" s="4" customFormat="1" ht="11.25" customHeight="1">
      <c r="B14" s="11"/>
    </row>
    <row r="15" spans="2:8" s="4" customFormat="1">
      <c r="B15" s="9"/>
      <c r="C15" s="10"/>
      <c r="D15" s="10"/>
      <c r="E15" s="10"/>
    </row>
    <row r="16" spans="2:8">
      <c r="B16" s="1"/>
    </row>
    <row r="18" spans="2:5">
      <c r="B18" s="1"/>
      <c r="D18" s="6"/>
    </row>
    <row r="19" spans="2:5">
      <c r="B19" s="1"/>
      <c r="D19" s="6"/>
    </row>
    <row r="20" spans="2:5">
      <c r="B20" s="1"/>
    </row>
    <row r="21" spans="2:5" ht="33.75" customHeight="1">
      <c r="B21" s="20"/>
      <c r="C21" s="20"/>
      <c r="D21" s="20"/>
      <c r="E21" s="20"/>
    </row>
    <row r="22" spans="2:5">
      <c r="B22" s="1"/>
    </row>
    <row r="23" spans="2:5">
      <c r="B23" s="1"/>
    </row>
    <row r="24" spans="2:5">
      <c r="B24" s="1"/>
    </row>
  </sheetData>
  <mergeCells count="2">
    <mergeCell ref="B2:D6"/>
    <mergeCell ref="B21:E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H24"/>
  <sheetViews>
    <sheetView zoomScale="80" zoomScaleNormal="80" workbookViewId="0">
      <selection activeCell="C15" sqref="C15"/>
    </sheetView>
  </sheetViews>
  <sheetFormatPr defaultRowHeight="15"/>
  <cols>
    <col min="1" max="1" width="2.7109375" customWidth="1"/>
    <col min="2" max="2" width="30.85546875" customWidth="1"/>
    <col min="3" max="3" width="52.28515625" customWidth="1"/>
    <col min="4" max="4" width="9" customWidth="1"/>
    <col min="5" max="5" width="8.7109375" customWidth="1"/>
  </cols>
  <sheetData>
    <row r="2" spans="1:8" ht="18" customHeight="1">
      <c r="B2" s="19" t="s">
        <v>29</v>
      </c>
      <c r="C2" s="19"/>
      <c r="D2" s="19"/>
      <c r="E2" s="2"/>
      <c r="F2" s="2"/>
      <c r="G2" s="2"/>
      <c r="H2" s="2"/>
    </row>
    <row r="3" spans="1:8" ht="18" customHeight="1">
      <c r="B3" s="19"/>
      <c r="C3" s="19"/>
      <c r="D3" s="19"/>
      <c r="E3" s="2"/>
      <c r="F3" s="2"/>
      <c r="G3" s="2"/>
      <c r="H3" s="2"/>
    </row>
    <row r="4" spans="1:8" ht="18" customHeight="1">
      <c r="B4" s="19"/>
      <c r="C4" s="19"/>
      <c r="D4" s="19"/>
      <c r="E4" s="2"/>
      <c r="F4" s="2"/>
      <c r="G4" s="2"/>
      <c r="H4" s="2"/>
    </row>
    <row r="5" spans="1:8" ht="18" customHeight="1">
      <c r="B5" s="19"/>
      <c r="C5" s="19"/>
      <c r="D5" s="19"/>
      <c r="E5" s="2"/>
      <c r="F5" s="2"/>
      <c r="G5" s="2"/>
      <c r="H5" s="2"/>
    </row>
    <row r="6" spans="1:8" ht="18" customHeight="1">
      <c r="B6" s="19"/>
      <c r="C6" s="19"/>
      <c r="D6" s="19"/>
      <c r="E6" s="2"/>
      <c r="F6" s="2"/>
      <c r="G6" s="2"/>
      <c r="H6" s="2"/>
    </row>
    <row r="7" spans="1:8">
      <c r="B7" s="11"/>
      <c r="C7" s="11"/>
      <c r="D7" s="11"/>
      <c r="E7" s="11"/>
      <c r="F7" s="11"/>
      <c r="G7" s="11"/>
      <c r="H7" s="11"/>
    </row>
    <row r="8" spans="1:8">
      <c r="B8" s="15" t="s">
        <v>0</v>
      </c>
      <c r="C8" s="15"/>
      <c r="D8" s="15"/>
    </row>
    <row r="9" spans="1:8">
      <c r="B9" s="12" t="s">
        <v>1</v>
      </c>
      <c r="C9" s="23"/>
      <c r="D9" s="23"/>
    </row>
    <row r="10" spans="1:8" s="4" customFormat="1" ht="30.75" customHeight="1">
      <c r="B10" s="16" t="s">
        <v>55</v>
      </c>
      <c r="D10" s="4">
        <f>0.1*(1-0.2)*(1-0.25)+(1-0.1)*0.2*(1-0.25)+(1-0.1)*(1-0.2)*0.25</f>
        <v>0.375</v>
      </c>
      <c r="E10" s="17">
        <f>0.1*(1-0.2)*(1-0.25)+(1-0.1)*0.2*(1-0.25)+(1-0.1)*(1-0.2)*0.25</f>
        <v>0.375</v>
      </c>
    </row>
    <row r="11" spans="1:8" s="4" customFormat="1" ht="50.25" customHeight="1">
      <c r="A11" s="4" t="s">
        <v>34</v>
      </c>
      <c r="B11" s="11" t="s">
        <v>30</v>
      </c>
      <c r="C11" s="16" t="s">
        <v>56</v>
      </c>
      <c r="E11" s="17">
        <f xml:space="preserve"> 0.1*0.2*0.25</f>
        <v>5.000000000000001E-3</v>
      </c>
    </row>
    <row r="12" spans="1:8" s="4" customFormat="1" ht="61.5" customHeight="1">
      <c r="A12" s="4" t="s">
        <v>35</v>
      </c>
      <c r="B12" s="11" t="s">
        <v>31</v>
      </c>
      <c r="C12" s="4" t="s">
        <v>54</v>
      </c>
      <c r="D12" s="4">
        <f>0.1*0.2*(1-0.25) + (1-0.1)*0.2*0.25 + 0.1*(1-0.2)*0.25</f>
        <v>8.0000000000000016E-2</v>
      </c>
      <c r="E12" s="17">
        <f>0.1*0.2*(1-0.25) + (1-0.1)*0.2*0.25 + 0.1*(1-0.2)*0.25</f>
        <v>8.0000000000000016E-2</v>
      </c>
    </row>
    <row r="13" spans="1:8" s="4" customFormat="1" ht="50.25" customHeight="1">
      <c r="A13" s="4" t="s">
        <v>36</v>
      </c>
      <c r="B13" s="11" t="s">
        <v>32</v>
      </c>
      <c r="C13" s="4" t="s">
        <v>57</v>
      </c>
      <c r="D13" s="4">
        <f xml:space="preserve"> 1-(1-0.1)*(1-0.2)*(1-0.25)</f>
        <v>0.45999999999999996</v>
      </c>
      <c r="E13" s="17">
        <f xml:space="preserve"> 1-(1-0.1)*(1-0.2)*(1-0.25)</f>
        <v>0.45999999999999996</v>
      </c>
    </row>
    <row r="14" spans="1:8" s="4" customFormat="1" ht="45">
      <c r="A14" s="4" t="s">
        <v>37</v>
      </c>
      <c r="B14" s="11" t="s">
        <v>33</v>
      </c>
      <c r="C14" s="4" t="s">
        <v>58</v>
      </c>
      <c r="D14" s="4">
        <f xml:space="preserve"> 0.375+0.08</f>
        <v>0.45500000000000002</v>
      </c>
      <c r="E14" s="17">
        <f xml:space="preserve"> 0.375+0.08</f>
        <v>0.45500000000000002</v>
      </c>
    </row>
    <row r="15" spans="1:8" s="4" customFormat="1">
      <c r="B15" s="9"/>
      <c r="C15" s="10"/>
      <c r="D15" s="10"/>
      <c r="E15" s="10"/>
    </row>
    <row r="16" spans="1:8">
      <c r="B16" s="1"/>
    </row>
    <row r="18" spans="2:5">
      <c r="B18" s="1"/>
      <c r="D18" s="6"/>
    </row>
    <row r="19" spans="2:5">
      <c r="B19" s="1"/>
      <c r="D19" s="6"/>
    </row>
    <row r="20" spans="2:5">
      <c r="B20" s="1"/>
    </row>
    <row r="21" spans="2:5" ht="33.75" customHeight="1">
      <c r="B21" s="20"/>
      <c r="C21" s="20"/>
      <c r="D21" s="20"/>
      <c r="E21" s="20"/>
    </row>
    <row r="22" spans="2:5">
      <c r="B22" s="1"/>
    </row>
    <row r="23" spans="2:5">
      <c r="B23" s="1"/>
    </row>
    <row r="24" spans="2:5">
      <c r="B24" s="1"/>
    </row>
  </sheetData>
  <mergeCells count="2">
    <mergeCell ref="B2:D6"/>
    <mergeCell ref="B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ops-23 ops-23</cp:lastModifiedBy>
  <dcterms:created xsi:type="dcterms:W3CDTF">2015-06-05T18:17:20Z</dcterms:created>
  <dcterms:modified xsi:type="dcterms:W3CDTF">2023-07-01T14:39:36Z</dcterms:modified>
</cp:coreProperties>
</file>