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erinh\Desktop\Data Analysis\projects\"/>
    </mc:Choice>
  </mc:AlternateContent>
  <xr:revisionPtr revIDLastSave="0" documentId="13_ncr:1_{DBC81D04-E2E9-42EA-944A-9E7F7D71A759}" xr6:coauthVersionLast="47" xr6:coauthVersionMax="47" xr10:uidLastSave="{00000000-0000-0000-0000-000000000000}"/>
  <bookViews>
    <workbookView xWindow="28680" yWindow="-120" windowWidth="29040" windowHeight="15720" xr2:uid="{1695188F-F34C-4563-ACA7-588D84715910}"/>
  </bookViews>
  <sheets>
    <sheet name="Sheet3" sheetId="3" r:id="rId1"/>
    <sheet name="Sheet1" sheetId="4" r:id="rId2"/>
    <sheet name="Sheet2" sheetId="5" r:id="rId3"/>
  </sheets>
  <definedNames>
    <definedName name="Slicer_Date">#N/A</definedName>
    <definedName name="Slicer_Name1">#N/A</definedName>
  </definedNames>
  <calcPr calcId="191029"/>
  <pivotCaches>
    <pivotCache cacheId="21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2" i="5" l="1"/>
  <c r="L52" i="5"/>
  <c r="K52" i="5"/>
  <c r="J52" i="5"/>
  <c r="G52" i="5"/>
  <c r="F52" i="5"/>
  <c r="I39" i="5" a="1"/>
  <c r="I39" i="5" s="1"/>
  <c r="J39" i="5" s="1"/>
  <c r="F39" i="5"/>
  <c r="F15" i="5"/>
  <c r="O21" i="4"/>
  <c r="N37" i="4"/>
  <c r="M37" i="4"/>
  <c r="K37" i="4"/>
  <c r="N36" i="4"/>
  <c r="M36" i="4"/>
  <c r="K36" i="4"/>
  <c r="N35" i="4"/>
  <c r="M35" i="4"/>
  <c r="K35" i="4"/>
  <c r="N34" i="4"/>
  <c r="M34" i="4"/>
  <c r="K34" i="4"/>
  <c r="N33" i="4"/>
  <c r="M33" i="4"/>
  <c r="K33" i="4"/>
  <c r="N32" i="4"/>
  <c r="M32" i="4"/>
  <c r="K32" i="4"/>
  <c r="N31" i="4"/>
  <c r="M31" i="4"/>
  <c r="K31" i="4"/>
  <c r="N30" i="4"/>
  <c r="M30" i="4"/>
  <c r="K30" i="4"/>
  <c r="N29" i="4"/>
  <c r="M29" i="4"/>
  <c r="K29" i="4"/>
  <c r="N28" i="4"/>
  <c r="M28" i="4"/>
  <c r="K28" i="4"/>
  <c r="N27" i="4"/>
  <c r="M27" i="4"/>
  <c r="K27" i="4"/>
  <c r="N26" i="4"/>
  <c r="M26" i="4"/>
  <c r="K26" i="4"/>
  <c r="N25" i="4"/>
  <c r="M25" i="4"/>
  <c r="K25" i="4"/>
  <c r="N24" i="4"/>
  <c r="M24" i="4"/>
  <c r="K24" i="4"/>
  <c r="N23" i="4"/>
  <c r="M23" i="4"/>
  <c r="K23" i="4"/>
  <c r="N22" i="4"/>
  <c r="M22" i="4"/>
  <c r="K22" i="4"/>
  <c r="P21" i="4"/>
  <c r="N21" i="4"/>
  <c r="M21" i="4"/>
  <c r="K21" i="4"/>
  <c r="P20" i="4"/>
  <c r="O20" i="4"/>
  <c r="N20" i="4"/>
  <c r="M20" i="4"/>
  <c r="K20" i="4"/>
  <c r="H102" i="5"/>
  <c r="G102" i="5"/>
  <c r="G27" i="5"/>
  <c r="F27" i="5"/>
  <c r="P2" i="4"/>
  <c r="P3" i="4"/>
  <c r="P4" i="4"/>
  <c r="P5" i="4"/>
  <c r="P6" i="4"/>
  <c r="P7" i="4"/>
  <c r="P8" i="4"/>
  <c r="P9" i="4"/>
  <c r="P10" i="4"/>
  <c r="P11" i="4"/>
  <c r="P12" i="4"/>
  <c r="P13" i="4"/>
  <c r="P14" i="4"/>
  <c r="P15" i="4"/>
  <c r="P16" i="4"/>
  <c r="P17" i="4"/>
  <c r="P18" i="4"/>
  <c r="P19" i="4"/>
  <c r="O2" i="4"/>
  <c r="O3" i="4"/>
  <c r="O4" i="4"/>
  <c r="O5" i="4"/>
  <c r="O6" i="4"/>
  <c r="O7" i="4"/>
  <c r="O8" i="4"/>
  <c r="O9" i="4"/>
  <c r="O10" i="4"/>
  <c r="O11" i="4"/>
  <c r="O12" i="4"/>
  <c r="O13" i="4"/>
  <c r="O14" i="4"/>
  <c r="O15" i="4"/>
  <c r="O16" i="4"/>
  <c r="O17" i="4"/>
  <c r="O18" i="4"/>
  <c r="O19" i="4"/>
  <c r="N2" i="4"/>
  <c r="N3" i="4"/>
  <c r="N4" i="4"/>
  <c r="N5" i="4"/>
  <c r="N6" i="4"/>
  <c r="N7" i="4"/>
  <c r="N8" i="4"/>
  <c r="N9" i="4"/>
  <c r="N10" i="4"/>
  <c r="N11" i="4"/>
  <c r="N12" i="4"/>
  <c r="N13" i="4"/>
  <c r="N14" i="4"/>
  <c r="N15" i="4"/>
  <c r="N16" i="4"/>
  <c r="N17" i="4"/>
  <c r="N18" i="4"/>
  <c r="N19" i="4"/>
  <c r="M2" i="4"/>
  <c r="M3" i="4"/>
  <c r="M4" i="4"/>
  <c r="M5" i="4"/>
  <c r="M6" i="4"/>
  <c r="M7" i="4"/>
  <c r="M8" i="4"/>
  <c r="M9" i="4"/>
  <c r="M10" i="4"/>
  <c r="M11" i="4"/>
  <c r="M12" i="4"/>
  <c r="M13" i="4"/>
  <c r="M14" i="4"/>
  <c r="M15" i="4"/>
  <c r="M16" i="4"/>
  <c r="M17" i="4"/>
  <c r="M18" i="4"/>
  <c r="M19" i="4"/>
  <c r="K2" i="4"/>
  <c r="K3" i="4"/>
  <c r="K4" i="4"/>
  <c r="K5" i="4"/>
  <c r="K6" i="4"/>
  <c r="K7" i="4"/>
  <c r="K8" i="4"/>
  <c r="K9" i="4"/>
  <c r="K10" i="4"/>
  <c r="K11" i="4"/>
  <c r="K12" i="4"/>
  <c r="K13" i="4"/>
  <c r="K14" i="4"/>
  <c r="K15" i="4"/>
  <c r="K16" i="4"/>
  <c r="K17" i="4"/>
  <c r="K18" i="4"/>
  <c r="K19" i="4"/>
  <c r="D95" i="5"/>
  <c r="G3" i="5"/>
  <c r="F78" i="5"/>
  <c r="H52" i="5"/>
  <c r="G95" i="5"/>
  <c r="F67" i="5"/>
  <c r="I3" i="5"/>
  <c r="G39" i="5"/>
  <c r="J95" i="5"/>
  <c r="I52" i="5"/>
  <c r="H3" i="5"/>
  <c r="P22" i="4" l="1"/>
  <c r="O22" i="4"/>
  <c r="O23" i="4" l="1"/>
  <c r="P23" i="4"/>
  <c r="P24" i="4"/>
  <c r="O24" i="4"/>
  <c r="P28" i="4" l="1"/>
  <c r="O28" i="4"/>
  <c r="P27" i="4"/>
  <c r="O27" i="4"/>
  <c r="P26" i="4"/>
  <c r="O26" i="4"/>
  <c r="P25" i="4"/>
  <c r="O25" i="4"/>
  <c r="P29" i="4" l="1"/>
  <c r="O29" i="4"/>
  <c r="P30" i="4" l="1"/>
  <c r="O30" i="4"/>
  <c r="P32" i="4" l="1"/>
  <c r="O32" i="4"/>
  <c r="P31" i="4"/>
  <c r="O31" i="4"/>
  <c r="P33" i="4" l="1"/>
  <c r="O33" i="4"/>
  <c r="P34" i="4" l="1"/>
  <c r="O34" i="4"/>
  <c r="P35" i="4" l="1"/>
  <c r="O35" i="4"/>
  <c r="P36" i="4" l="1"/>
  <c r="O36" i="4"/>
  <c r="P37" i="4" l="1"/>
  <c r="O3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<sst xmlns="http://schemas.openxmlformats.org/spreadsheetml/2006/main" count="237" uniqueCount="63">
  <si>
    <t>Course</t>
  </si>
  <si>
    <t>Tees</t>
  </si>
  <si>
    <t>Hole</t>
  </si>
  <si>
    <t>Fairway</t>
  </si>
  <si>
    <t>Chips</t>
  </si>
  <si>
    <t>Putts</t>
  </si>
  <si>
    <t>Penalty</t>
  </si>
  <si>
    <t>Date</t>
  </si>
  <si>
    <t>Eisenhower White</t>
  </si>
  <si>
    <t>White</t>
  </si>
  <si>
    <t>Score</t>
  </si>
  <si>
    <t>na</t>
  </si>
  <si>
    <t>Par</t>
  </si>
  <si>
    <t>NA</t>
  </si>
  <si>
    <t>Fairway Percentage</t>
  </si>
  <si>
    <t>Putts as % of Total Strokes</t>
  </si>
  <si>
    <t>Multiple Chips On same Hole</t>
  </si>
  <si>
    <t>Specifically Why I Suck At Golf</t>
  </si>
  <si>
    <t>Fairways Missed Percentage</t>
  </si>
  <si>
    <t>Non Putt Strokes</t>
  </si>
  <si>
    <t>One Putts</t>
  </si>
  <si>
    <t>Non_chip Strokes</t>
  </si>
  <si>
    <t>Avg Strokes Over Par</t>
  </si>
  <si>
    <t>Name</t>
  </si>
  <si>
    <t>Rounds Played</t>
  </si>
  <si>
    <t>Par 3 Avg</t>
  </si>
  <si>
    <t>Par 4 Avg</t>
  </si>
  <si>
    <t>Par 5 Avg</t>
  </si>
  <si>
    <t>Sum of Score</t>
  </si>
  <si>
    <t>Sum of Over Par</t>
  </si>
  <si>
    <t>Grand Total</t>
  </si>
  <si>
    <t>Sum of Par</t>
  </si>
  <si>
    <t>Count of Fairway</t>
  </si>
  <si>
    <t>Sum of Fairway</t>
  </si>
  <si>
    <t>Sum of Penalty</t>
  </si>
  <si>
    <t>Sum of Chips</t>
  </si>
  <si>
    <t>Sum of Putts</t>
  </si>
  <si>
    <t>Three Putts +</t>
  </si>
  <si>
    <t>Greens In Regulation</t>
  </si>
  <si>
    <t>Average of Putts</t>
  </si>
  <si>
    <t>Average of Score</t>
  </si>
  <si>
    <t>3 Total</t>
  </si>
  <si>
    <t>4 Total</t>
  </si>
  <si>
    <t>5 Total</t>
  </si>
  <si>
    <t>White Total</t>
  </si>
  <si>
    <t>multiple chips</t>
  </si>
  <si>
    <t>Sum of multiple chips</t>
  </si>
  <si>
    <t>3 putts</t>
  </si>
  <si>
    <t>1 putts</t>
  </si>
  <si>
    <t>Sum of 3 putts</t>
  </si>
  <si>
    <t>Sum of 1 putts</t>
  </si>
  <si>
    <t>2 putts</t>
  </si>
  <si>
    <t>GIR</t>
  </si>
  <si>
    <t>Sum of GIR</t>
  </si>
  <si>
    <t>strokes</t>
  </si>
  <si>
    <t>Average of GIR2</t>
  </si>
  <si>
    <t>avg putts</t>
  </si>
  <si>
    <t>sum of chips</t>
  </si>
  <si>
    <t>Player 2</t>
  </si>
  <si>
    <t>Bethpage Blue</t>
  </si>
  <si>
    <t>Player 2 Total</t>
  </si>
  <si>
    <t>Player 1</t>
  </si>
  <si>
    <t>Player 1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</si>
</sst>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0.0%"/>
  </numFmts>
  <fonts count="5" x14ac:knownFonts="1">
    <font>
      <sz val="11"/>
      <color theme="1"/>
      <name val="Calibri"/>
      <family val="2"/>
      <scheme val="minor"/>
    </font>
    <font>
      <sz val="11"/>
      <color theme="1"/>
      <name val="Calibri"/>
      <family val="2"/>
      <scheme val="minor"/>
    </font>
    <font>
      <sz val="24"/>
      <color theme="0"/>
      <name val="Arial Rounded MT Bold"/>
      <family val="2"/>
    </font>
    <font>
      <sz val="8"/>
      <name val="Calibri"/>
      <family val="2"/>
      <scheme val="minor"/>
    </font>
    <font>
      <sz val="12"/>
      <color rgb="FF374151"/>
      <name val="Segoe UI"/>
      <family val="2"/>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64" fontId="0" fillId="0" borderId="0" xfId="0" applyNumberFormat="1"/>
    <xf numFmtId="165" fontId="0" fillId="0" borderId="0" xfId="1" applyNumberFormat="1" applyFont="1"/>
    <xf numFmtId="0" fontId="0" fillId="2" borderId="0" xfId="0" applyFill="1"/>
    <xf numFmtId="0" fontId="2" fillId="2" borderId="0" xfId="0" applyFont="1" applyFill="1"/>
    <xf numFmtId="0" fontId="0" fillId="0" borderId="0" xfId="0" pivotButton="1"/>
    <xf numFmtId="164" fontId="0" fillId="0" borderId="0" xfId="0" pivotButton="1" applyNumberFormat="1"/>
    <xf numFmtId="14" fontId="0" fillId="0" borderId="0" xfId="0" applyNumberFormat="1"/>
    <xf numFmtId="0" fontId="4" fillId="0" borderId="0" xfId="0" applyFont="1"/>
    <xf numFmtId="0" fontId="0" fillId="0" borderId="0" xfId="0" applyNumberFormat="1"/>
  </cellXfs>
  <cellStyles count="2">
    <cellStyle name="Normal" xfId="0" builtinId="0"/>
    <cellStyle name="Percent" xfId="1" builtinId="5"/>
  </cellStyles>
  <dxfs count="23">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164" formatCode="m/d/yy;@"/>
    </dxf>
    <dxf>
      <numFmt numFmtId="0" formatCode="General"/>
    </dxf>
    <dxf>
      <numFmt numFmtId="0" formatCode="General"/>
    </dxf>
    <dxf>
      <numFmt numFmtId="0" formatCode="General"/>
    </dxf>
    <dxf>
      <numFmt numFmtId="0" formatCode="General"/>
    </dxf>
    <dxf>
      <numFmt numFmtId="0" formatCode="General"/>
    </dxf>
    <dxf>
      <numFmt numFmtId="164"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bg1"/>
                </a:solidFill>
              </a:rPr>
              <a:t>Fairways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dLbls>
          <c:showLegendKey val="0"/>
          <c:showVal val="1"/>
          <c:showCatName val="0"/>
          <c:showSerName val="0"/>
          <c:showPercent val="0"/>
          <c:showBubbleSize val="0"/>
          <c:showLeaderLines val="0"/>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bg1"/>
                </a:solidFill>
              </a:rPr>
              <a:t>Fairway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rgbClr val="00B0F0"/>
              </a:solidFill>
              <a:ln w="19050">
                <a:noFill/>
              </a:ln>
              <a:effectLst/>
            </c:spPr>
            <c:extLst>
              <c:ext xmlns:c16="http://schemas.microsoft.com/office/drawing/2014/chart" uri="{C3380CC4-5D6E-409C-BE32-E72D297353CC}">
                <c16:uniqueId val="{00000001-1ACC-4D12-9AD8-0B39260D279B}"/>
              </c:ext>
            </c:extLst>
          </c:dPt>
          <c:dPt>
            <c:idx val="1"/>
            <c:bubble3D val="0"/>
            <c:spPr>
              <a:solidFill>
                <a:schemeClr val="tx1">
                  <a:lumMod val="65000"/>
                  <a:lumOff val="35000"/>
                </a:schemeClr>
              </a:solidFill>
              <a:ln w="19050">
                <a:noFill/>
              </a:ln>
              <a:effectLst/>
            </c:spPr>
            <c:extLst>
              <c:ext xmlns:c16="http://schemas.microsoft.com/office/drawing/2014/chart" uri="{C3380CC4-5D6E-409C-BE32-E72D297353CC}">
                <c16:uniqueId val="{00000003-1ACC-4D12-9AD8-0B39260D279B}"/>
              </c:ext>
            </c:extLst>
          </c:dPt>
          <c:cat>
            <c:strRef>
              <c:f>Sheet2!$F$26:$G$26</c:f>
              <c:strCache>
                <c:ptCount val="2"/>
                <c:pt idx="0">
                  <c:v>Fairway Percentage</c:v>
                </c:pt>
                <c:pt idx="1">
                  <c:v>Fairways Missed Percentage</c:v>
                </c:pt>
              </c:strCache>
            </c:strRef>
          </c:cat>
          <c:val>
            <c:numRef>
              <c:f>Sheet2!$F$27:$G$27</c:f>
              <c:numCache>
                <c:formatCode>0.0%</c:formatCode>
                <c:ptCount val="2"/>
                <c:pt idx="0">
                  <c:v>0.33333333333333331</c:v>
                </c:pt>
                <c:pt idx="1">
                  <c:v>0.66666666666666663</c:v>
                </c:pt>
              </c:numCache>
            </c:numRef>
          </c:val>
          <c:extLst>
            <c:ext xmlns:c16="http://schemas.microsoft.com/office/drawing/2014/chart" uri="{C3380CC4-5D6E-409C-BE32-E72D297353CC}">
              <c16:uniqueId val="{00000004-1ACC-4D12-9AD8-0B39260D279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solidFill>
                  <a:schemeClr val="bg1"/>
                </a:solidFill>
              </a:rPr>
              <a:t>Putts</a:t>
            </a:r>
            <a:r>
              <a:rPr lang="en-US" sz="2000" b="1" baseline="0">
                <a:solidFill>
                  <a:schemeClr val="bg1"/>
                </a:solidFill>
              </a:rPr>
              <a:t> as % of Total</a:t>
            </a:r>
            <a:endParaRPr lang="en-US" sz="2000" b="1">
              <a:solidFill>
                <a:schemeClr val="bg1"/>
              </a:solidFill>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ln>
              <a:noFill/>
            </a:ln>
          </c:spPr>
          <c:dPt>
            <c:idx val="0"/>
            <c:bubble3D val="0"/>
            <c:spPr>
              <a:solidFill>
                <a:srgbClr val="00B0F0"/>
              </a:solidFill>
              <a:ln w="19050">
                <a:noFill/>
              </a:ln>
              <a:effectLst/>
            </c:spPr>
            <c:extLst>
              <c:ext xmlns:c16="http://schemas.microsoft.com/office/drawing/2014/chart" uri="{C3380CC4-5D6E-409C-BE32-E72D297353CC}">
                <c16:uniqueId val="{00000001-398E-4793-94A9-E769F804C80C}"/>
              </c:ext>
            </c:extLst>
          </c:dPt>
          <c:dPt>
            <c:idx val="1"/>
            <c:bubble3D val="0"/>
            <c:spPr>
              <a:solidFill>
                <a:schemeClr val="tx1">
                  <a:lumMod val="65000"/>
                  <a:lumOff val="35000"/>
                </a:schemeClr>
              </a:solidFill>
              <a:ln w="19050">
                <a:noFill/>
              </a:ln>
              <a:effectLst/>
            </c:spPr>
            <c:extLst>
              <c:ext xmlns:c16="http://schemas.microsoft.com/office/drawing/2014/chart" uri="{C3380CC4-5D6E-409C-BE32-E72D297353CC}">
                <c16:uniqueId val="{00000003-398E-4793-94A9-E769F804C80C}"/>
              </c:ext>
            </c:extLst>
          </c:dPt>
          <c:cat>
            <c:strRef>
              <c:f>Sheet2!$F$51:$G$51</c:f>
              <c:strCache>
                <c:ptCount val="2"/>
                <c:pt idx="0">
                  <c:v>Putts as % of Total Strokes</c:v>
                </c:pt>
                <c:pt idx="1">
                  <c:v>Non Putt Strokes</c:v>
                </c:pt>
              </c:strCache>
            </c:strRef>
          </c:cat>
          <c:val>
            <c:numRef>
              <c:f>Sheet2!$F$52:$G$52</c:f>
              <c:numCache>
                <c:formatCode>0.0%</c:formatCode>
                <c:ptCount val="2"/>
                <c:pt idx="0">
                  <c:v>0.19889502762430938</c:v>
                </c:pt>
                <c:pt idx="1">
                  <c:v>0.80110497237569056</c:v>
                </c:pt>
              </c:numCache>
            </c:numRef>
          </c:val>
          <c:extLst>
            <c:ext xmlns:c16="http://schemas.microsoft.com/office/drawing/2014/chart" uri="{C3380CC4-5D6E-409C-BE32-E72D297353CC}">
              <c16:uniqueId val="{00000004-398E-4793-94A9-E769F804C80C}"/>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B0F0"/>
            </a:solidFill>
          </c:spPr>
          <c:dPt>
            <c:idx val="0"/>
            <c:bubble3D val="0"/>
            <c:spPr>
              <a:solidFill>
                <a:srgbClr val="00B0F0"/>
              </a:solidFill>
              <a:ln w="19050">
                <a:solidFill>
                  <a:schemeClr val="lt1"/>
                </a:solidFill>
              </a:ln>
              <a:effectLst/>
            </c:spPr>
            <c:extLst>
              <c:ext xmlns:c16="http://schemas.microsoft.com/office/drawing/2014/chart" uri="{C3380CC4-5D6E-409C-BE32-E72D297353CC}">
                <c16:uniqueId val="{00000001-B721-49EB-B101-D8C0DD8B9E28}"/>
              </c:ext>
            </c:extLst>
          </c:dPt>
          <c:dPt>
            <c:idx val="1"/>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B721-49EB-B101-D8C0DD8B9E28}"/>
              </c:ext>
            </c:extLst>
          </c:dPt>
          <c:cat>
            <c:strRef>
              <c:f>Sheet2!$F$26:$G$26</c:f>
              <c:strCache>
                <c:ptCount val="2"/>
                <c:pt idx="0">
                  <c:v>Fairway Percentage</c:v>
                </c:pt>
                <c:pt idx="1">
                  <c:v>Fairways Missed Percentage</c:v>
                </c:pt>
              </c:strCache>
            </c:strRef>
          </c:cat>
          <c:val>
            <c:numRef>
              <c:f>Sheet2!$F$27:$G$27</c:f>
              <c:numCache>
                <c:formatCode>0.0%</c:formatCode>
                <c:ptCount val="2"/>
                <c:pt idx="0">
                  <c:v>0.33333333333333331</c:v>
                </c:pt>
                <c:pt idx="1">
                  <c:v>0.66666666666666663</c:v>
                </c:pt>
              </c:numCache>
            </c:numRef>
          </c:val>
          <c:extLst>
            <c:ext xmlns:c16="http://schemas.microsoft.com/office/drawing/2014/chart" uri="{C3380CC4-5D6E-409C-BE32-E72D297353CC}">
              <c16:uniqueId val="{00000004-B721-49EB-B101-D8C0DD8B9E2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a:t>Putts</a:t>
            </a:r>
            <a:r>
              <a:rPr lang="en-US" sz="2800" baseline="0"/>
              <a:t> as % of Total</a:t>
            </a:r>
            <a:endParaRPr lang="en-US" sz="2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ln>
              <a:noFill/>
            </a:ln>
          </c:spPr>
          <c:dPt>
            <c:idx val="0"/>
            <c:bubble3D val="0"/>
            <c:spPr>
              <a:solidFill>
                <a:srgbClr val="00B0F0"/>
              </a:solidFill>
              <a:ln w="19050">
                <a:noFill/>
              </a:ln>
              <a:effectLst/>
            </c:spPr>
            <c:extLst>
              <c:ext xmlns:c16="http://schemas.microsoft.com/office/drawing/2014/chart" uri="{C3380CC4-5D6E-409C-BE32-E72D297353CC}">
                <c16:uniqueId val="{00000001-607F-4201-A2A3-F5207511FDBD}"/>
              </c:ext>
            </c:extLst>
          </c:dPt>
          <c:dPt>
            <c:idx val="1"/>
            <c:bubble3D val="0"/>
            <c:spPr>
              <a:solidFill>
                <a:schemeClr val="tx1">
                  <a:lumMod val="65000"/>
                  <a:lumOff val="35000"/>
                </a:schemeClr>
              </a:solidFill>
              <a:ln w="19050">
                <a:noFill/>
              </a:ln>
              <a:effectLst/>
            </c:spPr>
            <c:extLst>
              <c:ext xmlns:c16="http://schemas.microsoft.com/office/drawing/2014/chart" uri="{C3380CC4-5D6E-409C-BE32-E72D297353CC}">
                <c16:uniqueId val="{00000003-607F-4201-A2A3-F5207511FDBD}"/>
              </c:ext>
            </c:extLst>
          </c:dPt>
          <c:cat>
            <c:strRef>
              <c:f>Sheet2!$F$51:$G$51</c:f>
              <c:strCache>
                <c:ptCount val="2"/>
                <c:pt idx="0">
                  <c:v>Putts as % of Total Strokes</c:v>
                </c:pt>
                <c:pt idx="1">
                  <c:v>Non Putt Strokes</c:v>
                </c:pt>
              </c:strCache>
            </c:strRef>
          </c:cat>
          <c:val>
            <c:numRef>
              <c:f>Sheet2!$F$52:$G$52</c:f>
              <c:numCache>
                <c:formatCode>0.0%</c:formatCode>
                <c:ptCount val="2"/>
                <c:pt idx="0">
                  <c:v>0.19889502762430938</c:v>
                </c:pt>
                <c:pt idx="1">
                  <c:v>0.80110497237569056</c:v>
                </c:pt>
              </c:numCache>
            </c:numRef>
          </c:val>
          <c:extLst>
            <c:ext xmlns:c16="http://schemas.microsoft.com/office/drawing/2014/chart" uri="{C3380CC4-5D6E-409C-BE32-E72D297353CC}">
              <c16:uniqueId val="{00000004-607F-4201-A2A3-F5207511FDB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47625</xdr:colOff>
      <xdr:row>1</xdr:row>
      <xdr:rowOff>76200</xdr:rowOff>
    </xdr:from>
    <xdr:to>
      <xdr:col>4</xdr:col>
      <xdr:colOff>76199</xdr:colOff>
      <xdr:row>35</xdr:row>
      <xdr:rowOff>38100</xdr:rowOff>
    </xdr:to>
    <xdr:sp macro="" textlink="">
      <xdr:nvSpPr>
        <xdr:cNvPr id="2" name="Rectangle: Rounded Corners 1">
          <a:extLst>
            <a:ext uri="{FF2B5EF4-FFF2-40B4-BE49-F238E27FC236}">
              <a16:creationId xmlns:a16="http://schemas.microsoft.com/office/drawing/2014/main" id="{566D7151-7B00-4BE0-B32A-DDB7DDAB7A9B}"/>
            </a:ext>
          </a:extLst>
        </xdr:cNvPr>
        <xdr:cNvSpPr/>
      </xdr:nvSpPr>
      <xdr:spPr>
        <a:xfrm>
          <a:off x="161925" y="457200"/>
          <a:ext cx="1362074" cy="6438900"/>
        </a:xfrm>
        <a:prstGeom prst="roundRect">
          <a:avLst>
            <a:gd name="adj" fmla="val 8902"/>
          </a:avLst>
        </a:prstGeom>
        <a:solidFill>
          <a:srgbClr val="8497B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47625</xdr:colOff>
      <xdr:row>1</xdr:row>
      <xdr:rowOff>76200</xdr:rowOff>
    </xdr:from>
    <xdr:to>
      <xdr:col>4</xdr:col>
      <xdr:colOff>76199</xdr:colOff>
      <xdr:row>35</xdr:row>
      <xdr:rowOff>76200</xdr:rowOff>
    </xdr:to>
    <xdr:sp macro="" textlink="">
      <xdr:nvSpPr>
        <xdr:cNvPr id="3" name="Rectangle: Rounded Corners 2">
          <a:extLst>
            <a:ext uri="{FF2B5EF4-FFF2-40B4-BE49-F238E27FC236}">
              <a16:creationId xmlns:a16="http://schemas.microsoft.com/office/drawing/2014/main" id="{38018360-4595-48E5-8095-B3DFC5716A79}"/>
            </a:ext>
          </a:extLst>
        </xdr:cNvPr>
        <xdr:cNvSpPr/>
      </xdr:nvSpPr>
      <xdr:spPr>
        <a:xfrm>
          <a:off x="161925" y="457200"/>
          <a:ext cx="1362074" cy="6477000"/>
        </a:xfrm>
        <a:prstGeom prst="roundRect">
          <a:avLst>
            <a:gd name="adj" fmla="val 8902"/>
          </a:avLst>
        </a:prstGeom>
        <a:solidFill>
          <a:srgbClr val="8497B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0</xdr:colOff>
      <xdr:row>23</xdr:row>
      <xdr:rowOff>76200</xdr:rowOff>
    </xdr:from>
    <xdr:to>
      <xdr:col>3</xdr:col>
      <xdr:colOff>495300</xdr:colOff>
      <xdr:row>26</xdr:row>
      <xdr:rowOff>28575</xdr:rowOff>
    </xdr:to>
    <xdr:sp macro="" textlink="">
      <xdr:nvSpPr>
        <xdr:cNvPr id="5" name="TextBox 4">
          <a:extLst>
            <a:ext uri="{FF2B5EF4-FFF2-40B4-BE49-F238E27FC236}">
              <a16:creationId xmlns:a16="http://schemas.microsoft.com/office/drawing/2014/main" id="{C655F9BA-1253-4DDE-8224-117EE189FB72}"/>
            </a:ext>
          </a:extLst>
        </xdr:cNvPr>
        <xdr:cNvSpPr txBox="1"/>
      </xdr:nvSpPr>
      <xdr:spPr>
        <a:xfrm>
          <a:off x="228600" y="4648200"/>
          <a:ext cx="11049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u="sng">
              <a:ln>
                <a:noFill/>
              </a:ln>
              <a:solidFill>
                <a:schemeClr val="accent5">
                  <a:lumMod val="20000"/>
                  <a:lumOff val="80000"/>
                </a:schemeClr>
              </a:solidFill>
              <a:latin typeface="Arial Rounded MT Bold" panose="020F0704030504030204" pitchFamily="34" charset="0"/>
            </a:rPr>
            <a:t>Course</a:t>
          </a:r>
        </a:p>
      </xdr:txBody>
    </xdr:sp>
    <xdr:clientData/>
  </xdr:twoCellAnchor>
  <xdr:twoCellAnchor>
    <xdr:from>
      <xdr:col>2</xdr:col>
      <xdr:colOff>0</xdr:colOff>
      <xdr:row>29</xdr:row>
      <xdr:rowOff>28575</xdr:rowOff>
    </xdr:from>
    <xdr:to>
      <xdr:col>3</xdr:col>
      <xdr:colOff>495300</xdr:colOff>
      <xdr:row>31</xdr:row>
      <xdr:rowOff>171450</xdr:rowOff>
    </xdr:to>
    <xdr:sp macro="" textlink="">
      <xdr:nvSpPr>
        <xdr:cNvPr id="7" name="TextBox 6">
          <a:extLst>
            <a:ext uri="{FF2B5EF4-FFF2-40B4-BE49-F238E27FC236}">
              <a16:creationId xmlns:a16="http://schemas.microsoft.com/office/drawing/2014/main" id="{55C0AE8C-966C-4A99-A12B-7C98F3BCB559}"/>
            </a:ext>
          </a:extLst>
        </xdr:cNvPr>
        <xdr:cNvSpPr txBox="1"/>
      </xdr:nvSpPr>
      <xdr:spPr>
        <a:xfrm>
          <a:off x="228600" y="5743575"/>
          <a:ext cx="11049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u="sng">
              <a:ln>
                <a:noFill/>
              </a:ln>
              <a:solidFill>
                <a:schemeClr val="accent5">
                  <a:lumMod val="20000"/>
                  <a:lumOff val="80000"/>
                </a:schemeClr>
              </a:solidFill>
              <a:latin typeface="Arial Rounded MT Bold" panose="020F0704030504030204" pitchFamily="34" charset="0"/>
              <a:ea typeface="+mn-ea"/>
              <a:cs typeface="+mn-cs"/>
            </a:rPr>
            <a:t>Tees</a:t>
          </a:r>
        </a:p>
      </xdr:txBody>
    </xdr:sp>
    <xdr:clientData/>
  </xdr:twoCellAnchor>
  <xdr:twoCellAnchor>
    <xdr:from>
      <xdr:col>2</xdr:col>
      <xdr:colOff>0</xdr:colOff>
      <xdr:row>25</xdr:row>
      <xdr:rowOff>0</xdr:rowOff>
    </xdr:from>
    <xdr:to>
      <xdr:col>3</xdr:col>
      <xdr:colOff>495300</xdr:colOff>
      <xdr:row>27</xdr:row>
      <xdr:rowOff>142875</xdr:rowOff>
    </xdr:to>
    <xdr:sp macro="" textlink="Sheet2!G102">
      <xdr:nvSpPr>
        <xdr:cNvPr id="8" name="TextBox 7">
          <a:extLst>
            <a:ext uri="{FF2B5EF4-FFF2-40B4-BE49-F238E27FC236}">
              <a16:creationId xmlns:a16="http://schemas.microsoft.com/office/drawing/2014/main" id="{0EEC851B-C600-44AA-9073-937BF2E93EDE}"/>
            </a:ext>
          </a:extLst>
        </xdr:cNvPr>
        <xdr:cNvSpPr txBox="1"/>
      </xdr:nvSpPr>
      <xdr:spPr>
        <a:xfrm>
          <a:off x="228600" y="4953000"/>
          <a:ext cx="11049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673B3D8-3FF7-4FE0-B7CA-9C2830B70B6C}" type="TxLink">
            <a:rPr lang="en-US" sz="1200" b="0" i="0" u="none" strike="noStrike">
              <a:gradFill>
                <a:gsLst>
                  <a:gs pos="0">
                    <a:schemeClr val="accent4">
                      <a:lumMod val="40000"/>
                      <a:lumOff val="60000"/>
                    </a:schemeClr>
                  </a:gs>
                  <a:gs pos="100000">
                    <a:schemeClr val="accent1">
                      <a:lumMod val="30000"/>
                      <a:lumOff val="70000"/>
                    </a:schemeClr>
                  </a:gs>
                </a:gsLst>
                <a:lin ang="5400000" scaled="0"/>
              </a:gradFill>
              <a:latin typeface="Arial Rounded MT Bold" panose="020F0704030504030204" pitchFamily="34" charset="0"/>
              <a:ea typeface="Calibri"/>
              <a:cs typeface="Calibri"/>
            </a:rPr>
            <a:pPr marL="0" indent="0" algn="ctr"/>
            <a:t>Eisenhower White</a:t>
          </a:fld>
          <a:endParaRPr lang="en-US" sz="1200" b="0" i="0" u="none" strike="noStrike">
            <a:gradFill>
              <a:gsLst>
                <a:gs pos="0">
                  <a:schemeClr val="accent4">
                    <a:lumMod val="40000"/>
                    <a:lumOff val="60000"/>
                  </a:schemeClr>
                </a:gs>
                <a:gs pos="100000">
                  <a:schemeClr val="accent1">
                    <a:lumMod val="30000"/>
                    <a:lumOff val="70000"/>
                  </a:schemeClr>
                </a:gs>
              </a:gsLst>
              <a:lin ang="5400000" scaled="0"/>
            </a:gradFill>
            <a:latin typeface="Arial Rounded MT Bold" panose="020F0704030504030204" pitchFamily="34" charset="0"/>
            <a:ea typeface="Calibri"/>
            <a:cs typeface="Calibri"/>
          </a:endParaRPr>
        </a:p>
      </xdr:txBody>
    </xdr:sp>
    <xdr:clientData/>
  </xdr:twoCellAnchor>
  <xdr:twoCellAnchor>
    <xdr:from>
      <xdr:col>1</xdr:col>
      <xdr:colOff>57150</xdr:colOff>
      <xdr:row>17</xdr:row>
      <xdr:rowOff>66675</xdr:rowOff>
    </xdr:from>
    <xdr:to>
      <xdr:col>3</xdr:col>
      <xdr:colOff>552450</xdr:colOff>
      <xdr:row>20</xdr:row>
      <xdr:rowOff>114300</xdr:rowOff>
    </xdr:to>
    <xdr:sp macro="" textlink="">
      <xdr:nvSpPr>
        <xdr:cNvPr id="9" name="TextBox 8">
          <a:extLst>
            <a:ext uri="{FF2B5EF4-FFF2-40B4-BE49-F238E27FC236}">
              <a16:creationId xmlns:a16="http://schemas.microsoft.com/office/drawing/2014/main" id="{8D0D7AA6-616D-42CF-90B4-43DF8112FCFC}"/>
            </a:ext>
          </a:extLst>
        </xdr:cNvPr>
        <xdr:cNvSpPr txBox="1"/>
      </xdr:nvSpPr>
      <xdr:spPr>
        <a:xfrm>
          <a:off x="171450" y="3495675"/>
          <a:ext cx="121920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u="sng">
              <a:ln>
                <a:noFill/>
              </a:ln>
              <a:solidFill>
                <a:schemeClr val="accent5">
                  <a:lumMod val="20000"/>
                  <a:lumOff val="80000"/>
                </a:schemeClr>
              </a:solidFill>
              <a:latin typeface="Arial Rounded MT Bold" panose="020F0704030504030204" pitchFamily="34" charset="0"/>
              <a:ea typeface="+mn-ea"/>
              <a:cs typeface="+mn-cs"/>
            </a:rPr>
            <a:t>Total Strokes</a:t>
          </a:r>
        </a:p>
      </xdr:txBody>
    </xdr:sp>
    <xdr:clientData/>
  </xdr:twoCellAnchor>
  <xdr:twoCellAnchor>
    <xdr:from>
      <xdr:col>2</xdr:col>
      <xdr:colOff>0</xdr:colOff>
      <xdr:row>30</xdr:row>
      <xdr:rowOff>76200</xdr:rowOff>
    </xdr:from>
    <xdr:to>
      <xdr:col>3</xdr:col>
      <xdr:colOff>495300</xdr:colOff>
      <xdr:row>33</xdr:row>
      <xdr:rowOff>28575</xdr:rowOff>
    </xdr:to>
    <xdr:sp macro="" textlink="Sheet2!H102">
      <xdr:nvSpPr>
        <xdr:cNvPr id="11" name="TextBox 10">
          <a:extLst>
            <a:ext uri="{FF2B5EF4-FFF2-40B4-BE49-F238E27FC236}">
              <a16:creationId xmlns:a16="http://schemas.microsoft.com/office/drawing/2014/main" id="{EAA30D12-1172-42C4-82F8-E282988B7755}"/>
            </a:ext>
          </a:extLst>
        </xdr:cNvPr>
        <xdr:cNvSpPr txBox="1"/>
      </xdr:nvSpPr>
      <xdr:spPr>
        <a:xfrm>
          <a:off x="228600" y="5981700"/>
          <a:ext cx="11049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17CF1A7-7613-4F4D-952F-F071689E4E7A}" type="TxLink">
            <a:rPr lang="en-US" sz="1600" b="0" i="0" u="none" strike="noStrike">
              <a:gradFill>
                <a:gsLst>
                  <a:gs pos="0">
                    <a:schemeClr val="accent4">
                      <a:lumMod val="40000"/>
                      <a:lumOff val="60000"/>
                    </a:schemeClr>
                  </a:gs>
                  <a:gs pos="100000">
                    <a:schemeClr val="accent1">
                      <a:lumMod val="30000"/>
                      <a:lumOff val="70000"/>
                    </a:schemeClr>
                  </a:gs>
                </a:gsLst>
                <a:lin ang="5400000" scaled="0"/>
              </a:gradFill>
              <a:latin typeface="Arial Rounded MT Bold" panose="020F0704030504030204" pitchFamily="34" charset="0"/>
              <a:ea typeface="Calibri"/>
              <a:cs typeface="Calibri"/>
            </a:rPr>
            <a:pPr marL="0" indent="0" algn="ctr"/>
            <a:t>White</a:t>
          </a:fld>
          <a:endParaRPr lang="en-US" sz="1600" b="0" i="0" u="none" strike="noStrike">
            <a:gradFill>
              <a:gsLst>
                <a:gs pos="0">
                  <a:schemeClr val="accent4">
                    <a:lumMod val="40000"/>
                    <a:lumOff val="60000"/>
                  </a:schemeClr>
                </a:gs>
                <a:gs pos="100000">
                  <a:schemeClr val="accent1">
                    <a:lumMod val="30000"/>
                    <a:lumOff val="70000"/>
                  </a:schemeClr>
                </a:gs>
              </a:gsLst>
              <a:lin ang="5400000" scaled="0"/>
            </a:gradFill>
            <a:latin typeface="Arial Rounded MT Bold" panose="020F0704030504030204" pitchFamily="34" charset="0"/>
            <a:ea typeface="Calibri"/>
            <a:cs typeface="Calibri"/>
          </a:endParaRPr>
        </a:p>
      </xdr:txBody>
    </xdr:sp>
    <xdr:clientData/>
  </xdr:twoCellAnchor>
  <xdr:twoCellAnchor>
    <xdr:from>
      <xdr:col>2</xdr:col>
      <xdr:colOff>0</xdr:colOff>
      <xdr:row>19</xdr:row>
      <xdr:rowOff>38100</xdr:rowOff>
    </xdr:from>
    <xdr:to>
      <xdr:col>3</xdr:col>
      <xdr:colOff>495300</xdr:colOff>
      <xdr:row>21</xdr:row>
      <xdr:rowOff>180975</xdr:rowOff>
    </xdr:to>
    <xdr:sp macro="" textlink="Sheet2!G3">
      <xdr:nvSpPr>
        <xdr:cNvPr id="12" name="TextBox 11">
          <a:extLst>
            <a:ext uri="{FF2B5EF4-FFF2-40B4-BE49-F238E27FC236}">
              <a16:creationId xmlns:a16="http://schemas.microsoft.com/office/drawing/2014/main" id="{28A3850D-0778-4E3B-B446-5F91C1C1CD85}"/>
            </a:ext>
          </a:extLst>
        </xdr:cNvPr>
        <xdr:cNvSpPr txBox="1"/>
      </xdr:nvSpPr>
      <xdr:spPr>
        <a:xfrm>
          <a:off x="228600" y="3848100"/>
          <a:ext cx="11049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F9A5ABA-6B6C-4ED1-8663-3D383C9B9BDC}" type="TxLink">
            <a:rPr lang="en-US" sz="2800" b="0" i="0" u="none" strike="noStrike">
              <a:gradFill>
                <a:gsLst>
                  <a:gs pos="0">
                    <a:schemeClr val="accent4">
                      <a:lumMod val="40000"/>
                      <a:lumOff val="60000"/>
                    </a:schemeClr>
                  </a:gs>
                  <a:gs pos="100000">
                    <a:schemeClr val="accent1">
                      <a:lumMod val="30000"/>
                      <a:lumOff val="70000"/>
                    </a:schemeClr>
                  </a:gs>
                </a:gsLst>
                <a:lin ang="5400000" scaled="0"/>
              </a:gradFill>
              <a:latin typeface="Arial Rounded MT Bold" panose="020F0704030504030204" pitchFamily="34" charset="0"/>
              <a:ea typeface="Calibri"/>
              <a:cs typeface="Calibri"/>
            </a:rPr>
            <a:pPr marL="0" indent="0" algn="ctr"/>
            <a:t>181</a:t>
          </a:fld>
          <a:endParaRPr lang="en-US" sz="2800" b="0" i="0" u="none" strike="noStrike">
            <a:gradFill>
              <a:gsLst>
                <a:gs pos="0">
                  <a:schemeClr val="accent4">
                    <a:lumMod val="40000"/>
                    <a:lumOff val="60000"/>
                  </a:schemeClr>
                </a:gs>
                <a:gs pos="100000">
                  <a:schemeClr val="accent1">
                    <a:lumMod val="30000"/>
                    <a:lumOff val="70000"/>
                  </a:schemeClr>
                </a:gs>
              </a:gsLst>
              <a:lin ang="5400000" scaled="0"/>
            </a:gradFill>
            <a:latin typeface="Arial Rounded MT Bold" panose="020F0704030504030204" pitchFamily="34" charset="0"/>
            <a:ea typeface="Calibri"/>
            <a:cs typeface="Calibri"/>
          </a:endParaRPr>
        </a:p>
      </xdr:txBody>
    </xdr:sp>
    <xdr:clientData/>
  </xdr:twoCellAnchor>
  <xdr:twoCellAnchor>
    <xdr:from>
      <xdr:col>4</xdr:col>
      <xdr:colOff>257175</xdr:colOff>
      <xdr:row>1</xdr:row>
      <xdr:rowOff>133348</xdr:rowOff>
    </xdr:from>
    <xdr:to>
      <xdr:col>9</xdr:col>
      <xdr:colOff>171450</xdr:colOff>
      <xdr:row>11</xdr:row>
      <xdr:rowOff>114299</xdr:rowOff>
    </xdr:to>
    <xdr:sp macro="" textlink="">
      <xdr:nvSpPr>
        <xdr:cNvPr id="18" name="Rectangle: Rounded Corners 17">
          <a:extLst>
            <a:ext uri="{FF2B5EF4-FFF2-40B4-BE49-F238E27FC236}">
              <a16:creationId xmlns:a16="http://schemas.microsoft.com/office/drawing/2014/main" id="{1FBEEEF6-98BE-4814-8BA6-E372956AD3FD}"/>
            </a:ext>
          </a:extLst>
        </xdr:cNvPr>
        <xdr:cNvSpPr/>
      </xdr:nvSpPr>
      <xdr:spPr>
        <a:xfrm>
          <a:off x="1704975" y="514348"/>
          <a:ext cx="2962275" cy="1885951"/>
        </a:xfrm>
        <a:prstGeom prst="roundRect">
          <a:avLst>
            <a:gd name="adj" fmla="val 9350"/>
          </a:avLst>
        </a:prstGeom>
        <a:gradFill>
          <a:gsLst>
            <a:gs pos="73000">
              <a:srgbClr val="757272"/>
            </a:gs>
            <a:gs pos="0">
              <a:schemeClr val="bg2">
                <a:lumMod val="25000"/>
              </a:schemeClr>
            </a:gs>
            <a:gs pos="100000">
              <a:schemeClr val="bg2">
                <a:lumMod val="7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362430</xdr:colOff>
      <xdr:row>1</xdr:row>
      <xdr:rowOff>133348</xdr:rowOff>
    </xdr:from>
    <xdr:to>
      <xdr:col>14</xdr:col>
      <xdr:colOff>295335</xdr:colOff>
      <xdr:row>11</xdr:row>
      <xdr:rowOff>114299</xdr:rowOff>
    </xdr:to>
    <xdr:sp macro="" textlink="">
      <xdr:nvSpPr>
        <xdr:cNvPr id="19" name="Rectangle: Rounded Corners 18">
          <a:extLst>
            <a:ext uri="{FF2B5EF4-FFF2-40B4-BE49-F238E27FC236}">
              <a16:creationId xmlns:a16="http://schemas.microsoft.com/office/drawing/2014/main" id="{C80B0BD2-C9C1-4629-B27A-3D15E19C6260}"/>
            </a:ext>
          </a:extLst>
        </xdr:cNvPr>
        <xdr:cNvSpPr/>
      </xdr:nvSpPr>
      <xdr:spPr>
        <a:xfrm>
          <a:off x="4858230" y="514348"/>
          <a:ext cx="2980905" cy="1885951"/>
        </a:xfrm>
        <a:prstGeom prst="roundRect">
          <a:avLst>
            <a:gd name="adj" fmla="val 9350"/>
          </a:avLst>
        </a:prstGeom>
        <a:gradFill>
          <a:gsLst>
            <a:gs pos="73000">
              <a:srgbClr val="757272"/>
            </a:gs>
            <a:gs pos="0">
              <a:schemeClr val="bg2">
                <a:lumMod val="25000"/>
              </a:schemeClr>
            </a:gs>
            <a:gs pos="100000">
              <a:schemeClr val="bg2">
                <a:lumMod val="7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483379</xdr:colOff>
      <xdr:row>1</xdr:row>
      <xdr:rowOff>133348</xdr:rowOff>
    </xdr:from>
    <xdr:to>
      <xdr:col>19</xdr:col>
      <xdr:colOff>434916</xdr:colOff>
      <xdr:row>11</xdr:row>
      <xdr:rowOff>114299</xdr:rowOff>
    </xdr:to>
    <xdr:sp macro="" textlink="">
      <xdr:nvSpPr>
        <xdr:cNvPr id="20" name="Rectangle: Rounded Corners 19">
          <a:extLst>
            <a:ext uri="{FF2B5EF4-FFF2-40B4-BE49-F238E27FC236}">
              <a16:creationId xmlns:a16="http://schemas.microsoft.com/office/drawing/2014/main" id="{1ED9401A-C932-4C32-8C72-F9B684EC724A}"/>
            </a:ext>
          </a:extLst>
        </xdr:cNvPr>
        <xdr:cNvSpPr/>
      </xdr:nvSpPr>
      <xdr:spPr>
        <a:xfrm>
          <a:off x="8027179" y="514348"/>
          <a:ext cx="2999537" cy="1885951"/>
        </a:xfrm>
        <a:prstGeom prst="roundRect">
          <a:avLst>
            <a:gd name="adj" fmla="val 9350"/>
          </a:avLst>
        </a:prstGeom>
        <a:gradFill>
          <a:gsLst>
            <a:gs pos="73000">
              <a:srgbClr val="757272"/>
            </a:gs>
            <a:gs pos="0">
              <a:schemeClr val="bg2">
                <a:lumMod val="25000"/>
              </a:schemeClr>
            </a:gs>
            <a:gs pos="100000">
              <a:schemeClr val="bg2">
                <a:lumMod val="7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10875</xdr:colOff>
      <xdr:row>1</xdr:row>
      <xdr:rowOff>133348</xdr:rowOff>
    </xdr:from>
    <xdr:to>
      <xdr:col>25</xdr:col>
      <xdr:colOff>8987</xdr:colOff>
      <xdr:row>11</xdr:row>
      <xdr:rowOff>114299</xdr:rowOff>
    </xdr:to>
    <xdr:sp macro="" textlink="">
      <xdr:nvSpPr>
        <xdr:cNvPr id="21" name="Rectangle: Rounded Corners 20">
          <a:extLst>
            <a:ext uri="{FF2B5EF4-FFF2-40B4-BE49-F238E27FC236}">
              <a16:creationId xmlns:a16="http://schemas.microsoft.com/office/drawing/2014/main" id="{6578CF43-235F-485C-B740-35E053903182}"/>
            </a:ext>
          </a:extLst>
        </xdr:cNvPr>
        <xdr:cNvSpPr/>
      </xdr:nvSpPr>
      <xdr:spPr>
        <a:xfrm>
          <a:off x="11212275" y="514348"/>
          <a:ext cx="3046112" cy="1885951"/>
        </a:xfrm>
        <a:prstGeom prst="roundRect">
          <a:avLst>
            <a:gd name="adj" fmla="val 9350"/>
          </a:avLst>
        </a:prstGeom>
        <a:gradFill>
          <a:gsLst>
            <a:gs pos="73000">
              <a:srgbClr val="757272"/>
            </a:gs>
            <a:gs pos="0">
              <a:schemeClr val="bg2">
                <a:lumMod val="25000"/>
              </a:schemeClr>
            </a:gs>
            <a:gs pos="100000">
              <a:schemeClr val="bg2">
                <a:lumMod val="75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457200</xdr:colOff>
      <xdr:row>2</xdr:row>
      <xdr:rowOff>0</xdr:rowOff>
    </xdr:from>
    <xdr:to>
      <xdr:col>14</xdr:col>
      <xdr:colOff>190500</xdr:colOff>
      <xdr:row>11</xdr:row>
      <xdr:rowOff>38100</xdr:rowOff>
    </xdr:to>
    <xdr:graphicFrame macro="">
      <xdr:nvGraphicFramePr>
        <xdr:cNvPr id="15" name="Chart 14">
          <a:extLst>
            <a:ext uri="{FF2B5EF4-FFF2-40B4-BE49-F238E27FC236}">
              <a16:creationId xmlns:a16="http://schemas.microsoft.com/office/drawing/2014/main" id="{17E2A80C-0E93-4C24-B5F5-FAD00666F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466725</xdr:colOff>
      <xdr:row>2</xdr:row>
      <xdr:rowOff>19050</xdr:rowOff>
    </xdr:from>
    <xdr:to>
      <xdr:col>14</xdr:col>
      <xdr:colOff>276225</xdr:colOff>
      <xdr:row>11</xdr:row>
      <xdr:rowOff>9525</xdr:rowOff>
    </xdr:to>
    <xdr:graphicFrame macro="">
      <xdr:nvGraphicFramePr>
        <xdr:cNvPr id="4" name="Chart 3">
          <a:extLst>
            <a:ext uri="{FF2B5EF4-FFF2-40B4-BE49-F238E27FC236}">
              <a16:creationId xmlns:a16="http://schemas.microsoft.com/office/drawing/2014/main" id="{0DE27DF6-83BA-458E-B69E-684CB9FF4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323849</xdr:colOff>
      <xdr:row>6</xdr:row>
      <xdr:rowOff>152399</xdr:rowOff>
    </xdr:from>
    <xdr:to>
      <xdr:col>12</xdr:col>
      <xdr:colOff>409574</xdr:colOff>
      <xdr:row>8</xdr:row>
      <xdr:rowOff>161924</xdr:rowOff>
    </xdr:to>
    <xdr:sp macro="" textlink="Sheet2!F27">
      <xdr:nvSpPr>
        <xdr:cNvPr id="14" name="TextBox 13">
          <a:extLst>
            <a:ext uri="{FF2B5EF4-FFF2-40B4-BE49-F238E27FC236}">
              <a16:creationId xmlns:a16="http://schemas.microsoft.com/office/drawing/2014/main" id="{12C8FA6C-2E2C-4271-A370-5B0D683C5A31}"/>
            </a:ext>
          </a:extLst>
        </xdr:cNvPr>
        <xdr:cNvSpPr txBox="1"/>
      </xdr:nvSpPr>
      <xdr:spPr>
        <a:xfrm>
          <a:off x="6038849" y="1485899"/>
          <a:ext cx="695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2A4E162-0328-454B-8860-1AE9F988CC72}" type="TxLink">
            <a:rPr lang="en-US" sz="1400" b="1" i="0" u="none" strike="noStrike">
              <a:ln>
                <a:noFill/>
              </a:ln>
              <a:solidFill>
                <a:schemeClr val="bg1"/>
              </a:solidFill>
              <a:latin typeface="Calibri"/>
              <a:ea typeface="Calibri"/>
              <a:cs typeface="Calibri"/>
            </a:rPr>
            <a:pPr marL="0" indent="0" algn="ctr"/>
            <a:t>33.3%</a:t>
          </a:fld>
          <a:endParaRPr lang="en-US" sz="1400" b="1" i="0" u="none" strike="noStrike">
            <a:ln>
              <a:noFill/>
            </a:ln>
            <a:solidFill>
              <a:schemeClr val="bg1"/>
            </a:solidFill>
            <a:latin typeface="Calibri"/>
            <a:ea typeface="Calibri"/>
            <a:cs typeface="Calibri"/>
          </a:endParaRPr>
        </a:p>
      </xdr:txBody>
    </xdr:sp>
    <xdr:clientData/>
  </xdr:twoCellAnchor>
  <xdr:twoCellAnchor>
    <xdr:from>
      <xdr:col>14</xdr:col>
      <xdr:colOff>523874</xdr:colOff>
      <xdr:row>2</xdr:row>
      <xdr:rowOff>71438</xdr:rowOff>
    </xdr:from>
    <xdr:to>
      <xdr:col>19</xdr:col>
      <xdr:colOff>323849</xdr:colOff>
      <xdr:row>5</xdr:row>
      <xdr:rowOff>23813</xdr:rowOff>
    </xdr:to>
    <xdr:sp macro="" textlink="">
      <xdr:nvSpPr>
        <xdr:cNvPr id="16" name="TextBox 15">
          <a:extLst>
            <a:ext uri="{FF2B5EF4-FFF2-40B4-BE49-F238E27FC236}">
              <a16:creationId xmlns:a16="http://schemas.microsoft.com/office/drawing/2014/main" id="{23BA0D35-664A-4C18-8AEC-481862A8574A}"/>
            </a:ext>
          </a:extLst>
        </xdr:cNvPr>
        <xdr:cNvSpPr txBox="1"/>
      </xdr:nvSpPr>
      <xdr:spPr>
        <a:xfrm>
          <a:off x="8067674" y="642938"/>
          <a:ext cx="28479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800" b="1" u="none">
              <a:ln>
                <a:noFill/>
              </a:ln>
              <a:solidFill>
                <a:schemeClr val="bg1"/>
              </a:solidFill>
              <a:latin typeface="+mn-lt"/>
              <a:ea typeface="+mn-ea"/>
              <a:cs typeface="+mn-cs"/>
            </a:rPr>
            <a:t>Total Chips</a:t>
          </a:r>
        </a:p>
      </xdr:txBody>
    </xdr:sp>
    <xdr:clientData/>
  </xdr:twoCellAnchor>
  <xdr:twoCellAnchor>
    <xdr:from>
      <xdr:col>4</xdr:col>
      <xdr:colOff>257175</xdr:colOff>
      <xdr:row>11</xdr:row>
      <xdr:rowOff>180975</xdr:rowOff>
    </xdr:from>
    <xdr:to>
      <xdr:col>9</xdr:col>
      <xdr:colOff>171450</xdr:colOff>
      <xdr:row>28</xdr:row>
      <xdr:rowOff>161926</xdr:rowOff>
    </xdr:to>
    <xdr:sp macro="" textlink="">
      <xdr:nvSpPr>
        <xdr:cNvPr id="26" name="Rectangle: Rounded Corners 25">
          <a:extLst>
            <a:ext uri="{FF2B5EF4-FFF2-40B4-BE49-F238E27FC236}">
              <a16:creationId xmlns:a16="http://schemas.microsoft.com/office/drawing/2014/main" id="{38E2C5E4-7BD9-4B1E-A826-D5AD5C65A046}"/>
            </a:ext>
          </a:extLst>
        </xdr:cNvPr>
        <xdr:cNvSpPr/>
      </xdr:nvSpPr>
      <xdr:spPr>
        <a:xfrm>
          <a:off x="1704975" y="2466975"/>
          <a:ext cx="2962275" cy="3219451"/>
        </a:xfrm>
        <a:prstGeom prst="roundRect">
          <a:avLst>
            <a:gd name="adj" fmla="val 9350"/>
          </a:avLst>
        </a:prstGeom>
        <a:gradFill>
          <a:gsLst>
            <a:gs pos="0">
              <a:schemeClr val="bg2">
                <a:lumMod val="25000"/>
              </a:schemeClr>
            </a:gs>
            <a:gs pos="100000">
              <a:schemeClr val="bg2">
                <a:lumMod val="50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362430</xdr:colOff>
      <xdr:row>11</xdr:row>
      <xdr:rowOff>180975</xdr:rowOff>
    </xdr:from>
    <xdr:to>
      <xdr:col>14</xdr:col>
      <xdr:colOff>295335</xdr:colOff>
      <xdr:row>28</xdr:row>
      <xdr:rowOff>161926</xdr:rowOff>
    </xdr:to>
    <xdr:sp macro="" textlink="">
      <xdr:nvSpPr>
        <xdr:cNvPr id="27" name="Rectangle: Rounded Corners 26">
          <a:extLst>
            <a:ext uri="{FF2B5EF4-FFF2-40B4-BE49-F238E27FC236}">
              <a16:creationId xmlns:a16="http://schemas.microsoft.com/office/drawing/2014/main" id="{8ED870CF-4DB5-456D-91B0-30E56ACCD543}"/>
            </a:ext>
          </a:extLst>
        </xdr:cNvPr>
        <xdr:cNvSpPr/>
      </xdr:nvSpPr>
      <xdr:spPr>
        <a:xfrm>
          <a:off x="4858230" y="2466975"/>
          <a:ext cx="2980905" cy="3219451"/>
        </a:xfrm>
        <a:prstGeom prst="roundRect">
          <a:avLst>
            <a:gd name="adj" fmla="val 9350"/>
          </a:avLst>
        </a:prstGeom>
        <a:gradFill>
          <a:gsLst>
            <a:gs pos="0">
              <a:schemeClr val="bg2">
                <a:lumMod val="25000"/>
              </a:schemeClr>
            </a:gs>
            <a:gs pos="100000">
              <a:schemeClr val="bg2">
                <a:lumMod val="50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483379</xdr:colOff>
      <xdr:row>11</xdr:row>
      <xdr:rowOff>180975</xdr:rowOff>
    </xdr:from>
    <xdr:to>
      <xdr:col>19</xdr:col>
      <xdr:colOff>434916</xdr:colOff>
      <xdr:row>28</xdr:row>
      <xdr:rowOff>161926</xdr:rowOff>
    </xdr:to>
    <xdr:sp macro="" textlink="">
      <xdr:nvSpPr>
        <xdr:cNvPr id="28" name="Rectangle: Rounded Corners 27">
          <a:extLst>
            <a:ext uri="{FF2B5EF4-FFF2-40B4-BE49-F238E27FC236}">
              <a16:creationId xmlns:a16="http://schemas.microsoft.com/office/drawing/2014/main" id="{5C33BA4D-8A0B-4BF3-94E5-EEEF8BB436EC}"/>
            </a:ext>
          </a:extLst>
        </xdr:cNvPr>
        <xdr:cNvSpPr/>
      </xdr:nvSpPr>
      <xdr:spPr>
        <a:xfrm>
          <a:off x="8027179" y="2466975"/>
          <a:ext cx="2999537" cy="3219451"/>
        </a:xfrm>
        <a:prstGeom prst="roundRect">
          <a:avLst>
            <a:gd name="adj" fmla="val 9350"/>
          </a:avLst>
        </a:prstGeom>
        <a:gradFill>
          <a:gsLst>
            <a:gs pos="0">
              <a:schemeClr val="bg2">
                <a:lumMod val="25000"/>
              </a:schemeClr>
            </a:gs>
            <a:gs pos="100000">
              <a:schemeClr val="bg2">
                <a:lumMod val="50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10875</xdr:colOff>
      <xdr:row>11</xdr:row>
      <xdr:rowOff>180975</xdr:rowOff>
    </xdr:from>
    <xdr:to>
      <xdr:col>25</xdr:col>
      <xdr:colOff>8987</xdr:colOff>
      <xdr:row>28</xdr:row>
      <xdr:rowOff>161926</xdr:rowOff>
    </xdr:to>
    <xdr:sp macro="" textlink="">
      <xdr:nvSpPr>
        <xdr:cNvPr id="29" name="Rectangle: Rounded Corners 28">
          <a:extLst>
            <a:ext uri="{FF2B5EF4-FFF2-40B4-BE49-F238E27FC236}">
              <a16:creationId xmlns:a16="http://schemas.microsoft.com/office/drawing/2014/main" id="{FFC76585-6192-4F0A-BC7B-CA0620B61890}"/>
            </a:ext>
          </a:extLst>
        </xdr:cNvPr>
        <xdr:cNvSpPr/>
      </xdr:nvSpPr>
      <xdr:spPr>
        <a:xfrm>
          <a:off x="11212275" y="2466975"/>
          <a:ext cx="3046112" cy="3219451"/>
        </a:xfrm>
        <a:prstGeom prst="roundRect">
          <a:avLst>
            <a:gd name="adj" fmla="val 9350"/>
          </a:avLst>
        </a:prstGeom>
        <a:gradFill>
          <a:gsLst>
            <a:gs pos="0">
              <a:schemeClr val="bg2">
                <a:lumMod val="25000"/>
              </a:schemeClr>
            </a:gs>
            <a:gs pos="100000">
              <a:schemeClr val="bg2">
                <a:lumMod val="50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219075</xdr:colOff>
      <xdr:row>29</xdr:row>
      <xdr:rowOff>85725</xdr:rowOff>
    </xdr:from>
    <xdr:to>
      <xdr:col>25</xdr:col>
      <xdr:colOff>47625</xdr:colOff>
      <xdr:row>35</xdr:row>
      <xdr:rowOff>85725</xdr:rowOff>
    </xdr:to>
    <xdr:sp macro="" textlink="">
      <xdr:nvSpPr>
        <xdr:cNvPr id="30" name="Rectangle: Rounded Corners 29">
          <a:extLst>
            <a:ext uri="{FF2B5EF4-FFF2-40B4-BE49-F238E27FC236}">
              <a16:creationId xmlns:a16="http://schemas.microsoft.com/office/drawing/2014/main" id="{6A6DFFBA-A410-4888-86F6-ACC5A407DEFC}"/>
            </a:ext>
          </a:extLst>
        </xdr:cNvPr>
        <xdr:cNvSpPr/>
      </xdr:nvSpPr>
      <xdr:spPr>
        <a:xfrm>
          <a:off x="1666875" y="5800725"/>
          <a:ext cx="12630150" cy="1143000"/>
        </a:xfrm>
        <a:prstGeom prst="roundRect">
          <a:avLst>
            <a:gd name="adj" fmla="val 935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581024</xdr:colOff>
      <xdr:row>6</xdr:row>
      <xdr:rowOff>152399</xdr:rowOff>
    </xdr:from>
    <xdr:to>
      <xdr:col>23</xdr:col>
      <xdr:colOff>57149</xdr:colOff>
      <xdr:row>8</xdr:row>
      <xdr:rowOff>161924</xdr:rowOff>
    </xdr:to>
    <xdr:sp macro="" textlink="Sheet2!F52">
      <xdr:nvSpPr>
        <xdr:cNvPr id="32" name="TextBox 31">
          <a:extLst>
            <a:ext uri="{FF2B5EF4-FFF2-40B4-BE49-F238E27FC236}">
              <a16:creationId xmlns:a16="http://schemas.microsoft.com/office/drawing/2014/main" id="{68AAD7A3-8138-462B-8B6F-E4DC12846F82}"/>
            </a:ext>
          </a:extLst>
        </xdr:cNvPr>
        <xdr:cNvSpPr txBox="1"/>
      </xdr:nvSpPr>
      <xdr:spPr>
        <a:xfrm>
          <a:off x="12392024" y="1485899"/>
          <a:ext cx="6953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35CD384-C5C1-4687-9D49-3F98838C23BB}" type="TxLink">
            <a:rPr lang="en-US" sz="1400" b="1" i="0" u="none" strike="noStrike">
              <a:ln>
                <a:noFill/>
              </a:ln>
              <a:solidFill>
                <a:schemeClr val="bg1"/>
              </a:solidFill>
              <a:latin typeface="Calibri"/>
              <a:ea typeface="Calibri"/>
              <a:cs typeface="Calibri"/>
            </a:rPr>
            <a:pPr marL="0" indent="0" algn="ctr"/>
            <a:t>19.9%</a:t>
          </a:fld>
          <a:endParaRPr lang="en-US" sz="1400" b="1" i="0" u="none" strike="noStrike">
            <a:ln>
              <a:noFill/>
            </a:ln>
            <a:solidFill>
              <a:schemeClr val="bg1"/>
            </a:solidFill>
            <a:latin typeface="Calibri"/>
            <a:ea typeface="Calibri"/>
            <a:cs typeface="Calibri"/>
          </a:endParaRPr>
        </a:p>
      </xdr:txBody>
    </xdr:sp>
    <xdr:clientData/>
  </xdr:twoCellAnchor>
  <xdr:twoCellAnchor>
    <xdr:from>
      <xdr:col>4</xdr:col>
      <xdr:colOff>276224</xdr:colOff>
      <xdr:row>13</xdr:row>
      <xdr:rowOff>138114</xdr:rowOff>
    </xdr:from>
    <xdr:to>
      <xdr:col>9</xdr:col>
      <xdr:colOff>76199</xdr:colOff>
      <xdr:row>16</xdr:row>
      <xdr:rowOff>90489</xdr:rowOff>
    </xdr:to>
    <xdr:sp macro="" textlink="">
      <xdr:nvSpPr>
        <xdr:cNvPr id="33" name="TextBox 32">
          <a:extLst>
            <a:ext uri="{FF2B5EF4-FFF2-40B4-BE49-F238E27FC236}">
              <a16:creationId xmlns:a16="http://schemas.microsoft.com/office/drawing/2014/main" id="{4854F052-1710-4CFF-9603-425A87EC92E6}"/>
            </a:ext>
          </a:extLst>
        </xdr:cNvPr>
        <xdr:cNvSpPr txBox="1"/>
      </xdr:nvSpPr>
      <xdr:spPr>
        <a:xfrm>
          <a:off x="1724024" y="2805114"/>
          <a:ext cx="28479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0" u="none">
              <a:ln>
                <a:noFill/>
              </a:ln>
              <a:gradFill>
                <a:gsLst>
                  <a:gs pos="0">
                    <a:schemeClr val="bg1"/>
                  </a:gs>
                  <a:gs pos="100000">
                    <a:schemeClr val="tx2">
                      <a:lumMod val="60000"/>
                      <a:lumOff val="40000"/>
                    </a:schemeClr>
                  </a:gs>
                </a:gsLst>
                <a:lin ang="5400000" scaled="1"/>
              </a:gradFill>
              <a:latin typeface="+mn-lt"/>
              <a:ea typeface="+mn-ea"/>
              <a:cs typeface="+mn-cs"/>
            </a:rPr>
            <a:t>Avg Strokes Over Par</a:t>
          </a:r>
        </a:p>
      </xdr:txBody>
    </xdr:sp>
    <xdr:clientData/>
  </xdr:twoCellAnchor>
  <xdr:twoCellAnchor>
    <xdr:from>
      <xdr:col>4</xdr:col>
      <xdr:colOff>276224</xdr:colOff>
      <xdr:row>17</xdr:row>
      <xdr:rowOff>66674</xdr:rowOff>
    </xdr:from>
    <xdr:to>
      <xdr:col>9</xdr:col>
      <xdr:colOff>76199</xdr:colOff>
      <xdr:row>20</xdr:row>
      <xdr:rowOff>19049</xdr:rowOff>
    </xdr:to>
    <xdr:sp macro="" textlink="Sheet2!F15">
      <xdr:nvSpPr>
        <xdr:cNvPr id="34" name="TextBox 33">
          <a:extLst>
            <a:ext uri="{FF2B5EF4-FFF2-40B4-BE49-F238E27FC236}">
              <a16:creationId xmlns:a16="http://schemas.microsoft.com/office/drawing/2014/main" id="{7611D351-88B7-420E-9DE0-AA78DFEC1CA2}"/>
            </a:ext>
          </a:extLst>
        </xdr:cNvPr>
        <xdr:cNvSpPr txBox="1"/>
      </xdr:nvSpPr>
      <xdr:spPr>
        <a:xfrm>
          <a:off x="1724024" y="3495674"/>
          <a:ext cx="28479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3C84C7-A9CC-4597-A9F9-061AEDCC9D1E}" type="TxLink">
            <a:rPr lang="en-US" sz="3200" b="1" i="0" u="none" strike="noStrike">
              <a:ln>
                <a:noFill/>
              </a:ln>
              <a:solidFill>
                <a:schemeClr val="bg1"/>
              </a:solidFill>
              <a:latin typeface="Arial Rounded MT Bold" panose="020F0704030504030204" pitchFamily="34" charset="0"/>
              <a:ea typeface="Calibri"/>
              <a:cs typeface="Calibri"/>
            </a:rPr>
            <a:pPr marL="0" indent="0" algn="ctr"/>
            <a:t>8.5</a:t>
          </a:fld>
          <a:endParaRPr lang="en-US" sz="3200" b="1" i="0" u="none" strike="noStrike">
            <a:ln>
              <a:noFill/>
            </a:ln>
            <a:solidFill>
              <a:schemeClr val="bg1"/>
            </a:solidFill>
            <a:latin typeface="Arial Rounded MT Bold" panose="020F0704030504030204" pitchFamily="34" charset="0"/>
            <a:ea typeface="Calibri"/>
            <a:cs typeface="Calibri"/>
          </a:endParaRPr>
        </a:p>
      </xdr:txBody>
    </xdr:sp>
    <xdr:clientData/>
  </xdr:twoCellAnchor>
  <xdr:twoCellAnchor>
    <xdr:from>
      <xdr:col>20</xdr:col>
      <xdr:colOff>4763</xdr:colOff>
      <xdr:row>22</xdr:row>
      <xdr:rowOff>33337</xdr:rowOff>
    </xdr:from>
    <xdr:to>
      <xdr:col>22</xdr:col>
      <xdr:colOff>95250</xdr:colOff>
      <xdr:row>24</xdr:row>
      <xdr:rowOff>100012</xdr:rowOff>
    </xdr:to>
    <xdr:sp macro="" textlink="">
      <xdr:nvSpPr>
        <xdr:cNvPr id="36" name="TextBox 35">
          <a:extLst>
            <a:ext uri="{FF2B5EF4-FFF2-40B4-BE49-F238E27FC236}">
              <a16:creationId xmlns:a16="http://schemas.microsoft.com/office/drawing/2014/main" id="{E897BA85-90D2-495B-A292-AEEFAE852C54}"/>
            </a:ext>
          </a:extLst>
        </xdr:cNvPr>
        <xdr:cNvSpPr txBox="1"/>
      </xdr:nvSpPr>
      <xdr:spPr>
        <a:xfrm>
          <a:off x="11206163" y="4414837"/>
          <a:ext cx="1309687"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0" u="none">
              <a:ln>
                <a:noFill/>
              </a:ln>
              <a:solidFill>
                <a:schemeClr val="tx2">
                  <a:lumMod val="40000"/>
                  <a:lumOff val="60000"/>
                </a:schemeClr>
              </a:solidFill>
              <a:latin typeface="+mn-lt"/>
              <a:ea typeface="+mn-ea"/>
              <a:cs typeface="+mn-cs"/>
            </a:rPr>
            <a:t>3 Putts</a:t>
          </a:r>
        </a:p>
      </xdr:txBody>
    </xdr:sp>
    <xdr:clientData/>
  </xdr:twoCellAnchor>
  <xdr:twoCellAnchor>
    <xdr:from>
      <xdr:col>20</xdr:col>
      <xdr:colOff>130969</xdr:colOff>
      <xdr:row>24</xdr:row>
      <xdr:rowOff>138112</xdr:rowOff>
    </xdr:from>
    <xdr:to>
      <xdr:col>21</xdr:col>
      <xdr:colOff>447675</xdr:colOff>
      <xdr:row>27</xdr:row>
      <xdr:rowOff>14287</xdr:rowOff>
    </xdr:to>
    <xdr:sp macro="" textlink="Sheet2!I52">
      <xdr:nvSpPr>
        <xdr:cNvPr id="39" name="TextBox 38">
          <a:extLst>
            <a:ext uri="{FF2B5EF4-FFF2-40B4-BE49-F238E27FC236}">
              <a16:creationId xmlns:a16="http://schemas.microsoft.com/office/drawing/2014/main" id="{390D17B4-B386-4D4B-A964-DEF5B4F8A3DC}"/>
            </a:ext>
          </a:extLst>
        </xdr:cNvPr>
        <xdr:cNvSpPr txBox="1"/>
      </xdr:nvSpPr>
      <xdr:spPr>
        <a:xfrm>
          <a:off x="11332369" y="4900612"/>
          <a:ext cx="92630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1227E0-F125-4799-9DC4-C444575E366C}" type="TxLink">
            <a:rPr lang="en-US" sz="2800" b="1" u="none">
              <a:ln>
                <a:noFill/>
              </a:ln>
              <a:solidFill>
                <a:schemeClr val="accent5">
                  <a:lumMod val="20000"/>
                  <a:lumOff val="80000"/>
                </a:schemeClr>
              </a:solidFill>
              <a:latin typeface="+mn-lt"/>
              <a:ea typeface="+mn-ea"/>
              <a:cs typeface="+mn-cs"/>
            </a:rPr>
            <a:pPr marL="0" indent="0" algn="ctr"/>
            <a:t>7</a:t>
          </a:fld>
          <a:endParaRPr lang="en-US" sz="2800" b="1" u="none">
            <a:ln>
              <a:noFill/>
            </a:ln>
            <a:solidFill>
              <a:schemeClr val="accent5">
                <a:lumMod val="20000"/>
                <a:lumOff val="80000"/>
              </a:schemeClr>
            </a:solidFill>
            <a:latin typeface="+mn-lt"/>
            <a:ea typeface="+mn-ea"/>
            <a:cs typeface="+mn-cs"/>
          </a:endParaRPr>
        </a:p>
      </xdr:txBody>
    </xdr:sp>
    <xdr:clientData/>
  </xdr:twoCellAnchor>
  <xdr:twoCellAnchor>
    <xdr:from>
      <xdr:col>14</xdr:col>
      <xdr:colOff>523874</xdr:colOff>
      <xdr:row>6</xdr:row>
      <xdr:rowOff>33338</xdr:rowOff>
    </xdr:from>
    <xdr:to>
      <xdr:col>19</xdr:col>
      <xdr:colOff>323849</xdr:colOff>
      <xdr:row>8</xdr:row>
      <xdr:rowOff>176213</xdr:rowOff>
    </xdr:to>
    <xdr:sp macro="" textlink="Sheet2!F67">
      <xdr:nvSpPr>
        <xdr:cNvPr id="25" name="TextBox 24">
          <a:extLst>
            <a:ext uri="{FF2B5EF4-FFF2-40B4-BE49-F238E27FC236}">
              <a16:creationId xmlns:a16="http://schemas.microsoft.com/office/drawing/2014/main" id="{2D94251F-7142-49A0-B16A-7C59528A9A5D}"/>
            </a:ext>
          </a:extLst>
        </xdr:cNvPr>
        <xdr:cNvSpPr txBox="1"/>
      </xdr:nvSpPr>
      <xdr:spPr>
        <a:xfrm>
          <a:off x="8067674" y="1366838"/>
          <a:ext cx="28479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F0CE85E-BA1B-442B-AEE7-EC753804A832}" type="TxLink">
            <a:rPr lang="en-US" sz="3200" b="1" i="0" u="none" strike="noStrike">
              <a:ln>
                <a:noFill/>
              </a:ln>
              <a:solidFill>
                <a:schemeClr val="bg1"/>
              </a:solidFill>
              <a:latin typeface="Arial Rounded MT Bold" panose="020F0704030504030204" pitchFamily="34" charset="0"/>
              <a:ea typeface="Calibri"/>
              <a:cs typeface="Calibri"/>
            </a:rPr>
            <a:pPr marL="0" indent="0" algn="ctr"/>
            <a:t>27</a:t>
          </a:fld>
          <a:endParaRPr lang="en-US" sz="3200" b="1" i="0" u="none" strike="noStrike">
            <a:ln>
              <a:noFill/>
            </a:ln>
            <a:solidFill>
              <a:schemeClr val="bg1"/>
            </a:solidFill>
            <a:latin typeface="Arial Rounded MT Bold" panose="020F0704030504030204" pitchFamily="34" charset="0"/>
            <a:ea typeface="Calibri"/>
            <a:cs typeface="Calibri"/>
          </a:endParaRPr>
        </a:p>
      </xdr:txBody>
    </xdr:sp>
    <xdr:clientData/>
  </xdr:twoCellAnchor>
  <xdr:twoCellAnchor>
    <xdr:from>
      <xdr:col>10</xdr:col>
      <xdr:colOff>71706</xdr:colOff>
      <xdr:row>13</xdr:row>
      <xdr:rowOff>176214</xdr:rowOff>
    </xdr:from>
    <xdr:to>
      <xdr:col>14</xdr:col>
      <xdr:colOff>42952</xdr:colOff>
      <xdr:row>16</xdr:row>
      <xdr:rowOff>52389</xdr:rowOff>
    </xdr:to>
    <xdr:sp macro="" textlink="">
      <xdr:nvSpPr>
        <xdr:cNvPr id="35" name="TextBox 34">
          <a:extLst>
            <a:ext uri="{FF2B5EF4-FFF2-40B4-BE49-F238E27FC236}">
              <a16:creationId xmlns:a16="http://schemas.microsoft.com/office/drawing/2014/main" id="{97BA88C9-BAD4-4022-AC69-FCC736B32005}"/>
            </a:ext>
          </a:extLst>
        </xdr:cNvPr>
        <xdr:cNvSpPr txBox="1"/>
      </xdr:nvSpPr>
      <xdr:spPr>
        <a:xfrm>
          <a:off x="5177106" y="2843214"/>
          <a:ext cx="240964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0" u="none">
              <a:ln>
                <a:noFill/>
              </a:ln>
              <a:gradFill>
                <a:gsLst>
                  <a:gs pos="0">
                    <a:schemeClr val="bg1"/>
                  </a:gs>
                  <a:gs pos="100000">
                    <a:schemeClr val="tx2">
                      <a:lumMod val="60000"/>
                      <a:lumOff val="40000"/>
                    </a:schemeClr>
                  </a:gs>
                </a:gsLst>
                <a:lin ang="5400000" scaled="1"/>
              </a:gradFill>
              <a:latin typeface="+mn-lt"/>
              <a:ea typeface="+mn-ea"/>
              <a:cs typeface="+mn-cs"/>
            </a:rPr>
            <a:t>Fairways Hit</a:t>
          </a:r>
        </a:p>
      </xdr:txBody>
    </xdr:sp>
    <xdr:clientData/>
  </xdr:twoCellAnchor>
  <xdr:twoCellAnchor>
    <xdr:from>
      <xdr:col>10</xdr:col>
      <xdr:colOff>533579</xdr:colOff>
      <xdr:row>24</xdr:row>
      <xdr:rowOff>138112</xdr:rowOff>
    </xdr:from>
    <xdr:to>
      <xdr:col>13</xdr:col>
      <xdr:colOff>190679</xdr:colOff>
      <xdr:row>27</xdr:row>
      <xdr:rowOff>14287</xdr:rowOff>
    </xdr:to>
    <xdr:sp macro="" textlink="Sheet2!D28">
      <xdr:nvSpPr>
        <xdr:cNvPr id="42" name="TextBox 41">
          <a:extLst>
            <a:ext uri="{FF2B5EF4-FFF2-40B4-BE49-F238E27FC236}">
              <a16:creationId xmlns:a16="http://schemas.microsoft.com/office/drawing/2014/main" id="{9E998D24-D6B8-4FED-99C0-83E0D7BF4E08}"/>
            </a:ext>
          </a:extLst>
        </xdr:cNvPr>
        <xdr:cNvSpPr txBox="1"/>
      </xdr:nvSpPr>
      <xdr:spPr>
        <a:xfrm>
          <a:off x="5638979" y="4900612"/>
          <a:ext cx="14859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7776BDD-3416-476A-B6E2-4146EDDAA208}" type="TxLink">
            <a:rPr lang="en-US" sz="2800" b="1" u="none">
              <a:ln>
                <a:noFill/>
              </a:ln>
              <a:solidFill>
                <a:schemeClr val="accent5">
                  <a:lumMod val="20000"/>
                  <a:lumOff val="80000"/>
                </a:schemeClr>
              </a:solidFill>
              <a:latin typeface="+mn-lt"/>
              <a:ea typeface="+mn-ea"/>
              <a:cs typeface="+mn-cs"/>
            </a:rPr>
            <a:pPr marL="0" indent="0" algn="ctr"/>
            <a:t>15</a:t>
          </a:fld>
          <a:endParaRPr lang="en-US" sz="2800" b="1" u="none">
            <a:ln>
              <a:noFill/>
            </a:ln>
            <a:solidFill>
              <a:schemeClr val="accent5">
                <a:lumMod val="20000"/>
                <a:lumOff val="80000"/>
              </a:schemeClr>
            </a:solidFill>
            <a:latin typeface="+mn-lt"/>
            <a:ea typeface="+mn-ea"/>
            <a:cs typeface="+mn-cs"/>
          </a:endParaRPr>
        </a:p>
      </xdr:txBody>
    </xdr:sp>
    <xdr:clientData/>
  </xdr:twoCellAnchor>
  <xdr:twoCellAnchor>
    <xdr:from>
      <xdr:col>10</xdr:col>
      <xdr:colOff>176481</xdr:colOff>
      <xdr:row>22</xdr:row>
      <xdr:rowOff>33337</xdr:rowOff>
    </xdr:from>
    <xdr:to>
      <xdr:col>13</xdr:col>
      <xdr:colOff>547777</xdr:colOff>
      <xdr:row>24</xdr:row>
      <xdr:rowOff>100012</xdr:rowOff>
    </xdr:to>
    <xdr:sp macro="" textlink="">
      <xdr:nvSpPr>
        <xdr:cNvPr id="43" name="TextBox 42">
          <a:extLst>
            <a:ext uri="{FF2B5EF4-FFF2-40B4-BE49-F238E27FC236}">
              <a16:creationId xmlns:a16="http://schemas.microsoft.com/office/drawing/2014/main" id="{E0E71062-4A6E-4745-AD58-A41B1B67D839}"/>
            </a:ext>
          </a:extLst>
        </xdr:cNvPr>
        <xdr:cNvSpPr txBox="1"/>
      </xdr:nvSpPr>
      <xdr:spPr>
        <a:xfrm>
          <a:off x="5281881" y="4414837"/>
          <a:ext cx="220009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0" u="none">
              <a:ln>
                <a:noFill/>
              </a:ln>
              <a:solidFill>
                <a:schemeClr val="tx2">
                  <a:lumMod val="40000"/>
                  <a:lumOff val="60000"/>
                </a:schemeClr>
              </a:solidFill>
              <a:latin typeface="+mn-lt"/>
              <a:ea typeface="+mn-ea"/>
              <a:cs typeface="+mn-cs"/>
            </a:rPr>
            <a:t>Total Fairways</a:t>
          </a:r>
        </a:p>
      </xdr:txBody>
    </xdr:sp>
    <xdr:clientData/>
  </xdr:twoCellAnchor>
  <xdr:twoCellAnchor>
    <xdr:from>
      <xdr:col>10</xdr:col>
      <xdr:colOff>533579</xdr:colOff>
      <xdr:row>17</xdr:row>
      <xdr:rowOff>104774</xdr:rowOff>
    </xdr:from>
    <xdr:to>
      <xdr:col>13</xdr:col>
      <xdr:colOff>190679</xdr:colOff>
      <xdr:row>19</xdr:row>
      <xdr:rowOff>171449</xdr:rowOff>
    </xdr:to>
    <xdr:sp macro="" textlink="Sheet2!C28">
      <xdr:nvSpPr>
        <xdr:cNvPr id="44" name="TextBox 43">
          <a:extLst>
            <a:ext uri="{FF2B5EF4-FFF2-40B4-BE49-F238E27FC236}">
              <a16:creationId xmlns:a16="http://schemas.microsoft.com/office/drawing/2014/main" id="{31446286-9ACD-4BE3-86FF-C114CDE86ABD}"/>
            </a:ext>
          </a:extLst>
        </xdr:cNvPr>
        <xdr:cNvSpPr txBox="1"/>
      </xdr:nvSpPr>
      <xdr:spPr>
        <a:xfrm>
          <a:off x="5638979" y="3533774"/>
          <a:ext cx="14859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7F9F1D6-2021-4C58-B183-2C4D957D9FA5}" type="TxLink">
            <a:rPr lang="en-US" sz="3200" b="1" i="0" u="none" strike="noStrike">
              <a:ln>
                <a:noFill/>
              </a:ln>
              <a:solidFill>
                <a:schemeClr val="bg1"/>
              </a:solidFill>
              <a:latin typeface="Arial Rounded MT Bold" panose="020F0704030504030204" pitchFamily="34" charset="0"/>
              <a:ea typeface="Calibri"/>
              <a:cs typeface="Calibri"/>
            </a:rPr>
            <a:pPr marL="0" indent="0" algn="ctr"/>
            <a:t>5</a:t>
          </a:fld>
          <a:endParaRPr lang="en-US" sz="3200" b="1" i="0" u="none" strike="noStrike">
            <a:ln>
              <a:noFill/>
            </a:ln>
            <a:solidFill>
              <a:schemeClr val="bg1"/>
            </a:solidFill>
            <a:latin typeface="Arial Rounded MT Bold" panose="020F0704030504030204" pitchFamily="34" charset="0"/>
            <a:ea typeface="Calibri"/>
            <a:cs typeface="Calibri"/>
          </a:endParaRPr>
        </a:p>
      </xdr:txBody>
    </xdr:sp>
    <xdr:clientData/>
  </xdr:twoCellAnchor>
  <xdr:twoCellAnchor>
    <xdr:from>
      <xdr:col>20</xdr:col>
      <xdr:colOff>100012</xdr:colOff>
      <xdr:row>13</xdr:row>
      <xdr:rowOff>138114</xdr:rowOff>
    </xdr:from>
    <xdr:to>
      <xdr:col>24</xdr:col>
      <xdr:colOff>509587</xdr:colOff>
      <xdr:row>16</xdr:row>
      <xdr:rowOff>90489</xdr:rowOff>
    </xdr:to>
    <xdr:sp macro="" textlink="">
      <xdr:nvSpPr>
        <xdr:cNvPr id="22" name="TextBox 21">
          <a:extLst>
            <a:ext uri="{FF2B5EF4-FFF2-40B4-BE49-F238E27FC236}">
              <a16:creationId xmlns:a16="http://schemas.microsoft.com/office/drawing/2014/main" id="{2EB51085-4BCE-40A1-84A3-A94C3C0BAEAF}"/>
            </a:ext>
          </a:extLst>
        </xdr:cNvPr>
        <xdr:cNvSpPr txBox="1"/>
      </xdr:nvSpPr>
      <xdr:spPr>
        <a:xfrm>
          <a:off x="11301412" y="2805114"/>
          <a:ext cx="28479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0" u="none">
              <a:ln>
                <a:noFill/>
              </a:ln>
              <a:gradFill>
                <a:gsLst>
                  <a:gs pos="0">
                    <a:schemeClr val="bg1"/>
                  </a:gs>
                  <a:gs pos="100000">
                    <a:schemeClr val="tx2">
                      <a:lumMod val="60000"/>
                      <a:lumOff val="40000"/>
                    </a:schemeClr>
                  </a:gs>
                </a:gsLst>
                <a:lin ang="5400000" scaled="1"/>
              </a:gradFill>
              <a:latin typeface="+mn-lt"/>
              <a:ea typeface="+mn-ea"/>
              <a:cs typeface="+mn-cs"/>
            </a:rPr>
            <a:t>Total Putts</a:t>
          </a:r>
        </a:p>
      </xdr:txBody>
    </xdr:sp>
    <xdr:clientData/>
  </xdr:twoCellAnchor>
  <xdr:twoCellAnchor>
    <xdr:from>
      <xdr:col>20</xdr:col>
      <xdr:colOff>97632</xdr:colOff>
      <xdr:row>17</xdr:row>
      <xdr:rowOff>66674</xdr:rowOff>
    </xdr:from>
    <xdr:to>
      <xdr:col>24</xdr:col>
      <xdr:colOff>507207</xdr:colOff>
      <xdr:row>20</xdr:row>
      <xdr:rowOff>19049</xdr:rowOff>
    </xdr:to>
    <xdr:sp macro="" textlink="Sheet2!C53">
      <xdr:nvSpPr>
        <xdr:cNvPr id="23" name="TextBox 22">
          <a:extLst>
            <a:ext uri="{FF2B5EF4-FFF2-40B4-BE49-F238E27FC236}">
              <a16:creationId xmlns:a16="http://schemas.microsoft.com/office/drawing/2014/main" id="{BF673BC5-5853-4985-BB8B-B35CD373B90D}"/>
            </a:ext>
          </a:extLst>
        </xdr:cNvPr>
        <xdr:cNvSpPr txBox="1"/>
      </xdr:nvSpPr>
      <xdr:spPr>
        <a:xfrm>
          <a:off x="11299032" y="3495674"/>
          <a:ext cx="28479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0FE1A1C-C0DC-49FE-A86C-E172B002E063}" type="TxLink">
            <a:rPr lang="en-US" sz="3200" b="1" i="0" u="none" strike="noStrike">
              <a:ln>
                <a:noFill/>
              </a:ln>
              <a:solidFill>
                <a:schemeClr val="bg1"/>
              </a:solidFill>
              <a:latin typeface="Arial Rounded MT Bold" panose="020F0704030504030204" pitchFamily="34" charset="0"/>
              <a:ea typeface="Calibri"/>
              <a:cs typeface="Calibri"/>
            </a:rPr>
            <a:pPr marL="0" indent="0" algn="ctr"/>
            <a:t>36</a:t>
          </a:fld>
          <a:endParaRPr lang="en-US" sz="3200" b="1" i="0" u="none" strike="noStrike">
            <a:ln>
              <a:noFill/>
            </a:ln>
            <a:solidFill>
              <a:schemeClr val="bg1"/>
            </a:solidFill>
            <a:latin typeface="Arial Rounded MT Bold" panose="020F0704030504030204" pitchFamily="34" charset="0"/>
            <a:ea typeface="Calibri"/>
            <a:cs typeface="Calibri"/>
          </a:endParaRPr>
        </a:p>
      </xdr:txBody>
    </xdr:sp>
    <xdr:clientData/>
  </xdr:twoCellAnchor>
  <xdr:twoCellAnchor>
    <xdr:from>
      <xdr:col>14</xdr:col>
      <xdr:colOff>600075</xdr:colOff>
      <xdr:row>12</xdr:row>
      <xdr:rowOff>90488</xdr:rowOff>
    </xdr:from>
    <xdr:to>
      <xdr:col>19</xdr:col>
      <xdr:colOff>304800</xdr:colOff>
      <xdr:row>17</xdr:row>
      <xdr:rowOff>138114</xdr:rowOff>
    </xdr:to>
    <xdr:sp macro="" textlink="">
      <xdr:nvSpPr>
        <xdr:cNvPr id="45" name="TextBox 44">
          <a:extLst>
            <a:ext uri="{FF2B5EF4-FFF2-40B4-BE49-F238E27FC236}">
              <a16:creationId xmlns:a16="http://schemas.microsoft.com/office/drawing/2014/main" id="{A4B1D921-8EDD-473B-AC2C-4F22FE946470}"/>
            </a:ext>
          </a:extLst>
        </xdr:cNvPr>
        <xdr:cNvSpPr txBox="1"/>
      </xdr:nvSpPr>
      <xdr:spPr>
        <a:xfrm>
          <a:off x="8143875" y="2566988"/>
          <a:ext cx="2752725" cy="1000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u="none">
              <a:ln>
                <a:noFill/>
              </a:ln>
              <a:gradFill>
                <a:gsLst>
                  <a:gs pos="0">
                    <a:schemeClr val="bg1"/>
                  </a:gs>
                  <a:gs pos="100000">
                    <a:schemeClr val="tx2">
                      <a:lumMod val="60000"/>
                      <a:lumOff val="40000"/>
                    </a:schemeClr>
                  </a:gs>
                </a:gsLst>
                <a:lin ang="5400000" scaled="1"/>
              </a:gradFill>
              <a:latin typeface="+mn-lt"/>
              <a:ea typeface="+mn-ea"/>
              <a:cs typeface="+mn-cs"/>
            </a:rPr>
            <a:t>Multiple Chips on Hole</a:t>
          </a:r>
        </a:p>
      </xdr:txBody>
    </xdr:sp>
    <xdr:clientData/>
  </xdr:twoCellAnchor>
  <xdr:twoCellAnchor>
    <xdr:from>
      <xdr:col>15</xdr:col>
      <xdr:colOff>595311</xdr:colOff>
      <xdr:row>17</xdr:row>
      <xdr:rowOff>104774</xdr:rowOff>
    </xdr:from>
    <xdr:to>
      <xdr:col>18</xdr:col>
      <xdr:colOff>252411</xdr:colOff>
      <xdr:row>19</xdr:row>
      <xdr:rowOff>171449</xdr:rowOff>
    </xdr:to>
    <xdr:sp macro="" textlink="Sheet2!G39">
      <xdr:nvSpPr>
        <xdr:cNvPr id="46" name="TextBox 45">
          <a:extLst>
            <a:ext uri="{FF2B5EF4-FFF2-40B4-BE49-F238E27FC236}">
              <a16:creationId xmlns:a16="http://schemas.microsoft.com/office/drawing/2014/main" id="{B0ECFAED-EC39-4AAC-A6B7-5DC950093FB6}"/>
            </a:ext>
          </a:extLst>
        </xdr:cNvPr>
        <xdr:cNvSpPr txBox="1"/>
      </xdr:nvSpPr>
      <xdr:spPr>
        <a:xfrm>
          <a:off x="8748711" y="3533774"/>
          <a:ext cx="14859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25144B0-9D58-4BB5-8179-77689420DD2C}" type="TxLink">
            <a:rPr lang="en-US" sz="3200" b="1" i="0" u="none" strike="noStrike">
              <a:ln>
                <a:noFill/>
              </a:ln>
              <a:solidFill>
                <a:schemeClr val="bg1"/>
              </a:solidFill>
              <a:latin typeface="Arial Rounded MT Bold" panose="020F0704030504030204" pitchFamily="34" charset="0"/>
              <a:ea typeface="Calibri"/>
              <a:cs typeface="Calibri"/>
            </a:rPr>
            <a:pPr marL="0" indent="0" algn="ctr"/>
            <a:t>7</a:t>
          </a:fld>
          <a:endParaRPr lang="en-US" sz="3200" b="1" i="0" u="none" strike="noStrike">
            <a:ln>
              <a:noFill/>
            </a:ln>
            <a:solidFill>
              <a:schemeClr val="bg1"/>
            </a:solidFill>
            <a:latin typeface="Arial Rounded MT Bold" panose="020F0704030504030204" pitchFamily="34" charset="0"/>
            <a:ea typeface="Calibri"/>
            <a:cs typeface="Calibri"/>
          </a:endParaRPr>
        </a:p>
      </xdr:txBody>
    </xdr:sp>
    <xdr:clientData/>
  </xdr:twoCellAnchor>
  <xdr:twoCellAnchor>
    <xdr:from>
      <xdr:col>4</xdr:col>
      <xdr:colOff>347662</xdr:colOff>
      <xdr:row>2</xdr:row>
      <xdr:rowOff>152400</xdr:rowOff>
    </xdr:from>
    <xdr:to>
      <xdr:col>9</xdr:col>
      <xdr:colOff>4761</xdr:colOff>
      <xdr:row>5</xdr:row>
      <xdr:rowOff>104775</xdr:rowOff>
    </xdr:to>
    <xdr:sp macro="" textlink="">
      <xdr:nvSpPr>
        <xdr:cNvPr id="10" name="TextBox 9">
          <a:extLst>
            <a:ext uri="{FF2B5EF4-FFF2-40B4-BE49-F238E27FC236}">
              <a16:creationId xmlns:a16="http://schemas.microsoft.com/office/drawing/2014/main" id="{641C3A47-EA82-49AE-B40C-6504099A6D18}"/>
            </a:ext>
          </a:extLst>
        </xdr:cNvPr>
        <xdr:cNvSpPr txBox="1"/>
      </xdr:nvSpPr>
      <xdr:spPr>
        <a:xfrm>
          <a:off x="1795462" y="723900"/>
          <a:ext cx="2705099"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800" b="1" u="none">
              <a:ln>
                <a:noFill/>
              </a:ln>
              <a:solidFill>
                <a:schemeClr val="bg1"/>
              </a:solidFill>
              <a:latin typeface="+mn-lt"/>
              <a:ea typeface="+mn-ea"/>
              <a:cs typeface="+mn-cs"/>
            </a:rPr>
            <a:t>Strokes Over Par</a:t>
          </a:r>
        </a:p>
      </xdr:txBody>
    </xdr:sp>
    <xdr:clientData/>
  </xdr:twoCellAnchor>
  <xdr:twoCellAnchor>
    <xdr:from>
      <xdr:col>5</xdr:col>
      <xdr:colOff>538161</xdr:colOff>
      <xdr:row>6</xdr:row>
      <xdr:rowOff>152400</xdr:rowOff>
    </xdr:from>
    <xdr:to>
      <xdr:col>7</xdr:col>
      <xdr:colOff>423861</xdr:colOff>
      <xdr:row>9</xdr:row>
      <xdr:rowOff>104775</xdr:rowOff>
    </xdr:to>
    <xdr:sp macro="" textlink="Sheet2!D4">
      <xdr:nvSpPr>
        <xdr:cNvPr id="13" name="TextBox 12">
          <a:extLst>
            <a:ext uri="{FF2B5EF4-FFF2-40B4-BE49-F238E27FC236}">
              <a16:creationId xmlns:a16="http://schemas.microsoft.com/office/drawing/2014/main" id="{7638738F-CBD8-4D3F-9EF4-6BA070453087}"/>
            </a:ext>
          </a:extLst>
        </xdr:cNvPr>
        <xdr:cNvSpPr txBox="1"/>
      </xdr:nvSpPr>
      <xdr:spPr>
        <a:xfrm>
          <a:off x="2595561" y="1485900"/>
          <a:ext cx="11049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F994DD-69AC-4543-B4BD-70BBE04C0F86}" type="TxLink">
            <a:rPr lang="en-US" sz="3200" b="1" i="0" u="none" strike="noStrike">
              <a:ln>
                <a:noFill/>
              </a:ln>
              <a:solidFill>
                <a:schemeClr val="bg1"/>
              </a:solidFill>
              <a:latin typeface="Arial Rounded MT Bold" panose="020F0704030504030204" pitchFamily="34" charset="0"/>
              <a:ea typeface="Calibri"/>
              <a:cs typeface="Calibri"/>
            </a:rPr>
            <a:pPr marL="0" indent="0" algn="ctr"/>
            <a:t>17</a:t>
          </a:fld>
          <a:endParaRPr lang="en-US" sz="3200" b="1" i="0" u="none" strike="noStrike">
            <a:ln>
              <a:noFill/>
            </a:ln>
            <a:solidFill>
              <a:schemeClr val="bg1"/>
            </a:solidFill>
            <a:latin typeface="Arial Rounded MT Bold" panose="020F0704030504030204" pitchFamily="34" charset="0"/>
            <a:ea typeface="Calibri"/>
            <a:cs typeface="Calibri"/>
          </a:endParaRPr>
        </a:p>
      </xdr:txBody>
    </xdr:sp>
    <xdr:clientData/>
  </xdr:twoCellAnchor>
  <xdr:twoCellAnchor>
    <xdr:from>
      <xdr:col>5</xdr:col>
      <xdr:colOff>347661</xdr:colOff>
      <xdr:row>24</xdr:row>
      <xdr:rowOff>138112</xdr:rowOff>
    </xdr:from>
    <xdr:to>
      <xdr:col>8</xdr:col>
      <xdr:colOff>4761</xdr:colOff>
      <xdr:row>27</xdr:row>
      <xdr:rowOff>14287</xdr:rowOff>
    </xdr:to>
    <xdr:sp macro="" textlink="Sheet2!J52">
      <xdr:nvSpPr>
        <xdr:cNvPr id="17" name="TextBox 16">
          <a:extLst>
            <a:ext uri="{FF2B5EF4-FFF2-40B4-BE49-F238E27FC236}">
              <a16:creationId xmlns:a16="http://schemas.microsoft.com/office/drawing/2014/main" id="{9474A0AC-5A17-44D2-B2C0-4DDEBF765DD1}"/>
            </a:ext>
          </a:extLst>
        </xdr:cNvPr>
        <xdr:cNvSpPr txBox="1"/>
      </xdr:nvSpPr>
      <xdr:spPr>
        <a:xfrm>
          <a:off x="2405061" y="4900612"/>
          <a:ext cx="14859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AD501B-4B01-4D1A-9FFE-21BD0A9C43F2}" type="TxLink">
            <a:rPr lang="en-US" sz="2800" b="1" u="none">
              <a:ln>
                <a:noFill/>
              </a:ln>
              <a:solidFill>
                <a:schemeClr val="accent5">
                  <a:lumMod val="20000"/>
                  <a:lumOff val="80000"/>
                </a:schemeClr>
              </a:solidFill>
              <a:latin typeface="+mn-lt"/>
              <a:ea typeface="+mn-ea"/>
              <a:cs typeface="+mn-cs"/>
            </a:rPr>
            <a:pPr marL="0" indent="0" algn="ctr"/>
            <a:t>2</a:t>
          </a:fld>
          <a:endParaRPr lang="en-US" sz="2800" b="1" u="none">
            <a:ln>
              <a:noFill/>
            </a:ln>
            <a:solidFill>
              <a:schemeClr val="accent5">
                <a:lumMod val="20000"/>
                <a:lumOff val="80000"/>
              </a:schemeClr>
            </a:solidFill>
            <a:latin typeface="+mn-lt"/>
            <a:ea typeface="+mn-ea"/>
            <a:cs typeface="+mn-cs"/>
          </a:endParaRPr>
        </a:p>
      </xdr:txBody>
    </xdr:sp>
    <xdr:clientData/>
  </xdr:twoCellAnchor>
  <xdr:twoCellAnchor>
    <xdr:from>
      <xdr:col>4</xdr:col>
      <xdr:colOff>452436</xdr:colOff>
      <xdr:row>22</xdr:row>
      <xdr:rowOff>33337</xdr:rowOff>
    </xdr:from>
    <xdr:to>
      <xdr:col>8</xdr:col>
      <xdr:colOff>509586</xdr:colOff>
      <xdr:row>24</xdr:row>
      <xdr:rowOff>100012</xdr:rowOff>
    </xdr:to>
    <xdr:sp macro="" textlink="">
      <xdr:nvSpPr>
        <xdr:cNvPr id="37" name="TextBox 36">
          <a:extLst>
            <a:ext uri="{FF2B5EF4-FFF2-40B4-BE49-F238E27FC236}">
              <a16:creationId xmlns:a16="http://schemas.microsoft.com/office/drawing/2014/main" id="{D04A4016-5BF6-4B0F-8B5F-FC0FC53B8158}"/>
            </a:ext>
          </a:extLst>
        </xdr:cNvPr>
        <xdr:cNvSpPr txBox="1"/>
      </xdr:nvSpPr>
      <xdr:spPr>
        <a:xfrm>
          <a:off x="1900236" y="4414837"/>
          <a:ext cx="24955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0" u="none">
              <a:ln>
                <a:noFill/>
              </a:ln>
              <a:solidFill>
                <a:schemeClr val="tx2">
                  <a:lumMod val="40000"/>
                  <a:lumOff val="60000"/>
                </a:schemeClr>
              </a:solidFill>
              <a:latin typeface="+mn-lt"/>
              <a:ea typeface="+mn-ea"/>
              <a:cs typeface="+mn-cs"/>
            </a:rPr>
            <a:t>Rounds Recorded</a:t>
          </a:r>
        </a:p>
      </xdr:txBody>
    </xdr:sp>
    <xdr:clientData/>
  </xdr:twoCellAnchor>
  <xdr:twoCellAnchor>
    <xdr:from>
      <xdr:col>16</xdr:col>
      <xdr:colOff>30910</xdr:colOff>
      <xdr:row>24</xdr:row>
      <xdr:rowOff>138112</xdr:rowOff>
    </xdr:from>
    <xdr:to>
      <xdr:col>18</xdr:col>
      <xdr:colOff>207212</xdr:colOff>
      <xdr:row>27</xdr:row>
      <xdr:rowOff>14287</xdr:rowOff>
    </xdr:to>
    <xdr:sp macro="" textlink="Sheet2!C40">
      <xdr:nvSpPr>
        <xdr:cNvPr id="38" name="TextBox 37">
          <a:extLst>
            <a:ext uri="{FF2B5EF4-FFF2-40B4-BE49-F238E27FC236}">
              <a16:creationId xmlns:a16="http://schemas.microsoft.com/office/drawing/2014/main" id="{7FBEF518-DC31-4B3C-BEC2-09CF7AE931FD}"/>
            </a:ext>
          </a:extLst>
        </xdr:cNvPr>
        <xdr:cNvSpPr txBox="1"/>
      </xdr:nvSpPr>
      <xdr:spPr>
        <a:xfrm>
          <a:off x="8793910" y="4900612"/>
          <a:ext cx="1395502"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B1941D4-41DC-488D-82E2-860A54E5562B}" type="TxLink">
            <a:rPr lang="en-US" sz="2800" b="1" u="none">
              <a:ln>
                <a:noFill/>
              </a:ln>
              <a:solidFill>
                <a:schemeClr val="accent5">
                  <a:lumMod val="20000"/>
                  <a:lumOff val="80000"/>
                </a:schemeClr>
              </a:solidFill>
              <a:latin typeface="+mn-lt"/>
              <a:ea typeface="+mn-ea"/>
              <a:cs typeface="+mn-cs"/>
            </a:rPr>
            <a:pPr marL="0" indent="0" algn="ctr"/>
            <a:t>2</a:t>
          </a:fld>
          <a:endParaRPr lang="en-US" sz="2800" b="1" u="none">
            <a:ln>
              <a:noFill/>
            </a:ln>
            <a:solidFill>
              <a:schemeClr val="accent5">
                <a:lumMod val="20000"/>
                <a:lumOff val="80000"/>
              </a:schemeClr>
            </a:solidFill>
            <a:latin typeface="+mn-lt"/>
            <a:ea typeface="+mn-ea"/>
            <a:cs typeface="+mn-cs"/>
          </a:endParaRPr>
        </a:p>
      </xdr:txBody>
    </xdr:sp>
    <xdr:clientData/>
  </xdr:twoCellAnchor>
  <xdr:twoCellAnchor>
    <xdr:from>
      <xdr:col>15</xdr:col>
      <xdr:colOff>238213</xdr:colOff>
      <xdr:row>22</xdr:row>
      <xdr:rowOff>33337</xdr:rowOff>
    </xdr:from>
    <xdr:to>
      <xdr:col>18</xdr:col>
      <xdr:colOff>609509</xdr:colOff>
      <xdr:row>24</xdr:row>
      <xdr:rowOff>100012</xdr:rowOff>
    </xdr:to>
    <xdr:sp macro="" textlink="">
      <xdr:nvSpPr>
        <xdr:cNvPr id="47" name="TextBox 46">
          <a:extLst>
            <a:ext uri="{FF2B5EF4-FFF2-40B4-BE49-F238E27FC236}">
              <a16:creationId xmlns:a16="http://schemas.microsoft.com/office/drawing/2014/main" id="{B7D87C18-20F7-413B-AD2F-531205815A73}"/>
            </a:ext>
          </a:extLst>
        </xdr:cNvPr>
        <xdr:cNvSpPr txBox="1"/>
      </xdr:nvSpPr>
      <xdr:spPr>
        <a:xfrm>
          <a:off x="8391613" y="4414837"/>
          <a:ext cx="220009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0" u="none">
              <a:ln>
                <a:noFill/>
              </a:ln>
              <a:solidFill>
                <a:schemeClr val="tx2">
                  <a:lumMod val="40000"/>
                  <a:lumOff val="60000"/>
                </a:schemeClr>
              </a:solidFill>
              <a:latin typeface="+mn-lt"/>
              <a:ea typeface="+mn-ea"/>
              <a:cs typeface="+mn-cs"/>
            </a:rPr>
            <a:t>Penalty Strokes</a:t>
          </a:r>
        </a:p>
      </xdr:txBody>
    </xdr:sp>
    <xdr:clientData/>
  </xdr:twoCellAnchor>
  <xdr:twoCellAnchor>
    <xdr:from>
      <xdr:col>11</xdr:col>
      <xdr:colOff>566827</xdr:colOff>
      <xdr:row>32</xdr:row>
      <xdr:rowOff>52388</xdr:rowOff>
    </xdr:from>
    <xdr:to>
      <xdr:col>14</xdr:col>
      <xdr:colOff>223927</xdr:colOff>
      <xdr:row>34</xdr:row>
      <xdr:rowOff>119063</xdr:rowOff>
    </xdr:to>
    <xdr:sp macro="" textlink="Sheet2!D95">
      <xdr:nvSpPr>
        <xdr:cNvPr id="48" name="TextBox 47">
          <a:extLst>
            <a:ext uri="{FF2B5EF4-FFF2-40B4-BE49-F238E27FC236}">
              <a16:creationId xmlns:a16="http://schemas.microsoft.com/office/drawing/2014/main" id="{750C372A-3BF9-40C5-B87E-2EB3C067C96E}"/>
            </a:ext>
          </a:extLst>
        </xdr:cNvPr>
        <xdr:cNvSpPr txBox="1"/>
      </xdr:nvSpPr>
      <xdr:spPr>
        <a:xfrm>
          <a:off x="6281827" y="6338888"/>
          <a:ext cx="14859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9EDA6B-49CB-47EF-96D6-25351F1F8C00}" type="TxLink">
            <a:rPr lang="en-US" sz="2800" b="1" u="none">
              <a:ln>
                <a:noFill/>
              </a:ln>
              <a:solidFill>
                <a:schemeClr val="accent5">
                  <a:lumMod val="20000"/>
                  <a:lumOff val="80000"/>
                </a:schemeClr>
              </a:solidFill>
              <a:latin typeface="+mn-lt"/>
              <a:ea typeface="+mn-ea"/>
              <a:cs typeface="+mn-cs"/>
            </a:rPr>
            <a:pPr marL="0" indent="0" algn="ctr"/>
            <a:t>4</a:t>
          </a:fld>
          <a:endParaRPr lang="en-US" sz="2800" b="1" u="none">
            <a:ln>
              <a:noFill/>
            </a:ln>
            <a:solidFill>
              <a:schemeClr val="accent5">
                <a:lumMod val="20000"/>
                <a:lumOff val="80000"/>
              </a:schemeClr>
            </a:solidFill>
            <a:latin typeface="+mn-lt"/>
            <a:ea typeface="+mn-ea"/>
            <a:cs typeface="+mn-cs"/>
          </a:endParaRPr>
        </a:p>
      </xdr:txBody>
    </xdr:sp>
    <xdr:clientData/>
  </xdr:twoCellAnchor>
  <xdr:twoCellAnchor>
    <xdr:from>
      <xdr:col>11</xdr:col>
      <xdr:colOff>209729</xdr:colOff>
      <xdr:row>29</xdr:row>
      <xdr:rowOff>190499</xdr:rowOff>
    </xdr:from>
    <xdr:to>
      <xdr:col>14</xdr:col>
      <xdr:colOff>581025</xdr:colOff>
      <xdr:row>32</xdr:row>
      <xdr:rowOff>66674</xdr:rowOff>
    </xdr:to>
    <xdr:sp macro="" textlink="">
      <xdr:nvSpPr>
        <xdr:cNvPr id="49" name="TextBox 48">
          <a:extLst>
            <a:ext uri="{FF2B5EF4-FFF2-40B4-BE49-F238E27FC236}">
              <a16:creationId xmlns:a16="http://schemas.microsoft.com/office/drawing/2014/main" id="{66EC7E4C-3900-4785-A557-DEC08EAC6BD1}"/>
            </a:ext>
          </a:extLst>
        </xdr:cNvPr>
        <xdr:cNvSpPr txBox="1"/>
      </xdr:nvSpPr>
      <xdr:spPr>
        <a:xfrm>
          <a:off x="5924729" y="5905499"/>
          <a:ext cx="220009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u="none">
              <a:ln>
                <a:noFill/>
              </a:ln>
              <a:gradFill>
                <a:gsLst>
                  <a:gs pos="0">
                    <a:schemeClr val="bg1"/>
                  </a:gs>
                  <a:gs pos="100000">
                    <a:schemeClr val="tx2">
                      <a:lumMod val="60000"/>
                      <a:lumOff val="40000"/>
                    </a:schemeClr>
                  </a:gs>
                </a:gsLst>
                <a:lin ang="16200000" scaled="0"/>
              </a:gradFill>
              <a:latin typeface="+mn-lt"/>
              <a:ea typeface="+mn-ea"/>
              <a:cs typeface="+mn-cs"/>
            </a:rPr>
            <a:t>Par 3 Avg.</a:t>
          </a:r>
        </a:p>
      </xdr:txBody>
    </xdr:sp>
    <xdr:clientData/>
  </xdr:twoCellAnchor>
  <xdr:twoCellAnchor>
    <xdr:from>
      <xdr:col>16</xdr:col>
      <xdr:colOff>14377</xdr:colOff>
      <xdr:row>32</xdr:row>
      <xdr:rowOff>52388</xdr:rowOff>
    </xdr:from>
    <xdr:to>
      <xdr:col>18</xdr:col>
      <xdr:colOff>281077</xdr:colOff>
      <xdr:row>34</xdr:row>
      <xdr:rowOff>119063</xdr:rowOff>
    </xdr:to>
    <xdr:sp macro="" textlink="Sheet2!G95">
      <xdr:nvSpPr>
        <xdr:cNvPr id="50" name="TextBox 49">
          <a:extLst>
            <a:ext uri="{FF2B5EF4-FFF2-40B4-BE49-F238E27FC236}">
              <a16:creationId xmlns:a16="http://schemas.microsoft.com/office/drawing/2014/main" id="{C26B41B6-1F05-422A-B051-BD13F2D37F05}"/>
            </a:ext>
          </a:extLst>
        </xdr:cNvPr>
        <xdr:cNvSpPr txBox="1"/>
      </xdr:nvSpPr>
      <xdr:spPr>
        <a:xfrm>
          <a:off x="8777377" y="6338888"/>
          <a:ext cx="14859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BA738D5-59A9-48F3-808B-3228D33A5CAD}" type="TxLink">
            <a:rPr lang="en-US" sz="2800" b="1" u="none">
              <a:ln>
                <a:noFill/>
              </a:ln>
              <a:solidFill>
                <a:schemeClr val="accent5">
                  <a:lumMod val="20000"/>
                  <a:lumOff val="80000"/>
                </a:schemeClr>
              </a:solidFill>
              <a:latin typeface="+mn-lt"/>
              <a:ea typeface="+mn-ea"/>
              <a:cs typeface="+mn-cs"/>
            </a:rPr>
            <a:pPr marL="0" indent="0" algn="ctr"/>
            <a:t>5.25</a:t>
          </a:fld>
          <a:endParaRPr lang="en-US" sz="2800" b="1" u="none">
            <a:ln>
              <a:noFill/>
            </a:ln>
            <a:solidFill>
              <a:schemeClr val="accent5">
                <a:lumMod val="20000"/>
                <a:lumOff val="80000"/>
              </a:schemeClr>
            </a:solidFill>
            <a:latin typeface="+mn-lt"/>
            <a:ea typeface="+mn-ea"/>
            <a:cs typeface="+mn-cs"/>
          </a:endParaRPr>
        </a:p>
      </xdr:txBody>
    </xdr:sp>
    <xdr:clientData/>
  </xdr:twoCellAnchor>
  <xdr:twoCellAnchor>
    <xdr:from>
      <xdr:col>15</xdr:col>
      <xdr:colOff>266879</xdr:colOff>
      <xdr:row>29</xdr:row>
      <xdr:rowOff>190499</xdr:rowOff>
    </xdr:from>
    <xdr:to>
      <xdr:col>19</xdr:col>
      <xdr:colOff>28575</xdr:colOff>
      <xdr:row>32</xdr:row>
      <xdr:rowOff>66674</xdr:rowOff>
    </xdr:to>
    <xdr:sp macro="" textlink="">
      <xdr:nvSpPr>
        <xdr:cNvPr id="51" name="TextBox 50">
          <a:extLst>
            <a:ext uri="{FF2B5EF4-FFF2-40B4-BE49-F238E27FC236}">
              <a16:creationId xmlns:a16="http://schemas.microsoft.com/office/drawing/2014/main" id="{5C9DBBF4-4A3C-415B-9A85-D805E2BE3638}"/>
            </a:ext>
          </a:extLst>
        </xdr:cNvPr>
        <xdr:cNvSpPr txBox="1"/>
      </xdr:nvSpPr>
      <xdr:spPr>
        <a:xfrm>
          <a:off x="8420279" y="5905499"/>
          <a:ext cx="220009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u="none">
              <a:ln>
                <a:noFill/>
              </a:ln>
              <a:gradFill>
                <a:gsLst>
                  <a:gs pos="0">
                    <a:schemeClr val="bg1"/>
                  </a:gs>
                  <a:gs pos="100000">
                    <a:schemeClr val="tx2">
                      <a:lumMod val="60000"/>
                      <a:lumOff val="40000"/>
                    </a:schemeClr>
                  </a:gs>
                </a:gsLst>
                <a:lin ang="16200000" scaled="0"/>
              </a:gradFill>
              <a:latin typeface="+mn-lt"/>
              <a:ea typeface="+mn-ea"/>
              <a:cs typeface="+mn-cs"/>
            </a:rPr>
            <a:t>Par 4 Avg.</a:t>
          </a:r>
        </a:p>
      </xdr:txBody>
    </xdr:sp>
    <xdr:clientData/>
  </xdr:twoCellAnchor>
  <xdr:twoCellAnchor>
    <xdr:from>
      <xdr:col>20</xdr:col>
      <xdr:colOff>71527</xdr:colOff>
      <xdr:row>32</xdr:row>
      <xdr:rowOff>52388</xdr:rowOff>
    </xdr:from>
    <xdr:to>
      <xdr:col>22</xdr:col>
      <xdr:colOff>338227</xdr:colOff>
      <xdr:row>34</xdr:row>
      <xdr:rowOff>119063</xdr:rowOff>
    </xdr:to>
    <xdr:sp macro="" textlink="Sheet2!J95">
      <xdr:nvSpPr>
        <xdr:cNvPr id="52" name="TextBox 51">
          <a:extLst>
            <a:ext uri="{FF2B5EF4-FFF2-40B4-BE49-F238E27FC236}">
              <a16:creationId xmlns:a16="http://schemas.microsoft.com/office/drawing/2014/main" id="{32460B48-A2DB-4D66-B401-5B4335B1C1E2}"/>
            </a:ext>
          </a:extLst>
        </xdr:cNvPr>
        <xdr:cNvSpPr txBox="1"/>
      </xdr:nvSpPr>
      <xdr:spPr>
        <a:xfrm>
          <a:off x="11272927" y="6338888"/>
          <a:ext cx="14859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7A70B5D-B020-4C01-AEC9-A635CB481F73}" type="TxLink">
            <a:rPr lang="en-US" sz="2800" b="1" u="none">
              <a:ln>
                <a:noFill/>
              </a:ln>
              <a:solidFill>
                <a:schemeClr val="accent5">
                  <a:lumMod val="20000"/>
                  <a:lumOff val="80000"/>
                </a:schemeClr>
              </a:solidFill>
              <a:latin typeface="+mn-lt"/>
              <a:ea typeface="+mn-ea"/>
              <a:cs typeface="+mn-cs"/>
            </a:rPr>
            <a:pPr marL="0" indent="0" algn="ctr"/>
            <a:t>5.5</a:t>
          </a:fld>
          <a:endParaRPr lang="en-US" sz="2800" b="1" u="none">
            <a:ln>
              <a:noFill/>
            </a:ln>
            <a:solidFill>
              <a:schemeClr val="accent5">
                <a:lumMod val="20000"/>
                <a:lumOff val="80000"/>
              </a:schemeClr>
            </a:solidFill>
            <a:latin typeface="+mn-lt"/>
            <a:ea typeface="+mn-ea"/>
            <a:cs typeface="+mn-cs"/>
          </a:endParaRPr>
        </a:p>
      </xdr:txBody>
    </xdr:sp>
    <xdr:clientData/>
  </xdr:twoCellAnchor>
  <xdr:twoCellAnchor>
    <xdr:from>
      <xdr:col>19</xdr:col>
      <xdr:colOff>324029</xdr:colOff>
      <xdr:row>29</xdr:row>
      <xdr:rowOff>190499</xdr:rowOff>
    </xdr:from>
    <xdr:to>
      <xdr:col>23</xdr:col>
      <xdr:colOff>85725</xdr:colOff>
      <xdr:row>32</xdr:row>
      <xdr:rowOff>66674</xdr:rowOff>
    </xdr:to>
    <xdr:sp macro="" textlink="">
      <xdr:nvSpPr>
        <xdr:cNvPr id="53" name="TextBox 52">
          <a:extLst>
            <a:ext uri="{FF2B5EF4-FFF2-40B4-BE49-F238E27FC236}">
              <a16:creationId xmlns:a16="http://schemas.microsoft.com/office/drawing/2014/main" id="{79C7EF64-EDC8-4E99-A8C0-0D62E4E98C00}"/>
            </a:ext>
          </a:extLst>
        </xdr:cNvPr>
        <xdr:cNvSpPr txBox="1"/>
      </xdr:nvSpPr>
      <xdr:spPr>
        <a:xfrm>
          <a:off x="10915829" y="5905499"/>
          <a:ext cx="220009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u="none">
              <a:ln>
                <a:noFill/>
              </a:ln>
              <a:gradFill>
                <a:gsLst>
                  <a:gs pos="0">
                    <a:schemeClr val="bg1"/>
                  </a:gs>
                  <a:gs pos="100000">
                    <a:schemeClr val="tx2">
                      <a:lumMod val="60000"/>
                      <a:lumOff val="40000"/>
                    </a:schemeClr>
                  </a:gs>
                </a:gsLst>
                <a:lin ang="16200000" scaled="0"/>
              </a:gradFill>
              <a:latin typeface="+mn-lt"/>
              <a:ea typeface="+mn-ea"/>
              <a:cs typeface="+mn-cs"/>
            </a:rPr>
            <a:t>Par 5 Avg.</a:t>
          </a:r>
        </a:p>
      </xdr:txBody>
    </xdr:sp>
    <xdr:clientData/>
  </xdr:twoCellAnchor>
  <xdr:twoCellAnchor>
    <xdr:from>
      <xdr:col>9</xdr:col>
      <xdr:colOff>600254</xdr:colOff>
      <xdr:row>1</xdr:row>
      <xdr:rowOff>171449</xdr:rowOff>
    </xdr:from>
    <xdr:to>
      <xdr:col>14</xdr:col>
      <xdr:colOff>124004</xdr:colOff>
      <xdr:row>10</xdr:row>
      <xdr:rowOff>180975</xdr:rowOff>
    </xdr:to>
    <xdr:graphicFrame macro="">
      <xdr:nvGraphicFramePr>
        <xdr:cNvPr id="56" name="Chart 55">
          <a:extLst>
            <a:ext uri="{FF2B5EF4-FFF2-40B4-BE49-F238E27FC236}">
              <a16:creationId xmlns:a16="http://schemas.microsoft.com/office/drawing/2014/main" id="{2F1E839F-0F7C-4509-9A97-E449E048B0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185737</xdr:colOff>
      <xdr:row>2</xdr:row>
      <xdr:rowOff>95250</xdr:rowOff>
    </xdr:from>
    <xdr:to>
      <xdr:col>24</xdr:col>
      <xdr:colOff>423862</xdr:colOff>
      <xdr:row>10</xdr:row>
      <xdr:rowOff>180975</xdr:rowOff>
    </xdr:to>
    <xdr:graphicFrame macro="">
      <xdr:nvGraphicFramePr>
        <xdr:cNvPr id="57" name="Chart 56">
          <a:extLst>
            <a:ext uri="{FF2B5EF4-FFF2-40B4-BE49-F238E27FC236}">
              <a16:creationId xmlns:a16="http://schemas.microsoft.com/office/drawing/2014/main" id="{10AEF55F-257F-4E8F-8B82-EC3EAE2328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0</xdr:colOff>
      <xdr:row>1</xdr:row>
      <xdr:rowOff>152401</xdr:rowOff>
    </xdr:from>
    <xdr:to>
      <xdr:col>4</xdr:col>
      <xdr:colOff>28575</xdr:colOff>
      <xdr:row>6</xdr:row>
      <xdr:rowOff>114301</xdr:rowOff>
    </xdr:to>
    <mc:AlternateContent xmlns:mc="http://schemas.openxmlformats.org/markup-compatibility/2006" xmlns:a14="http://schemas.microsoft.com/office/drawing/2010/main">
      <mc:Choice Requires="a14">
        <xdr:graphicFrame macro="">
          <xdr:nvGraphicFramePr>
            <xdr:cNvPr id="6" name="Name 1">
              <a:extLst>
                <a:ext uri="{FF2B5EF4-FFF2-40B4-BE49-F238E27FC236}">
                  <a16:creationId xmlns:a16="http://schemas.microsoft.com/office/drawing/2014/main" id="{D3750E34-432F-473B-BDDA-C0641EE0BC50}"/>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mlns="">
        <xdr:sp macro="" textlink="">
          <xdr:nvSpPr>
            <xdr:cNvPr id="0" name=""/>
            <xdr:cNvSpPr>
              <a:spLocks noTextEdit="1"/>
            </xdr:cNvSpPr>
          </xdr:nvSpPr>
          <xdr:spPr>
            <a:xfrm>
              <a:off x="228600" y="533401"/>
              <a:ext cx="1247775"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9525</xdr:colOff>
      <xdr:row>7</xdr:row>
      <xdr:rowOff>1</xdr:rowOff>
    </xdr:from>
    <xdr:to>
      <xdr:col>4</xdr:col>
      <xdr:colOff>28575</xdr:colOff>
      <xdr:row>17</xdr:row>
      <xdr:rowOff>114301</xdr:rowOff>
    </xdr:to>
    <mc:AlternateContent xmlns:mc="http://schemas.openxmlformats.org/markup-compatibility/2006" xmlns:a14="http://schemas.microsoft.com/office/drawing/2010/main">
      <mc:Choice Requires="a14">
        <xdr:graphicFrame macro="">
          <xdr:nvGraphicFramePr>
            <xdr:cNvPr id="24" name="Date">
              <a:extLst>
                <a:ext uri="{FF2B5EF4-FFF2-40B4-BE49-F238E27FC236}">
                  <a16:creationId xmlns:a16="http://schemas.microsoft.com/office/drawing/2014/main" id="{59E11B88-27DB-4B50-B4B5-9FEEC0926DD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38125" y="1524001"/>
              <a:ext cx="1238250"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442913</xdr:colOff>
      <xdr:row>22</xdr:row>
      <xdr:rowOff>33337</xdr:rowOff>
    </xdr:from>
    <xdr:to>
      <xdr:col>24</xdr:col>
      <xdr:colOff>533400</xdr:colOff>
      <xdr:row>24</xdr:row>
      <xdr:rowOff>100012</xdr:rowOff>
    </xdr:to>
    <xdr:sp macro="" textlink="">
      <xdr:nvSpPr>
        <xdr:cNvPr id="31" name="TextBox 30">
          <a:extLst>
            <a:ext uri="{FF2B5EF4-FFF2-40B4-BE49-F238E27FC236}">
              <a16:creationId xmlns:a16="http://schemas.microsoft.com/office/drawing/2014/main" id="{EE74AED6-5802-4904-A68B-EDFCD33D0BC2}"/>
            </a:ext>
          </a:extLst>
        </xdr:cNvPr>
        <xdr:cNvSpPr txBox="1"/>
      </xdr:nvSpPr>
      <xdr:spPr>
        <a:xfrm>
          <a:off x="12863513" y="4414837"/>
          <a:ext cx="1309687"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0" u="none">
              <a:ln>
                <a:noFill/>
              </a:ln>
              <a:solidFill>
                <a:schemeClr val="tx2">
                  <a:lumMod val="40000"/>
                  <a:lumOff val="60000"/>
                </a:schemeClr>
              </a:solidFill>
              <a:latin typeface="+mn-lt"/>
              <a:ea typeface="+mn-ea"/>
              <a:cs typeface="+mn-cs"/>
            </a:rPr>
            <a:t>1 Putts</a:t>
          </a:r>
        </a:p>
      </xdr:txBody>
    </xdr:sp>
    <xdr:clientData/>
  </xdr:twoCellAnchor>
  <xdr:twoCellAnchor>
    <xdr:from>
      <xdr:col>22</xdr:col>
      <xdr:colOff>569119</xdr:colOff>
      <xdr:row>24</xdr:row>
      <xdr:rowOff>138112</xdr:rowOff>
    </xdr:from>
    <xdr:to>
      <xdr:col>24</xdr:col>
      <xdr:colOff>276225</xdr:colOff>
      <xdr:row>27</xdr:row>
      <xdr:rowOff>14287</xdr:rowOff>
    </xdr:to>
    <xdr:sp macro="" textlink="Sheet2!H52">
      <xdr:nvSpPr>
        <xdr:cNvPr id="40" name="TextBox 39">
          <a:extLst>
            <a:ext uri="{FF2B5EF4-FFF2-40B4-BE49-F238E27FC236}">
              <a16:creationId xmlns:a16="http://schemas.microsoft.com/office/drawing/2014/main" id="{3AA2A443-E47D-4EF1-9CFF-CE2288957B0F}"/>
            </a:ext>
          </a:extLst>
        </xdr:cNvPr>
        <xdr:cNvSpPr txBox="1"/>
      </xdr:nvSpPr>
      <xdr:spPr>
        <a:xfrm>
          <a:off x="12989719" y="4900612"/>
          <a:ext cx="92630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220062A-05C4-4CEF-9AB0-0107CFED59F1}" type="TxLink">
            <a:rPr lang="en-US" sz="2800" b="1" u="none">
              <a:ln>
                <a:noFill/>
              </a:ln>
              <a:solidFill>
                <a:schemeClr val="accent5">
                  <a:lumMod val="20000"/>
                  <a:lumOff val="80000"/>
                </a:schemeClr>
              </a:solidFill>
              <a:latin typeface="+mn-lt"/>
              <a:ea typeface="+mn-ea"/>
              <a:cs typeface="+mn-cs"/>
            </a:rPr>
            <a:pPr marL="0" indent="0" algn="ctr"/>
            <a:t>6</a:t>
          </a:fld>
          <a:endParaRPr lang="en-US" sz="2800" b="1" u="none">
            <a:ln>
              <a:noFill/>
            </a:ln>
            <a:solidFill>
              <a:schemeClr val="accent5">
                <a:lumMod val="20000"/>
                <a:lumOff val="80000"/>
              </a:schemeClr>
            </a:solidFill>
            <a:latin typeface="+mn-lt"/>
            <a:ea typeface="+mn-ea"/>
            <a:cs typeface="+mn-cs"/>
          </a:endParaRPr>
        </a:p>
      </xdr:txBody>
    </xdr:sp>
    <xdr:clientData/>
  </xdr:twoCellAnchor>
  <xdr:twoCellAnchor>
    <xdr:from>
      <xdr:col>4</xdr:col>
      <xdr:colOff>514350</xdr:colOff>
      <xdr:row>32</xdr:row>
      <xdr:rowOff>52388</xdr:rowOff>
    </xdr:from>
    <xdr:to>
      <xdr:col>7</xdr:col>
      <xdr:colOff>152400</xdr:colOff>
      <xdr:row>34</xdr:row>
      <xdr:rowOff>119063</xdr:rowOff>
    </xdr:to>
    <xdr:sp macro="" textlink="Sheet2!H3">
      <xdr:nvSpPr>
        <xdr:cNvPr id="41" name="TextBox 40">
          <a:extLst>
            <a:ext uri="{FF2B5EF4-FFF2-40B4-BE49-F238E27FC236}">
              <a16:creationId xmlns:a16="http://schemas.microsoft.com/office/drawing/2014/main" id="{C37AF28A-9BE3-4B5B-89BB-AA96C37CDD28}"/>
            </a:ext>
          </a:extLst>
        </xdr:cNvPr>
        <xdr:cNvSpPr txBox="1"/>
      </xdr:nvSpPr>
      <xdr:spPr>
        <a:xfrm>
          <a:off x="1962150" y="6338888"/>
          <a:ext cx="14668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B86D988-03F5-4064-88FD-9B6E52BD049D}" type="TxLink">
            <a:rPr lang="en-US" sz="2800" b="1" u="none">
              <a:ln>
                <a:noFill/>
              </a:ln>
              <a:solidFill>
                <a:schemeClr val="accent5">
                  <a:lumMod val="20000"/>
                  <a:lumOff val="80000"/>
                </a:schemeClr>
              </a:solidFill>
              <a:latin typeface="+mn-lt"/>
              <a:ea typeface="+mn-ea"/>
              <a:cs typeface="+mn-cs"/>
            </a:rPr>
            <a:pPr marL="0" indent="0" algn="ctr"/>
            <a:t>7</a:t>
          </a:fld>
          <a:r>
            <a:rPr lang="en-US" sz="2800" b="1" u="none">
              <a:ln>
                <a:noFill/>
              </a:ln>
              <a:solidFill>
                <a:schemeClr val="accent5">
                  <a:lumMod val="20000"/>
                  <a:lumOff val="80000"/>
                </a:schemeClr>
              </a:solidFill>
              <a:latin typeface="+mn-lt"/>
              <a:ea typeface="+mn-ea"/>
              <a:cs typeface="+mn-cs"/>
            </a:rPr>
            <a:t>    =</a:t>
          </a:r>
        </a:p>
      </xdr:txBody>
    </xdr:sp>
    <xdr:clientData/>
  </xdr:twoCellAnchor>
  <xdr:twoCellAnchor>
    <xdr:from>
      <xdr:col>4</xdr:col>
      <xdr:colOff>505003</xdr:colOff>
      <xdr:row>29</xdr:row>
      <xdr:rowOff>161924</xdr:rowOff>
    </xdr:from>
    <xdr:to>
      <xdr:col>8</xdr:col>
      <xdr:colOff>485774</xdr:colOff>
      <xdr:row>32</xdr:row>
      <xdr:rowOff>38099</xdr:rowOff>
    </xdr:to>
    <xdr:sp macro="" textlink="">
      <xdr:nvSpPr>
        <xdr:cNvPr id="54" name="TextBox 53">
          <a:extLst>
            <a:ext uri="{FF2B5EF4-FFF2-40B4-BE49-F238E27FC236}">
              <a16:creationId xmlns:a16="http://schemas.microsoft.com/office/drawing/2014/main" id="{0371612D-309F-42F8-8056-12078EC5EFFE}"/>
            </a:ext>
          </a:extLst>
        </xdr:cNvPr>
        <xdr:cNvSpPr txBox="1"/>
      </xdr:nvSpPr>
      <xdr:spPr>
        <a:xfrm>
          <a:off x="1952803" y="5876924"/>
          <a:ext cx="2419171"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u="none">
              <a:ln>
                <a:noFill/>
              </a:ln>
              <a:gradFill>
                <a:gsLst>
                  <a:gs pos="0">
                    <a:schemeClr val="bg1"/>
                  </a:gs>
                  <a:gs pos="100000">
                    <a:schemeClr val="tx2">
                      <a:lumMod val="60000"/>
                      <a:lumOff val="40000"/>
                    </a:schemeClr>
                  </a:gs>
                </a:gsLst>
                <a:lin ang="16200000" scaled="0"/>
              </a:gradFill>
              <a:latin typeface="+mn-lt"/>
              <a:ea typeface="+mn-ea"/>
              <a:cs typeface="+mn-cs"/>
            </a:rPr>
            <a:t>Greens in</a:t>
          </a:r>
          <a:r>
            <a:rPr lang="en-US" sz="2000" b="0" u="none" baseline="0">
              <a:ln>
                <a:noFill/>
              </a:ln>
              <a:gradFill>
                <a:gsLst>
                  <a:gs pos="0">
                    <a:schemeClr val="bg1"/>
                  </a:gs>
                  <a:gs pos="100000">
                    <a:schemeClr val="tx2">
                      <a:lumMod val="60000"/>
                      <a:lumOff val="40000"/>
                    </a:schemeClr>
                  </a:gs>
                </a:gsLst>
                <a:lin ang="16200000" scaled="0"/>
              </a:gradFill>
              <a:latin typeface="+mn-lt"/>
              <a:ea typeface="+mn-ea"/>
              <a:cs typeface="+mn-cs"/>
            </a:rPr>
            <a:t> Regulation</a:t>
          </a:r>
          <a:endParaRPr lang="en-US" sz="2000" b="0" u="none">
            <a:ln>
              <a:noFill/>
            </a:ln>
            <a:gradFill>
              <a:gsLst>
                <a:gs pos="0">
                  <a:schemeClr val="bg1"/>
                </a:gs>
                <a:gs pos="100000">
                  <a:schemeClr val="tx2">
                    <a:lumMod val="60000"/>
                    <a:lumOff val="40000"/>
                  </a:schemeClr>
                </a:gs>
              </a:gsLst>
              <a:lin ang="16200000" scaled="0"/>
            </a:gradFill>
            <a:latin typeface="+mn-lt"/>
            <a:ea typeface="+mn-ea"/>
            <a:cs typeface="+mn-cs"/>
          </a:endParaRPr>
        </a:p>
      </xdr:txBody>
    </xdr:sp>
    <xdr:clientData/>
  </xdr:twoCellAnchor>
  <xdr:twoCellAnchor>
    <xdr:from>
      <xdr:col>6</xdr:col>
      <xdr:colOff>347752</xdr:colOff>
      <xdr:row>32</xdr:row>
      <xdr:rowOff>52388</xdr:rowOff>
    </xdr:from>
    <xdr:to>
      <xdr:col>9</xdr:col>
      <xdr:colOff>4852</xdr:colOff>
      <xdr:row>34</xdr:row>
      <xdr:rowOff>119063</xdr:rowOff>
    </xdr:to>
    <xdr:sp macro="" textlink="Sheet2!I3">
      <xdr:nvSpPr>
        <xdr:cNvPr id="55" name="TextBox 54">
          <a:extLst>
            <a:ext uri="{FF2B5EF4-FFF2-40B4-BE49-F238E27FC236}">
              <a16:creationId xmlns:a16="http://schemas.microsoft.com/office/drawing/2014/main" id="{1E1F838E-CE98-4DE5-B96F-188E1B125C85}"/>
            </a:ext>
          </a:extLst>
        </xdr:cNvPr>
        <xdr:cNvSpPr txBox="1"/>
      </xdr:nvSpPr>
      <xdr:spPr>
        <a:xfrm>
          <a:off x="3014752" y="6338888"/>
          <a:ext cx="14859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3804584-2BFD-422E-BD37-64C07907B158}" type="TxLink">
            <a:rPr lang="en-US" sz="2800" b="1" u="none">
              <a:ln>
                <a:noFill/>
              </a:ln>
              <a:solidFill>
                <a:schemeClr val="accent5">
                  <a:lumMod val="20000"/>
                  <a:lumOff val="80000"/>
                </a:schemeClr>
              </a:solidFill>
              <a:latin typeface="+mn-lt"/>
              <a:ea typeface="+mn-ea"/>
              <a:cs typeface="+mn-cs"/>
            </a:rPr>
            <a:pPr marL="0" indent="0" algn="ctr"/>
            <a:t>19.4%</a:t>
          </a:fld>
          <a:endParaRPr lang="en-US" sz="2800" b="1" u="none">
            <a:ln>
              <a:noFill/>
            </a:ln>
            <a:solidFill>
              <a:schemeClr val="accent5">
                <a:lumMod val="20000"/>
                <a:lumOff val="80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219075</xdr:colOff>
      <xdr:row>21</xdr:row>
      <xdr:rowOff>95250</xdr:rowOff>
    </xdr:from>
    <xdr:to>
      <xdr:col>12</xdr:col>
      <xdr:colOff>352425</xdr:colOff>
      <xdr:row>31</xdr:row>
      <xdr:rowOff>119062</xdr:rowOff>
    </xdr:to>
    <xdr:graphicFrame macro="">
      <xdr:nvGraphicFramePr>
        <xdr:cNvPr id="2" name="Chart 1">
          <a:extLst>
            <a:ext uri="{FF2B5EF4-FFF2-40B4-BE49-F238E27FC236}">
              <a16:creationId xmlns:a16="http://schemas.microsoft.com/office/drawing/2014/main" id="{0E414CE3-2CDF-45AE-8F50-A55E892D6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447675</xdr:colOff>
      <xdr:row>44</xdr:row>
      <xdr:rowOff>14287</xdr:rowOff>
    </xdr:from>
    <xdr:to>
      <xdr:col>16</xdr:col>
      <xdr:colOff>438150</xdr:colOff>
      <xdr:row>55</xdr:row>
      <xdr:rowOff>19050</xdr:rowOff>
    </xdr:to>
    <xdr:graphicFrame macro="">
      <xdr:nvGraphicFramePr>
        <xdr:cNvPr id="3" name="Chart 2">
          <a:extLst>
            <a:ext uri="{FF2B5EF4-FFF2-40B4-BE49-F238E27FC236}">
              <a16:creationId xmlns:a16="http://schemas.microsoft.com/office/drawing/2014/main" id="{3386CA9D-70CA-466E-B8CA-F506D669BB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R" refreshedDate="45099.551040046295" createdVersion="8" refreshedVersion="8" minRefreshableVersion="3" recordCount="36" xr:uid="{CAC99C72-214B-412E-8945-89FC9516CABE}">
  <cacheSource type="worksheet">
    <worksheetSource name="Table1"/>
  </cacheSource>
  <cacheFields count="17">
    <cacheField name="Name" numFmtId="0">
      <sharedItems count="4">
        <s v="Player 1"/>
        <s v="Player 2"/>
        <s v="Erin" u="1"/>
        <s v="Paul" u="1"/>
      </sharedItems>
    </cacheField>
    <cacheField name="Date" numFmtId="164">
      <sharedItems containsSemiMixedTypes="0" containsNonDate="0" containsDate="1" containsString="0" minDate="2023-06-03T00:00:00" maxDate="2023-06-18T00:00:00" count="3">
        <d v="2023-06-17T00:00:00"/>
        <d v="2023-06-11T00:00:00"/>
        <d v="2023-06-03T00:00:00" u="1"/>
      </sharedItems>
    </cacheField>
    <cacheField name="Course" numFmtId="0">
      <sharedItems count="2">
        <s v="Eisenhower White"/>
        <s v="Bethpage Blue"/>
      </sharedItems>
    </cacheField>
    <cacheField name="Tees" numFmtId="0">
      <sharedItems count="1">
        <s v="White"/>
      </sharedItems>
    </cacheField>
    <cacheField name="Hole" numFmtId="0">
      <sharedItems containsSemiMixedTypes="0" containsString="0" containsNumber="1" containsInteger="1" minValue="1" maxValue="18"/>
    </cacheField>
    <cacheField name="Par" numFmtId="0">
      <sharedItems containsSemiMixedTypes="0" containsString="0" containsNumber="1" containsInteger="1" minValue="3" maxValue="5" count="3">
        <n v="4"/>
        <n v="5"/>
        <n v="3"/>
      </sharedItems>
    </cacheField>
    <cacheField name="Score" numFmtId="0">
      <sharedItems containsSemiMixedTypes="0" containsString="0" containsNumber="1" containsInteger="1" minValue="3" maxValue="7"/>
    </cacheField>
    <cacheField name="Fairway" numFmtId="0">
      <sharedItems containsMixedTypes="1" containsNumber="1" containsInteger="1" minValue="0" maxValue="1"/>
    </cacheField>
    <cacheField name="Penalty" numFmtId="0">
      <sharedItems containsSemiMixedTypes="0" containsString="0" containsNumber="1" containsInteger="1" minValue="0" maxValue="1"/>
    </cacheField>
    <cacheField name="Chips" numFmtId="0">
      <sharedItems containsSemiMixedTypes="0" containsString="0" containsNumber="1" containsInteger="1" minValue="0" maxValue="2"/>
    </cacheField>
    <cacheField name="multiple chips" numFmtId="0">
      <sharedItems containsSemiMixedTypes="0" containsString="0" containsNumber="1" containsInteger="1" minValue="0" maxValue="1"/>
    </cacheField>
    <cacheField name="Putts" numFmtId="0">
      <sharedItems containsSemiMixedTypes="0" containsString="0" containsNumber="1" containsInteger="1" minValue="1" maxValue="3"/>
    </cacheField>
    <cacheField name="3 putts" numFmtId="0">
      <sharedItems containsSemiMixedTypes="0" containsString="0" containsNumber="1" containsInteger="1" minValue="0" maxValue="1"/>
    </cacheField>
    <cacheField name="1 putts" numFmtId="0">
      <sharedItems containsSemiMixedTypes="0" containsString="0" containsNumber="1" containsInteger="1" minValue="0" maxValue="1"/>
    </cacheField>
    <cacheField name="2 putts" numFmtId="0">
      <sharedItems containsSemiMixedTypes="0" containsString="0" containsNumber="1" containsInteger="1" minValue="0" maxValue="0"/>
    </cacheField>
    <cacheField name="GIR" numFmtId="0">
      <sharedItems containsSemiMixedTypes="0" containsString="0" containsNumber="1" containsInteger="1" minValue="0" maxValue="1"/>
    </cacheField>
    <cacheField name="Over Par" numFmtId="0" formula="Score-Par" databaseField="0"/>
  </cacheFields>
  <extLst>
    <ext xmlns:x14="http://schemas.microsoft.com/office/spreadsheetml/2009/9/main" uri="{725AE2AE-9491-48be-B2B4-4EB974FC3084}">
      <x14:pivotCacheDefinition pivotCacheId="19653844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x v="0"/>
    <n v="1"/>
    <x v="0"/>
    <n v="5"/>
    <n v="1"/>
    <n v="0"/>
    <n v="2"/>
    <n v="1"/>
    <n v="1"/>
    <n v="0"/>
    <n v="1"/>
    <n v="0"/>
    <n v="0"/>
  </r>
  <r>
    <x v="0"/>
    <x v="0"/>
    <x v="0"/>
    <x v="0"/>
    <n v="2"/>
    <x v="0"/>
    <n v="7"/>
    <n v="0"/>
    <n v="1"/>
    <n v="2"/>
    <n v="1"/>
    <n v="2"/>
    <n v="0"/>
    <n v="0"/>
    <n v="0"/>
    <n v="0"/>
  </r>
  <r>
    <x v="0"/>
    <x v="0"/>
    <x v="0"/>
    <x v="0"/>
    <n v="3"/>
    <x v="1"/>
    <n v="6"/>
    <n v="1"/>
    <n v="0"/>
    <n v="0"/>
    <n v="0"/>
    <n v="3"/>
    <n v="1"/>
    <n v="0"/>
    <n v="0"/>
    <n v="0"/>
  </r>
  <r>
    <x v="0"/>
    <x v="0"/>
    <x v="0"/>
    <x v="0"/>
    <n v="4"/>
    <x v="0"/>
    <n v="6"/>
    <n v="0"/>
    <n v="1"/>
    <n v="0"/>
    <n v="0"/>
    <n v="2"/>
    <n v="0"/>
    <n v="0"/>
    <n v="0"/>
    <n v="0"/>
  </r>
  <r>
    <x v="0"/>
    <x v="0"/>
    <x v="0"/>
    <x v="0"/>
    <n v="5"/>
    <x v="2"/>
    <n v="4"/>
    <s v="na"/>
    <n v="0"/>
    <n v="0"/>
    <n v="0"/>
    <n v="2"/>
    <n v="0"/>
    <n v="0"/>
    <n v="0"/>
    <n v="0"/>
  </r>
  <r>
    <x v="0"/>
    <x v="0"/>
    <x v="0"/>
    <x v="0"/>
    <n v="6"/>
    <x v="0"/>
    <n v="7"/>
    <n v="0"/>
    <n v="1"/>
    <n v="1"/>
    <n v="0"/>
    <n v="2"/>
    <n v="0"/>
    <n v="0"/>
    <n v="0"/>
    <n v="0"/>
  </r>
  <r>
    <x v="0"/>
    <x v="0"/>
    <x v="0"/>
    <x v="0"/>
    <n v="7"/>
    <x v="1"/>
    <n v="6"/>
    <n v="0"/>
    <n v="0"/>
    <n v="1"/>
    <n v="0"/>
    <n v="2"/>
    <n v="0"/>
    <n v="0"/>
    <n v="0"/>
    <n v="0"/>
  </r>
  <r>
    <x v="0"/>
    <x v="0"/>
    <x v="0"/>
    <x v="0"/>
    <n v="8"/>
    <x v="2"/>
    <n v="4"/>
    <s v="na"/>
    <n v="0"/>
    <n v="1"/>
    <n v="0"/>
    <n v="2"/>
    <n v="0"/>
    <n v="0"/>
    <n v="0"/>
    <n v="0"/>
  </r>
  <r>
    <x v="0"/>
    <x v="0"/>
    <x v="0"/>
    <x v="0"/>
    <n v="9"/>
    <x v="0"/>
    <n v="6"/>
    <n v="0"/>
    <n v="0"/>
    <n v="1"/>
    <n v="0"/>
    <n v="2"/>
    <n v="0"/>
    <n v="0"/>
    <n v="0"/>
    <n v="0"/>
  </r>
  <r>
    <x v="0"/>
    <x v="0"/>
    <x v="0"/>
    <x v="0"/>
    <n v="10"/>
    <x v="0"/>
    <n v="5"/>
    <n v="0"/>
    <n v="0"/>
    <n v="0"/>
    <n v="0"/>
    <n v="3"/>
    <n v="1"/>
    <n v="0"/>
    <n v="0"/>
    <n v="0"/>
  </r>
  <r>
    <x v="0"/>
    <x v="0"/>
    <x v="0"/>
    <x v="0"/>
    <n v="11"/>
    <x v="0"/>
    <n v="4"/>
    <n v="0"/>
    <n v="0"/>
    <n v="0"/>
    <n v="0"/>
    <n v="2"/>
    <n v="0"/>
    <n v="0"/>
    <n v="0"/>
    <n v="1"/>
  </r>
  <r>
    <x v="0"/>
    <x v="0"/>
    <x v="0"/>
    <x v="0"/>
    <n v="12"/>
    <x v="1"/>
    <n v="5"/>
    <n v="1"/>
    <n v="0"/>
    <n v="0"/>
    <n v="0"/>
    <n v="2"/>
    <n v="0"/>
    <n v="0"/>
    <n v="0"/>
    <n v="1"/>
  </r>
  <r>
    <x v="0"/>
    <x v="0"/>
    <x v="0"/>
    <x v="0"/>
    <n v="13"/>
    <x v="0"/>
    <n v="5"/>
    <n v="0"/>
    <n v="0"/>
    <n v="1"/>
    <n v="0"/>
    <n v="2"/>
    <n v="0"/>
    <n v="0"/>
    <n v="0"/>
    <n v="0"/>
  </r>
  <r>
    <x v="0"/>
    <x v="0"/>
    <x v="0"/>
    <x v="0"/>
    <n v="14"/>
    <x v="2"/>
    <n v="3"/>
    <s v="na"/>
    <n v="0"/>
    <n v="0"/>
    <n v="0"/>
    <n v="2"/>
    <n v="0"/>
    <n v="0"/>
    <n v="0"/>
    <n v="1"/>
  </r>
  <r>
    <x v="0"/>
    <x v="0"/>
    <x v="0"/>
    <x v="0"/>
    <n v="15"/>
    <x v="0"/>
    <n v="5"/>
    <n v="0"/>
    <n v="0"/>
    <n v="2"/>
    <n v="1"/>
    <n v="1"/>
    <n v="0"/>
    <n v="1"/>
    <n v="0"/>
    <n v="0"/>
  </r>
  <r>
    <x v="0"/>
    <x v="0"/>
    <x v="0"/>
    <x v="0"/>
    <n v="16"/>
    <x v="0"/>
    <n v="5"/>
    <n v="0"/>
    <n v="0"/>
    <n v="1"/>
    <n v="0"/>
    <n v="2"/>
    <n v="0"/>
    <n v="0"/>
    <n v="0"/>
    <n v="0"/>
  </r>
  <r>
    <x v="0"/>
    <x v="0"/>
    <x v="0"/>
    <x v="0"/>
    <n v="17"/>
    <x v="2"/>
    <n v="3"/>
    <s v="na"/>
    <n v="0"/>
    <n v="0"/>
    <n v="0"/>
    <n v="2"/>
    <n v="0"/>
    <n v="0"/>
    <n v="0"/>
    <n v="1"/>
  </r>
  <r>
    <x v="0"/>
    <x v="0"/>
    <x v="0"/>
    <x v="0"/>
    <n v="18"/>
    <x v="1"/>
    <n v="6"/>
    <n v="0"/>
    <n v="0"/>
    <n v="0"/>
    <n v="0"/>
    <n v="3"/>
    <n v="1"/>
    <n v="0"/>
    <n v="0"/>
    <n v="0"/>
  </r>
  <r>
    <x v="1"/>
    <x v="1"/>
    <x v="1"/>
    <x v="0"/>
    <n v="1"/>
    <x v="0"/>
    <n v="5"/>
    <n v="1"/>
    <n v="0"/>
    <n v="0"/>
    <n v="0"/>
    <n v="3"/>
    <n v="1"/>
    <n v="0"/>
    <n v="0"/>
    <n v="0"/>
  </r>
  <r>
    <x v="1"/>
    <x v="1"/>
    <x v="1"/>
    <x v="0"/>
    <n v="2"/>
    <x v="0"/>
    <n v="6"/>
    <n v="0"/>
    <n v="0"/>
    <n v="2"/>
    <n v="1"/>
    <n v="2"/>
    <n v="0"/>
    <n v="0"/>
    <n v="0"/>
    <n v="0"/>
  </r>
  <r>
    <x v="1"/>
    <x v="1"/>
    <x v="1"/>
    <x v="0"/>
    <n v="3"/>
    <x v="1"/>
    <n v="5"/>
    <n v="0"/>
    <n v="0"/>
    <n v="0"/>
    <n v="0"/>
    <n v="2"/>
    <n v="0"/>
    <n v="0"/>
    <n v="0"/>
    <n v="1"/>
  </r>
  <r>
    <x v="1"/>
    <x v="1"/>
    <x v="1"/>
    <x v="0"/>
    <n v="4"/>
    <x v="2"/>
    <n v="5"/>
    <s v="na"/>
    <n v="1"/>
    <n v="0"/>
    <n v="0"/>
    <n v="3"/>
    <n v="1"/>
    <n v="0"/>
    <n v="0"/>
    <n v="0"/>
  </r>
  <r>
    <x v="1"/>
    <x v="1"/>
    <x v="1"/>
    <x v="0"/>
    <n v="5"/>
    <x v="0"/>
    <n v="4"/>
    <n v="1"/>
    <n v="0"/>
    <n v="1"/>
    <n v="0"/>
    <n v="1"/>
    <n v="0"/>
    <n v="1"/>
    <n v="0"/>
    <n v="0"/>
  </r>
  <r>
    <x v="1"/>
    <x v="1"/>
    <x v="1"/>
    <x v="0"/>
    <n v="6"/>
    <x v="1"/>
    <n v="6"/>
    <n v="0"/>
    <n v="0"/>
    <n v="2"/>
    <n v="1"/>
    <n v="1"/>
    <n v="0"/>
    <n v="1"/>
    <n v="0"/>
    <n v="0"/>
  </r>
  <r>
    <x v="1"/>
    <x v="1"/>
    <x v="1"/>
    <x v="0"/>
    <n v="7"/>
    <x v="0"/>
    <n v="5"/>
    <n v="0"/>
    <n v="0"/>
    <n v="1"/>
    <n v="0"/>
    <n v="2"/>
    <n v="0"/>
    <n v="0"/>
    <n v="0"/>
    <n v="0"/>
  </r>
  <r>
    <x v="1"/>
    <x v="1"/>
    <x v="1"/>
    <x v="0"/>
    <n v="8"/>
    <x v="0"/>
    <n v="6"/>
    <n v="1"/>
    <n v="0"/>
    <n v="2"/>
    <n v="1"/>
    <n v="2"/>
    <n v="0"/>
    <n v="0"/>
    <n v="0"/>
    <n v="0"/>
  </r>
  <r>
    <x v="1"/>
    <x v="1"/>
    <x v="1"/>
    <x v="0"/>
    <n v="9"/>
    <x v="2"/>
    <n v="4"/>
    <s v="na"/>
    <n v="0"/>
    <n v="1"/>
    <n v="0"/>
    <n v="2"/>
    <n v="0"/>
    <n v="0"/>
    <n v="0"/>
    <n v="0"/>
  </r>
  <r>
    <x v="1"/>
    <x v="1"/>
    <x v="1"/>
    <x v="0"/>
    <n v="10"/>
    <x v="0"/>
    <n v="4"/>
    <n v="0"/>
    <n v="0"/>
    <n v="1"/>
    <n v="0"/>
    <n v="1"/>
    <n v="0"/>
    <n v="1"/>
    <n v="0"/>
    <n v="0"/>
  </r>
  <r>
    <x v="1"/>
    <x v="1"/>
    <x v="1"/>
    <x v="0"/>
    <n v="11"/>
    <x v="1"/>
    <n v="5"/>
    <n v="0"/>
    <n v="0"/>
    <n v="0"/>
    <n v="0"/>
    <n v="2"/>
    <n v="0"/>
    <n v="0"/>
    <n v="0"/>
    <n v="1"/>
  </r>
  <r>
    <x v="1"/>
    <x v="1"/>
    <x v="1"/>
    <x v="0"/>
    <n v="12"/>
    <x v="0"/>
    <n v="5"/>
    <n v="1"/>
    <n v="0"/>
    <n v="1"/>
    <n v="0"/>
    <n v="2"/>
    <n v="0"/>
    <n v="0"/>
    <n v="0"/>
    <n v="0"/>
  </r>
  <r>
    <x v="1"/>
    <x v="1"/>
    <x v="1"/>
    <x v="0"/>
    <n v="13"/>
    <x v="2"/>
    <n v="5"/>
    <n v="0"/>
    <n v="0"/>
    <n v="2"/>
    <n v="1"/>
    <n v="2"/>
    <n v="0"/>
    <n v="0"/>
    <n v="0"/>
    <n v="0"/>
  </r>
  <r>
    <x v="1"/>
    <x v="1"/>
    <x v="1"/>
    <x v="0"/>
    <n v="14"/>
    <x v="0"/>
    <n v="6"/>
    <n v="0"/>
    <n v="1"/>
    <n v="0"/>
    <n v="0"/>
    <n v="3"/>
    <n v="1"/>
    <n v="0"/>
    <n v="0"/>
    <n v="0"/>
  </r>
  <r>
    <x v="1"/>
    <x v="1"/>
    <x v="1"/>
    <x v="0"/>
    <n v="15"/>
    <x v="0"/>
    <n v="5"/>
    <n v="0"/>
    <n v="0"/>
    <n v="0"/>
    <n v="0"/>
    <n v="3"/>
    <n v="1"/>
    <n v="0"/>
    <n v="0"/>
    <n v="0"/>
  </r>
  <r>
    <x v="1"/>
    <x v="1"/>
    <x v="1"/>
    <x v="0"/>
    <n v="16"/>
    <x v="2"/>
    <n v="4"/>
    <s v="na"/>
    <n v="0"/>
    <n v="1"/>
    <n v="0"/>
    <n v="2"/>
    <n v="0"/>
    <n v="0"/>
    <n v="0"/>
    <n v="0"/>
  </r>
  <r>
    <x v="1"/>
    <x v="1"/>
    <x v="1"/>
    <x v="0"/>
    <n v="17"/>
    <x v="1"/>
    <n v="5"/>
    <n v="1"/>
    <n v="0"/>
    <n v="1"/>
    <n v="0"/>
    <n v="1"/>
    <n v="0"/>
    <n v="1"/>
    <n v="0"/>
    <n v="0"/>
  </r>
  <r>
    <x v="1"/>
    <x v="1"/>
    <x v="1"/>
    <x v="0"/>
    <n v="18"/>
    <x v="0"/>
    <n v="4"/>
    <n v="0"/>
    <n v="0"/>
    <n v="0"/>
    <n v="0"/>
    <n v="2"/>
    <n v="0"/>
    <n v="0"/>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D8D57C-D661-4015-AC51-618440EE215E}" name="PivotTable27" cacheId="2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88:K93" firstHeaderRow="1" firstDataRow="3" firstDataCol="1"/>
  <pivotFields count="17">
    <pivotField axis="axisRow" compact="0" outline="0" showAll="0">
      <items count="5">
        <item m="1" x="2"/>
        <item m="1" x="3"/>
        <item x="0"/>
        <item x="1"/>
        <item t="default"/>
      </items>
    </pivotField>
    <pivotField axis="axisCol" compact="0" numFmtId="164" outline="0" showAll="0">
      <items count="4">
        <item m="1" x="2"/>
        <item x="1"/>
        <item x="0"/>
        <item t="default"/>
      </items>
    </pivotField>
    <pivotField compact="0" outline="0" showAll="0"/>
    <pivotField compact="0" outline="0" showAll="0"/>
    <pivotField compact="0" outline="0" showAll="0"/>
    <pivotField axis="axisCol" compact="0" outline="0" showAll="0">
      <items count="4">
        <item x="2"/>
        <item x="0"/>
        <item x="1"/>
        <item t="default"/>
      </items>
    </pivotField>
    <pivotField dataField="1" compact="0" outline="0" showAll="0"/>
    <pivotField compact="0" outline="0" showAll="0"/>
    <pivotField compact="0" outline="0" showAll="0"/>
    <pivotField compact="0" outline="0" showAll="0"/>
    <pivotField compact="0" outline="0" subtotalTop="0" showAll="0"/>
    <pivotField compact="0" outline="0" showAll="0"/>
    <pivotField compact="0" outline="0" subtotalTop="0" showAll="0"/>
    <pivotField compact="0" outline="0" subtotalTop="0" showAll="0"/>
    <pivotField compact="0" outline="0" subtotalTop="0" showAll="0"/>
    <pivotField compact="0" outline="0" subtotalTop="0" showAll="0"/>
    <pivotField compact="0" outline="0" dragToRow="0" dragToCol="0" dragToPage="0" showAll="0" defaultSubtotal="0"/>
  </pivotFields>
  <rowFields count="1">
    <field x="0"/>
  </rowFields>
  <rowItems count="3">
    <i>
      <x v="2"/>
    </i>
    <i>
      <x v="3"/>
    </i>
    <i t="grand">
      <x/>
    </i>
  </rowItems>
  <colFields count="2">
    <field x="5"/>
    <field x="1"/>
  </colFields>
  <colItems count="10">
    <i>
      <x/>
      <x v="1"/>
    </i>
    <i r="1">
      <x v="2"/>
    </i>
    <i t="default">
      <x/>
    </i>
    <i>
      <x v="1"/>
      <x v="1"/>
    </i>
    <i r="1">
      <x v="2"/>
    </i>
    <i t="default">
      <x v="1"/>
    </i>
    <i>
      <x v="2"/>
      <x v="1"/>
    </i>
    <i r="1">
      <x v="2"/>
    </i>
    <i t="default">
      <x v="2"/>
    </i>
    <i t="grand">
      <x/>
    </i>
  </colItems>
  <dataFields count="1">
    <dataField name="Average of Score" fld="6"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EC5953-2B88-4BB8-B28F-B7ABD5BF3E06}" name="PivotTable30" cacheId="2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00:F107" firstHeaderRow="1" firstDataRow="3" firstDataCol="2"/>
  <pivotFields count="17">
    <pivotField axis="axisRow" compact="0" outline="0" showAll="0">
      <items count="5">
        <item m="1" x="2"/>
        <item m="1" x="3"/>
        <item x="0"/>
        <item x="1"/>
        <item t="default"/>
      </items>
    </pivotField>
    <pivotField axis="axisCol" compact="0" numFmtId="164" outline="0" showAll="0">
      <items count="4">
        <item m="1" x="2"/>
        <item x="1"/>
        <item x="0"/>
        <item t="default"/>
      </items>
    </pivotField>
    <pivotField axis="axisRow" compact="0" outline="0" showAll="0">
      <items count="3">
        <item x="0"/>
        <item x="1"/>
        <item t="default"/>
      </items>
    </pivotField>
    <pivotField axis="axisCol"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compact="0" outline="0" showAll="0"/>
    <pivotField compact="0" outline="0" subtotalTop="0" showAll="0"/>
    <pivotField compact="0" outline="0" subtotalTop="0" showAll="0"/>
    <pivotField compact="0" outline="0" subtotalTop="0" showAll="0"/>
    <pivotField compact="0" outline="0" subtotalTop="0" showAll="0"/>
    <pivotField compact="0" outline="0" dragToRow="0" dragToCol="0" dragToPage="0" showAll="0" defaultSubtotal="0"/>
  </pivotFields>
  <rowFields count="2">
    <field x="0"/>
    <field x="2"/>
  </rowFields>
  <rowItems count="5">
    <i>
      <x v="2"/>
      <x/>
    </i>
    <i t="default">
      <x v="2"/>
    </i>
    <i>
      <x v="3"/>
      <x v="1"/>
    </i>
    <i t="default">
      <x v="3"/>
    </i>
    <i t="grand">
      <x/>
    </i>
  </rowItems>
  <colFields count="2">
    <field x="3"/>
    <field x="1"/>
  </colFields>
  <colItems count="4">
    <i>
      <x/>
      <x v="1"/>
    </i>
    <i r="1">
      <x v="2"/>
    </i>
    <i t="default">
      <x/>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0ADAA9-2181-4458-9328-38F94D08EB3C}" name="PivotTable4" cacheId="2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7:D42" firstHeaderRow="0" firstDataRow="1" firstDataCol="2"/>
  <pivotFields count="17">
    <pivotField axis="axisRow" compact="0" outline="0" showAll="0">
      <items count="5">
        <item m="1" x="3"/>
        <item m="1" x="2"/>
        <item x="0"/>
        <item x="1"/>
        <item t="default"/>
      </items>
    </pivotField>
    <pivotField axis="axisRow" compact="0" numFmtId="164" outline="0" showAll="0">
      <items count="4">
        <item x="0"/>
        <item x="1"/>
        <item m="1" x="2"/>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ubtotalTop="0" showAll="0"/>
    <pivotField compact="0" outline="0" showAll="0"/>
    <pivotField compact="0" outline="0" subtotalTop="0" showAll="0"/>
    <pivotField compact="0" outline="0" subtotalTop="0" showAll="0"/>
    <pivotField compact="0" outline="0" subtotalTop="0" showAll="0"/>
    <pivotField compact="0" outline="0" subtotalTop="0" showAll="0"/>
    <pivotField compact="0" outline="0" dragToRow="0" dragToCol="0" dragToPage="0" showAll="0" defaultSubtotal="0"/>
  </pivotFields>
  <rowFields count="2">
    <field x="0"/>
    <field x="1"/>
  </rowFields>
  <rowItems count="5">
    <i>
      <x v="2"/>
      <x/>
    </i>
    <i t="default">
      <x v="2"/>
    </i>
    <i>
      <x v="3"/>
      <x v="1"/>
    </i>
    <i t="default">
      <x v="3"/>
    </i>
    <i t="grand">
      <x/>
    </i>
  </rowItems>
  <colFields count="1">
    <field x="-2"/>
  </colFields>
  <colItems count="2">
    <i>
      <x/>
    </i>
    <i i="1">
      <x v="1"/>
    </i>
  </colItems>
  <dataFields count="2">
    <dataField name="Sum of Penalty" fld="8" baseField="0" baseItem="0"/>
    <dataField name="Sum of multiple chip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EFB202-7704-43DA-9C73-14AD84A712AF}" name="PivotTable5" cacheId="2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0:E55" firstHeaderRow="0" firstDataRow="1" firstDataCol="2"/>
  <pivotFields count="17">
    <pivotField axis="axisRow" compact="0" outline="0" showAll="0">
      <items count="5">
        <item m="1" x="3"/>
        <item m="1" x="2"/>
        <item x="0"/>
        <item x="1"/>
        <item t="default"/>
      </items>
    </pivotField>
    <pivotField axis="axisRow" compact="0" numFmtId="164" outline="0" showAll="0">
      <items count="4">
        <item x="0"/>
        <item x="1"/>
        <item m="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dataField="1" compact="0" outline="0" showAll="0"/>
    <pivotField dataField="1" compact="0" outline="0" subtotalTop="0" showAll="0"/>
    <pivotField dataField="1" compact="0" outline="0" subtotalTop="0" showAll="0"/>
    <pivotField compact="0" outline="0" subtotalTop="0" showAll="0"/>
    <pivotField compact="0" outline="0" subtotalTop="0" showAll="0"/>
    <pivotField compact="0" outline="0" dragToRow="0" dragToCol="0" dragToPage="0" showAll="0" defaultSubtotal="0"/>
  </pivotFields>
  <rowFields count="2">
    <field x="0"/>
    <field x="1"/>
  </rowFields>
  <rowItems count="5">
    <i>
      <x v="2"/>
      <x/>
    </i>
    <i t="default">
      <x v="2"/>
    </i>
    <i>
      <x v="3"/>
      <x v="1"/>
    </i>
    <i t="default">
      <x v="3"/>
    </i>
    <i t="grand">
      <x/>
    </i>
  </rowItems>
  <colFields count="1">
    <field x="-2"/>
  </colFields>
  <colItems count="3">
    <i>
      <x/>
    </i>
    <i i="1">
      <x v="1"/>
    </i>
    <i i="2">
      <x v="2"/>
    </i>
  </colItems>
  <dataFields count="3">
    <dataField name="Sum of Putts" fld="11" baseField="0" baseItem="0"/>
    <dataField name="Sum of 3 putts" fld="12" baseField="0" baseItem="0"/>
    <dataField name="Sum of 1 putts"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4D2C2E-DBA3-484B-AD3C-C402451A8B91}" name="PivotTable2" cacheId="2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3:D18" firstHeaderRow="0" firstDataRow="1" firstDataCol="2"/>
  <pivotFields count="17">
    <pivotField axis="axisRow" compact="0" outline="0" showAll="0">
      <items count="5">
        <item m="1" x="3"/>
        <item m="1" x="2"/>
        <item x="0"/>
        <item x="1"/>
        <item t="default"/>
      </items>
    </pivotField>
    <pivotField axis="axisRow" compact="0" outline="0" showAll="0">
      <items count="4">
        <item x="0"/>
        <item x="1"/>
        <item m="1" x="2"/>
        <item t="default"/>
      </items>
    </pivotField>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ubtotalTop="0" showAll="0"/>
    <pivotField compact="0" outline="0" showAll="0"/>
    <pivotField compact="0" outline="0" subtotalTop="0" showAll="0"/>
    <pivotField compact="0" outline="0" subtotalTop="0" showAll="0"/>
    <pivotField compact="0" outline="0" subtotalTop="0" showAll="0"/>
    <pivotField compact="0" outline="0" subtotalTop="0" showAll="0"/>
    <pivotField compact="0" outline="0" dragToRow="0" dragToCol="0" dragToPage="0" showAll="0" defaultSubtotal="0"/>
  </pivotFields>
  <rowFields count="2">
    <field x="0"/>
    <field x="1"/>
  </rowFields>
  <rowItems count="5">
    <i>
      <x v="2"/>
      <x/>
    </i>
    <i t="default">
      <x v="2"/>
    </i>
    <i>
      <x v="3"/>
      <x v="1"/>
    </i>
    <i t="default">
      <x v="3"/>
    </i>
    <i t="grand">
      <x/>
    </i>
  </rowItems>
  <colFields count="1">
    <field x="-2"/>
  </colFields>
  <colItems count="2">
    <i>
      <x/>
    </i>
    <i i="1">
      <x v="1"/>
    </i>
  </colItems>
  <dataFields count="2">
    <dataField name="Sum of Score" fld="6" baseField="0" baseItem="0"/>
    <dataField name="Sum of Par" fld="5" baseField="0" baseItem="0"/>
  </dataFields>
  <formats count="1">
    <format dxfId="16">
      <pivotArea field="1" type="button" dataOnly="0" labelOnly="1" outline="0" axis="axisRow" fieldPosition="1"/>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599B41-0FE4-44AB-BB95-758C38A93C86}" name="PivotTable26" cacheId="2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74:D78" firstHeaderRow="1" firstDataRow="2" firstDataCol="1"/>
  <pivotFields count="17">
    <pivotField axis="axisRow" compact="0" outline="0" showAll="0">
      <items count="5">
        <item m="1" x="2"/>
        <item m="1" x="3"/>
        <item x="0"/>
        <item x="1"/>
        <item t="default"/>
      </items>
    </pivotField>
    <pivotField axis="axisCol" compact="0" numFmtId="164" outline="0" showAll="0">
      <items count="4">
        <item m="1"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dataField="1" compact="0" outline="0" showAll="0"/>
    <pivotField compact="0" outline="0" subtotalTop="0" showAll="0"/>
    <pivotField compact="0" outline="0" subtotalTop="0" showAll="0"/>
    <pivotField compact="0" outline="0" subtotalTop="0" showAll="0"/>
    <pivotField compact="0" outline="0" subtotalTop="0" showAll="0"/>
    <pivotField compact="0" outline="0" dragToRow="0" dragToCol="0" dragToPage="0" showAll="0" defaultSubtotal="0"/>
  </pivotFields>
  <rowFields count="1">
    <field x="0"/>
  </rowFields>
  <rowItems count="3">
    <i>
      <x v="2"/>
    </i>
    <i>
      <x v="3"/>
    </i>
    <i t="grand">
      <x/>
    </i>
  </rowItems>
  <colFields count="1">
    <field x="1"/>
  </colFields>
  <colItems count="3">
    <i>
      <x v="1"/>
    </i>
    <i>
      <x v="2"/>
    </i>
    <i t="grand">
      <x/>
    </i>
  </colItems>
  <dataFields count="1">
    <dataField name="Average of Putts" fld="11"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6C2FF2E-D5C8-4E94-AEB5-E78017D5A58B}" name="PivotTable3" cacheId="2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5:D30" firstHeaderRow="0" firstDataRow="1" firstDataCol="2"/>
  <pivotFields count="17">
    <pivotField axis="axisRow" compact="0" outline="0" showAll="0">
      <items count="5">
        <item m="1" x="3"/>
        <item m="1" x="2"/>
        <item x="0"/>
        <item x="1"/>
        <item t="default"/>
      </items>
    </pivotField>
    <pivotField axis="axisRow" compact="0" outline="0" showAll="0">
      <items count="4">
        <item x="0"/>
        <item x="1"/>
        <item m="1" x="2"/>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ubtotalTop="0" showAll="0"/>
    <pivotField compact="0" outline="0" showAll="0"/>
    <pivotField compact="0" outline="0" subtotalTop="0" showAll="0"/>
    <pivotField compact="0" outline="0" subtotalTop="0" showAll="0"/>
    <pivotField compact="0" outline="0" subtotalTop="0" showAll="0"/>
    <pivotField compact="0" outline="0" subtotalTop="0" showAll="0"/>
    <pivotField compact="0" outline="0" dragToRow="0" dragToCol="0" dragToPage="0" showAll="0" defaultSubtotal="0"/>
  </pivotFields>
  <rowFields count="2">
    <field x="0"/>
    <field x="1"/>
  </rowFields>
  <rowItems count="5">
    <i>
      <x v="2"/>
      <x/>
    </i>
    <i t="default">
      <x v="2"/>
    </i>
    <i>
      <x v="3"/>
      <x v="1"/>
    </i>
    <i t="default">
      <x v="3"/>
    </i>
    <i t="grand">
      <x/>
    </i>
  </rowItems>
  <colFields count="1">
    <field x="-2"/>
  </colFields>
  <colItems count="2">
    <i>
      <x/>
    </i>
    <i i="1">
      <x v="1"/>
    </i>
  </colItems>
  <dataFields count="2">
    <dataField name="Sum of Fairway" fld="7" baseField="1" baseItem="0"/>
    <dataField name="Count of Fairway" fld="7" subtotal="countNums" baseField="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DCF7401-73AC-4089-A93E-B5ADB5F2E2FA}" name="PivotTable24" cacheId="2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63:D67" firstHeaderRow="1" firstDataRow="2" firstDataCol="1"/>
  <pivotFields count="17">
    <pivotField axis="axisRow" compact="0" outline="0" showAll="0">
      <items count="5">
        <item m="1" x="2"/>
        <item m="1" x="3"/>
        <item x="0"/>
        <item x="1"/>
        <item t="default"/>
      </items>
    </pivotField>
    <pivotField axis="axisCol" compact="0" numFmtId="164" outline="0" showAll="0">
      <items count="4">
        <item m="1"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ubtotalTop="0" showAll="0"/>
    <pivotField compact="0" outline="0" showAll="0"/>
    <pivotField compact="0" outline="0" subtotalTop="0" showAll="0"/>
    <pivotField compact="0" outline="0" subtotalTop="0" showAll="0"/>
    <pivotField compact="0" outline="0" subtotalTop="0" showAll="0"/>
    <pivotField compact="0" outline="0" subtotalTop="0" showAll="0"/>
    <pivotField compact="0" outline="0" dragToRow="0" dragToCol="0" dragToPage="0" showAll="0" defaultSubtotal="0"/>
  </pivotFields>
  <rowFields count="1">
    <field x="0"/>
  </rowFields>
  <rowItems count="3">
    <i>
      <x v="2"/>
    </i>
    <i>
      <x v="3"/>
    </i>
    <i t="grand">
      <x/>
    </i>
  </rowItems>
  <colFields count="1">
    <field x="1"/>
  </colFields>
  <colItems count="3">
    <i>
      <x v="1"/>
    </i>
    <i>
      <x v="2"/>
    </i>
    <i t="grand">
      <x/>
    </i>
  </colItems>
  <dataFields count="1">
    <dataField name="Sum of Chips" fld="9"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BF1B82-B9BA-4F8C-B79C-39D2800F0A83}" name="PivotTable1" cacheId="2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F6" firstHeaderRow="0" firstDataRow="1" firstDataCol="2"/>
  <pivotFields count="17">
    <pivotField axis="axisRow" compact="0" outline="0" showAll="0">
      <items count="5">
        <item m="1" x="3"/>
        <item m="1" x="2"/>
        <item x="0"/>
        <item x="1"/>
        <item t="default"/>
      </items>
    </pivotField>
    <pivotField axis="axisRow" compact="0" outline="0" showAll="0">
      <items count="4">
        <item x="0"/>
        <item x="1"/>
        <item m="1" x="2"/>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ubtotalTop="0" showAll="0"/>
    <pivotField compact="0" outline="0" showAll="0"/>
    <pivotField compact="0" outline="0" subtotalTop="0" showAll="0"/>
    <pivotField compact="0" outline="0" subtotalTop="0" showAll="0"/>
    <pivotField compact="0" outline="0" subtotalTop="0" showAll="0"/>
    <pivotField dataField="1" compact="0" outline="0" subtotalTop="0" showAll="0"/>
    <pivotField dataField="1" compact="0" outline="0" subtotalTop="0" dragToRow="0" dragToCol="0" dragToPage="0" showAll="0" defaultSubtotal="0"/>
  </pivotFields>
  <rowFields count="2">
    <field x="0"/>
    <field x="1"/>
  </rowFields>
  <rowItems count="5">
    <i>
      <x v="2"/>
      <x/>
    </i>
    <i t="default">
      <x v="2"/>
    </i>
    <i>
      <x v="3"/>
      <x v="1"/>
    </i>
    <i t="default">
      <x v="3"/>
    </i>
    <i t="grand">
      <x/>
    </i>
  </rowItems>
  <colFields count="1">
    <field x="-2"/>
  </colFields>
  <colItems count="4">
    <i>
      <x/>
    </i>
    <i i="1">
      <x v="1"/>
    </i>
    <i i="2">
      <x v="2"/>
    </i>
    <i i="3">
      <x v="3"/>
    </i>
  </colItems>
  <dataFields count="4">
    <dataField name="Sum of Score" fld="6" baseField="0" baseItem="0"/>
    <dataField name="Sum of Over Par" fld="16" baseField="0" baseItem="0"/>
    <dataField name="Sum of GIR" fld="15" baseField="0" baseItem="0"/>
    <dataField name="Average of GIR2" fld="1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1" xr10:uid="{5FAED082-8DEF-44F6-B77F-2791AC717CC1}" sourceName="Name">
  <pivotTables>
    <pivotTable tabId="5" name="PivotTable24"/>
    <pivotTable tabId="5" name="PivotTable3"/>
    <pivotTable tabId="5" name="PivotTable2"/>
    <pivotTable tabId="5" name="PivotTable27"/>
    <pivotTable tabId="5" name="PivotTable1"/>
    <pivotTable tabId="5" name="PivotTable26"/>
    <pivotTable tabId="5" name="PivotTable5"/>
    <pivotTable tabId="5" name="PivotTable4"/>
  </pivotTables>
  <data>
    <tabular pivotCacheId="1965384435">
      <items count="4">
        <i x="0" s="1"/>
        <i x="1" s="1"/>
        <i x="2" s="1" nd="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44E77021-6D50-468E-B201-4302572F1A01}" sourceName="Date">
  <pivotTables>
    <pivotTable tabId="5" name="PivotTable24"/>
    <pivotTable tabId="5" name="PivotTable3"/>
    <pivotTable tabId="5" name="PivotTable2"/>
    <pivotTable tabId="5" name="PivotTable27"/>
    <pivotTable tabId="5" name="PivotTable1"/>
    <pivotTable tabId="5" name="PivotTable26"/>
    <pivotTable tabId="5" name="PivotTable5"/>
    <pivotTable tabId="5" name="PivotTable4"/>
  </pivotTables>
  <data>
    <tabular pivotCacheId="1965384435">
      <items count="3">
        <i x="1" s="1"/>
        <i x="0"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9C5E17BB-EB64-4C78-9C85-572D311EB7EF}" cache="Slicer_Name1" caption="Name" rowHeight="241300"/>
  <slicer name="Date" xr10:uid="{F13E8F28-E0A9-461F-9D31-93564D34A05C}" cache="Slicer_Date" caption="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E219F7-91F4-460D-A454-6F8D9B80C7C5}" name="Table1" displayName="Table1" ref="A1:P37">
  <autoFilter ref="A1:P37" xr:uid="{7FE219F7-91F4-460D-A454-6F8D9B80C7C5}"/>
  <tableColumns count="16">
    <tableColumn id="1" xr3:uid="{46C2583C-41F8-4D33-AA7C-BA435951A81B}" name="Name" totalsRowLabel="Total"/>
    <tableColumn id="2" xr3:uid="{7ED1C856-6A7F-4EEB-BDE9-8004AEFE8D3D}" name="Date" dataDxfId="22"/>
    <tableColumn id="3" xr3:uid="{70CDDD04-F5EF-46D5-96B3-8DA2857BB313}" name="Course"/>
    <tableColumn id="4" xr3:uid="{5E79E598-A4B9-4C42-AF45-0B71AB9F3ACD}" name="Tees"/>
    <tableColumn id="5" xr3:uid="{88C62A17-25BF-4CB9-BE41-0A0C2E719EF7}" name="Hole"/>
    <tableColumn id="6" xr3:uid="{9DBC5F5F-2B65-42D3-9082-110665636D9B}" name="Par"/>
    <tableColumn id="7" xr3:uid="{2BB9E81F-FF34-4B98-8686-60BF837438E6}" name="Score"/>
    <tableColumn id="8" xr3:uid="{D7F8336C-8C21-4CA6-9F7E-3C6B47135002}" name="Fairway"/>
    <tableColumn id="9" xr3:uid="{EEFA9E07-BC1D-4479-A062-20303E2DDF19}" name="Penalty"/>
    <tableColumn id="10" xr3:uid="{25C2FBB8-C369-404D-A407-27C59A69006C}" name="Chips"/>
    <tableColumn id="12" xr3:uid="{FA0E877E-7360-4919-89DD-35DDB3F6CF36}" name="multiple chips" dataDxfId="21">
      <calculatedColumnFormula>COUNTIF(J2, "&gt;1")</calculatedColumnFormula>
    </tableColumn>
    <tableColumn id="11" xr3:uid="{8B8F2898-2289-4AD5-94D9-E6DB5B9620D0}" name="Putts" totalsRowFunction="sum"/>
    <tableColumn id="13" xr3:uid="{6218E372-1190-4A3C-B487-EC1235837B9B}" name="3 putts" dataDxfId="20">
      <calculatedColumnFormula>COUNTIF(L2, "&gt;2")</calculatedColumnFormula>
    </tableColumn>
    <tableColumn id="14" xr3:uid="{B4887FEF-B9CC-4938-A2D3-DA9A0C49F9FA}" name="1 putts" dataDxfId="19">
      <calculatedColumnFormula>COUNTIF(L2,"&lt;2")</calculatedColumnFormula>
    </tableColumn>
    <tableColumn id="15" xr3:uid="{9B16474C-50CE-4A2C-B83B-0F675ED720ED}" name="2 putts" dataDxfId="18">
      <calculatedColumnFormula>COUNTIFS(F2:G2, F2=G2)</calculatedColumnFormula>
    </tableColumn>
    <tableColumn id="16" xr3:uid="{CBCEE99C-4098-4C8B-BF6F-096637D36B13}" name="GIR" dataDxfId="17">
      <calculatedColumnFormula>IF(AND(F2=G2, SUM(I2:J2)=0), 1,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B08B5-2E29-476F-B381-E20B69665CF5}">
  <dimension ref="C1"/>
  <sheetViews>
    <sheetView tabSelected="1" workbookViewId="0">
      <selection activeCell="AB32" sqref="AB32"/>
    </sheetView>
  </sheetViews>
  <sheetFormatPr defaultRowHeight="15" x14ac:dyDescent="0.25"/>
  <cols>
    <col min="1" max="2" width="1.7109375" style="3" customWidth="1"/>
    <col min="3" max="16384" width="9.140625" style="3"/>
  </cols>
  <sheetData>
    <row r="1" spans="3:3" ht="30" x14ac:dyDescent="0.4">
      <c r="C1" s="4" t="s">
        <v>17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C08FC-3EA7-4ADD-AB1C-665E406CF7E0}">
  <dimension ref="A1:P37"/>
  <sheetViews>
    <sheetView workbookViewId="0">
      <pane ySplit="1" topLeftCell="A5" activePane="bottomLeft" state="frozen"/>
      <selection activeCell="AA18" sqref="AA18"/>
      <selection pane="bottomLeft" activeCell="P24" sqref="P24"/>
    </sheetView>
  </sheetViews>
  <sheetFormatPr defaultRowHeight="15" x14ac:dyDescent="0.25"/>
  <cols>
    <col min="1" max="1" width="12.42578125" bestFit="1" customWidth="1"/>
    <col min="2" max="2" width="15.28515625" bestFit="1" customWidth="1"/>
    <col min="3" max="3" width="9.28515625" customWidth="1"/>
    <col min="8" max="8" width="10" customWidth="1"/>
    <col min="9" max="9" width="9.85546875" customWidth="1"/>
  </cols>
  <sheetData>
    <row r="1" spans="1:16" x14ac:dyDescent="0.25">
      <c r="A1" t="s">
        <v>23</v>
      </c>
      <c r="B1" t="s">
        <v>7</v>
      </c>
      <c r="C1" t="s">
        <v>0</v>
      </c>
      <c r="D1" t="s">
        <v>1</v>
      </c>
      <c r="E1" t="s">
        <v>2</v>
      </c>
      <c r="F1" t="s">
        <v>12</v>
      </c>
      <c r="G1" t="s">
        <v>10</v>
      </c>
      <c r="H1" t="s">
        <v>3</v>
      </c>
      <c r="I1" t="s">
        <v>6</v>
      </c>
      <c r="J1" t="s">
        <v>4</v>
      </c>
      <c r="K1" t="s">
        <v>45</v>
      </c>
      <c r="L1" t="s">
        <v>5</v>
      </c>
      <c r="M1" t="s">
        <v>47</v>
      </c>
      <c r="N1" t="s">
        <v>48</v>
      </c>
      <c r="O1" t="s">
        <v>51</v>
      </c>
      <c r="P1" t="s">
        <v>52</v>
      </c>
    </row>
    <row r="2" spans="1:16" x14ac:dyDescent="0.25">
      <c r="A2" t="s">
        <v>61</v>
      </c>
      <c r="B2" s="1">
        <v>45094</v>
      </c>
      <c r="C2" t="s">
        <v>8</v>
      </c>
      <c r="D2" t="s">
        <v>9</v>
      </c>
      <c r="E2">
        <v>1</v>
      </c>
      <c r="F2">
        <v>4</v>
      </c>
      <c r="G2">
        <v>5</v>
      </c>
      <c r="H2">
        <v>1</v>
      </c>
      <c r="I2">
        <v>0</v>
      </c>
      <c r="J2">
        <v>2</v>
      </c>
      <c r="K2">
        <f t="shared" ref="K2:K37" si="0">COUNTIF(J2, "&gt;1")</f>
        <v>1</v>
      </c>
      <c r="L2">
        <v>1</v>
      </c>
      <c r="M2">
        <f t="shared" ref="M2:M37" si="1">COUNTIF(L2, "&gt;2")</f>
        <v>0</v>
      </c>
      <c r="N2">
        <f t="shared" ref="N2:N19" si="2">COUNTIF(L2,"&lt;2")</f>
        <v>1</v>
      </c>
      <c r="O2">
        <f t="shared" ref="O2:O19" si="3">COUNTIFS(F2:G2, F2=G2)</f>
        <v>0</v>
      </c>
      <c r="P2">
        <f t="shared" ref="P2:P19" si="4">IF(AND(F2=G2, SUM(I2:J2)=0), 1, 0)</f>
        <v>0</v>
      </c>
    </row>
    <row r="3" spans="1:16" x14ac:dyDescent="0.25">
      <c r="A3" t="s">
        <v>61</v>
      </c>
      <c r="B3" s="1">
        <v>45094</v>
      </c>
      <c r="C3" t="s">
        <v>8</v>
      </c>
      <c r="D3" t="s">
        <v>9</v>
      </c>
      <c r="E3">
        <v>2</v>
      </c>
      <c r="F3">
        <v>4</v>
      </c>
      <c r="G3">
        <v>7</v>
      </c>
      <c r="H3">
        <v>0</v>
      </c>
      <c r="I3">
        <v>1</v>
      </c>
      <c r="J3">
        <v>2</v>
      </c>
      <c r="K3">
        <f t="shared" si="0"/>
        <v>1</v>
      </c>
      <c r="L3">
        <v>2</v>
      </c>
      <c r="M3">
        <f t="shared" si="1"/>
        <v>0</v>
      </c>
      <c r="N3">
        <f t="shared" si="2"/>
        <v>0</v>
      </c>
      <c r="O3">
        <f t="shared" si="3"/>
        <v>0</v>
      </c>
      <c r="P3">
        <f t="shared" si="4"/>
        <v>0</v>
      </c>
    </row>
    <row r="4" spans="1:16" x14ac:dyDescent="0.25">
      <c r="A4" t="s">
        <v>61</v>
      </c>
      <c r="B4" s="1">
        <v>45094</v>
      </c>
      <c r="C4" t="s">
        <v>8</v>
      </c>
      <c r="D4" t="s">
        <v>9</v>
      </c>
      <c r="E4">
        <v>3</v>
      </c>
      <c r="F4">
        <v>5</v>
      </c>
      <c r="G4">
        <v>6</v>
      </c>
      <c r="H4">
        <v>1</v>
      </c>
      <c r="I4">
        <v>0</v>
      </c>
      <c r="J4">
        <v>0</v>
      </c>
      <c r="K4">
        <f t="shared" si="0"/>
        <v>0</v>
      </c>
      <c r="L4">
        <v>3</v>
      </c>
      <c r="M4">
        <f t="shared" si="1"/>
        <v>1</v>
      </c>
      <c r="N4">
        <f t="shared" si="2"/>
        <v>0</v>
      </c>
      <c r="O4">
        <f t="shared" si="3"/>
        <v>0</v>
      </c>
      <c r="P4">
        <f t="shared" si="4"/>
        <v>0</v>
      </c>
    </row>
    <row r="5" spans="1:16" x14ac:dyDescent="0.25">
      <c r="A5" t="s">
        <v>61</v>
      </c>
      <c r="B5" s="1">
        <v>45094</v>
      </c>
      <c r="C5" t="s">
        <v>8</v>
      </c>
      <c r="D5" t="s">
        <v>9</v>
      </c>
      <c r="E5">
        <v>4</v>
      </c>
      <c r="F5">
        <v>4</v>
      </c>
      <c r="G5">
        <v>6</v>
      </c>
      <c r="H5">
        <v>0</v>
      </c>
      <c r="I5">
        <v>1</v>
      </c>
      <c r="J5">
        <v>0</v>
      </c>
      <c r="K5">
        <f t="shared" si="0"/>
        <v>0</v>
      </c>
      <c r="L5">
        <v>2</v>
      </c>
      <c r="M5">
        <f t="shared" si="1"/>
        <v>0</v>
      </c>
      <c r="N5">
        <f t="shared" si="2"/>
        <v>0</v>
      </c>
      <c r="O5">
        <f t="shared" si="3"/>
        <v>0</v>
      </c>
      <c r="P5">
        <f t="shared" si="4"/>
        <v>0</v>
      </c>
    </row>
    <row r="6" spans="1:16" x14ac:dyDescent="0.25">
      <c r="A6" t="s">
        <v>61</v>
      </c>
      <c r="B6" s="1">
        <v>45094</v>
      </c>
      <c r="C6" t="s">
        <v>8</v>
      </c>
      <c r="D6" t="s">
        <v>9</v>
      </c>
      <c r="E6">
        <v>5</v>
      </c>
      <c r="F6">
        <v>3</v>
      </c>
      <c r="G6">
        <v>4</v>
      </c>
      <c r="H6" t="s">
        <v>11</v>
      </c>
      <c r="I6">
        <v>0</v>
      </c>
      <c r="J6">
        <v>0</v>
      </c>
      <c r="K6">
        <f t="shared" si="0"/>
        <v>0</v>
      </c>
      <c r="L6">
        <v>2</v>
      </c>
      <c r="M6">
        <f t="shared" si="1"/>
        <v>0</v>
      </c>
      <c r="N6">
        <f t="shared" si="2"/>
        <v>0</v>
      </c>
      <c r="O6">
        <f t="shared" si="3"/>
        <v>0</v>
      </c>
      <c r="P6">
        <f t="shared" si="4"/>
        <v>0</v>
      </c>
    </row>
    <row r="7" spans="1:16" x14ac:dyDescent="0.25">
      <c r="A7" t="s">
        <v>61</v>
      </c>
      <c r="B7" s="1">
        <v>45094</v>
      </c>
      <c r="C7" t="s">
        <v>8</v>
      </c>
      <c r="D7" t="s">
        <v>9</v>
      </c>
      <c r="E7">
        <v>6</v>
      </c>
      <c r="F7">
        <v>4</v>
      </c>
      <c r="G7">
        <v>7</v>
      </c>
      <c r="H7">
        <v>0</v>
      </c>
      <c r="I7">
        <v>1</v>
      </c>
      <c r="J7">
        <v>1</v>
      </c>
      <c r="K7">
        <f t="shared" si="0"/>
        <v>0</v>
      </c>
      <c r="L7">
        <v>2</v>
      </c>
      <c r="M7">
        <f t="shared" si="1"/>
        <v>0</v>
      </c>
      <c r="N7">
        <f t="shared" si="2"/>
        <v>0</v>
      </c>
      <c r="O7">
        <f t="shared" si="3"/>
        <v>0</v>
      </c>
      <c r="P7">
        <f t="shared" si="4"/>
        <v>0</v>
      </c>
    </row>
    <row r="8" spans="1:16" x14ac:dyDescent="0.25">
      <c r="A8" t="s">
        <v>61</v>
      </c>
      <c r="B8" s="1">
        <v>45094</v>
      </c>
      <c r="C8" t="s">
        <v>8</v>
      </c>
      <c r="D8" t="s">
        <v>9</v>
      </c>
      <c r="E8">
        <v>7</v>
      </c>
      <c r="F8">
        <v>5</v>
      </c>
      <c r="G8">
        <v>6</v>
      </c>
      <c r="H8">
        <v>0</v>
      </c>
      <c r="I8">
        <v>0</v>
      </c>
      <c r="J8">
        <v>1</v>
      </c>
      <c r="K8">
        <f t="shared" si="0"/>
        <v>0</v>
      </c>
      <c r="L8">
        <v>2</v>
      </c>
      <c r="M8">
        <f t="shared" si="1"/>
        <v>0</v>
      </c>
      <c r="N8">
        <f t="shared" si="2"/>
        <v>0</v>
      </c>
      <c r="O8">
        <f t="shared" si="3"/>
        <v>0</v>
      </c>
      <c r="P8">
        <f t="shared" si="4"/>
        <v>0</v>
      </c>
    </row>
    <row r="9" spans="1:16" x14ac:dyDescent="0.25">
      <c r="A9" t="s">
        <v>61</v>
      </c>
      <c r="B9" s="1">
        <v>45094</v>
      </c>
      <c r="C9" t="s">
        <v>8</v>
      </c>
      <c r="D9" t="s">
        <v>9</v>
      </c>
      <c r="E9">
        <v>8</v>
      </c>
      <c r="F9">
        <v>3</v>
      </c>
      <c r="G9">
        <v>4</v>
      </c>
      <c r="H9" t="s">
        <v>11</v>
      </c>
      <c r="I9">
        <v>0</v>
      </c>
      <c r="J9">
        <v>1</v>
      </c>
      <c r="K9">
        <f t="shared" si="0"/>
        <v>0</v>
      </c>
      <c r="L9">
        <v>2</v>
      </c>
      <c r="M9">
        <f t="shared" si="1"/>
        <v>0</v>
      </c>
      <c r="N9">
        <f t="shared" si="2"/>
        <v>0</v>
      </c>
      <c r="O9">
        <f t="shared" si="3"/>
        <v>0</v>
      </c>
      <c r="P9">
        <f t="shared" si="4"/>
        <v>0</v>
      </c>
    </row>
    <row r="10" spans="1:16" x14ac:dyDescent="0.25">
      <c r="A10" t="s">
        <v>61</v>
      </c>
      <c r="B10" s="1">
        <v>45094</v>
      </c>
      <c r="C10" t="s">
        <v>8</v>
      </c>
      <c r="D10" t="s">
        <v>9</v>
      </c>
      <c r="E10">
        <v>9</v>
      </c>
      <c r="F10">
        <v>4</v>
      </c>
      <c r="G10">
        <v>6</v>
      </c>
      <c r="H10">
        <v>0</v>
      </c>
      <c r="I10">
        <v>0</v>
      </c>
      <c r="J10">
        <v>1</v>
      </c>
      <c r="K10">
        <f t="shared" si="0"/>
        <v>0</v>
      </c>
      <c r="L10">
        <v>2</v>
      </c>
      <c r="M10">
        <f t="shared" si="1"/>
        <v>0</v>
      </c>
      <c r="N10">
        <f t="shared" si="2"/>
        <v>0</v>
      </c>
      <c r="O10">
        <f t="shared" si="3"/>
        <v>0</v>
      </c>
      <c r="P10">
        <f t="shared" si="4"/>
        <v>0</v>
      </c>
    </row>
    <row r="11" spans="1:16" x14ac:dyDescent="0.25">
      <c r="A11" t="s">
        <v>61</v>
      </c>
      <c r="B11" s="1">
        <v>45094</v>
      </c>
      <c r="C11" t="s">
        <v>8</v>
      </c>
      <c r="D11" t="s">
        <v>9</v>
      </c>
      <c r="E11">
        <v>10</v>
      </c>
      <c r="F11">
        <v>4</v>
      </c>
      <c r="G11">
        <v>5</v>
      </c>
      <c r="H11">
        <v>0</v>
      </c>
      <c r="I11">
        <v>0</v>
      </c>
      <c r="J11">
        <v>0</v>
      </c>
      <c r="K11">
        <f t="shared" si="0"/>
        <v>0</v>
      </c>
      <c r="L11">
        <v>3</v>
      </c>
      <c r="M11">
        <f t="shared" si="1"/>
        <v>1</v>
      </c>
      <c r="N11">
        <f t="shared" si="2"/>
        <v>0</v>
      </c>
      <c r="O11">
        <f t="shared" si="3"/>
        <v>0</v>
      </c>
      <c r="P11">
        <f t="shared" si="4"/>
        <v>0</v>
      </c>
    </row>
    <row r="12" spans="1:16" x14ac:dyDescent="0.25">
      <c r="A12" t="s">
        <v>61</v>
      </c>
      <c r="B12" s="1">
        <v>45094</v>
      </c>
      <c r="C12" t="s">
        <v>8</v>
      </c>
      <c r="D12" t="s">
        <v>9</v>
      </c>
      <c r="E12">
        <v>11</v>
      </c>
      <c r="F12">
        <v>4</v>
      </c>
      <c r="G12">
        <v>4</v>
      </c>
      <c r="H12">
        <v>0</v>
      </c>
      <c r="I12">
        <v>0</v>
      </c>
      <c r="J12">
        <v>0</v>
      </c>
      <c r="K12">
        <f t="shared" si="0"/>
        <v>0</v>
      </c>
      <c r="L12">
        <v>2</v>
      </c>
      <c r="M12">
        <f t="shared" si="1"/>
        <v>0</v>
      </c>
      <c r="N12">
        <f t="shared" si="2"/>
        <v>0</v>
      </c>
      <c r="O12">
        <f t="shared" si="3"/>
        <v>0</v>
      </c>
      <c r="P12">
        <f t="shared" si="4"/>
        <v>1</v>
      </c>
    </row>
    <row r="13" spans="1:16" x14ac:dyDescent="0.25">
      <c r="A13" t="s">
        <v>61</v>
      </c>
      <c r="B13" s="1">
        <v>45094</v>
      </c>
      <c r="C13" t="s">
        <v>8</v>
      </c>
      <c r="D13" t="s">
        <v>9</v>
      </c>
      <c r="E13">
        <v>12</v>
      </c>
      <c r="F13">
        <v>5</v>
      </c>
      <c r="G13">
        <v>5</v>
      </c>
      <c r="H13">
        <v>1</v>
      </c>
      <c r="I13">
        <v>0</v>
      </c>
      <c r="J13">
        <v>0</v>
      </c>
      <c r="K13">
        <f t="shared" si="0"/>
        <v>0</v>
      </c>
      <c r="L13">
        <v>2</v>
      </c>
      <c r="M13">
        <f t="shared" si="1"/>
        <v>0</v>
      </c>
      <c r="N13">
        <f t="shared" si="2"/>
        <v>0</v>
      </c>
      <c r="O13">
        <f t="shared" si="3"/>
        <v>0</v>
      </c>
      <c r="P13">
        <f t="shared" si="4"/>
        <v>1</v>
      </c>
    </row>
    <row r="14" spans="1:16" x14ac:dyDescent="0.25">
      <c r="A14" t="s">
        <v>61</v>
      </c>
      <c r="B14" s="1">
        <v>45094</v>
      </c>
      <c r="C14" t="s">
        <v>8</v>
      </c>
      <c r="D14" t="s">
        <v>9</v>
      </c>
      <c r="E14">
        <v>13</v>
      </c>
      <c r="F14">
        <v>4</v>
      </c>
      <c r="G14">
        <v>5</v>
      </c>
      <c r="H14">
        <v>0</v>
      </c>
      <c r="I14">
        <v>0</v>
      </c>
      <c r="J14">
        <v>1</v>
      </c>
      <c r="K14">
        <f t="shared" si="0"/>
        <v>0</v>
      </c>
      <c r="L14">
        <v>2</v>
      </c>
      <c r="M14">
        <f t="shared" si="1"/>
        <v>0</v>
      </c>
      <c r="N14">
        <f t="shared" si="2"/>
        <v>0</v>
      </c>
      <c r="O14">
        <f t="shared" si="3"/>
        <v>0</v>
      </c>
      <c r="P14">
        <f t="shared" si="4"/>
        <v>0</v>
      </c>
    </row>
    <row r="15" spans="1:16" x14ac:dyDescent="0.25">
      <c r="A15" t="s">
        <v>61</v>
      </c>
      <c r="B15" s="1">
        <v>45094</v>
      </c>
      <c r="C15" t="s">
        <v>8</v>
      </c>
      <c r="D15" t="s">
        <v>9</v>
      </c>
      <c r="E15">
        <v>14</v>
      </c>
      <c r="F15">
        <v>3</v>
      </c>
      <c r="G15">
        <v>3</v>
      </c>
      <c r="H15" t="s">
        <v>11</v>
      </c>
      <c r="I15">
        <v>0</v>
      </c>
      <c r="J15">
        <v>0</v>
      </c>
      <c r="K15">
        <f t="shared" si="0"/>
        <v>0</v>
      </c>
      <c r="L15">
        <v>2</v>
      </c>
      <c r="M15">
        <f t="shared" si="1"/>
        <v>0</v>
      </c>
      <c r="N15">
        <f t="shared" si="2"/>
        <v>0</v>
      </c>
      <c r="O15">
        <f t="shared" si="3"/>
        <v>0</v>
      </c>
      <c r="P15">
        <f t="shared" si="4"/>
        <v>1</v>
      </c>
    </row>
    <row r="16" spans="1:16" x14ac:dyDescent="0.25">
      <c r="A16" t="s">
        <v>61</v>
      </c>
      <c r="B16" s="1">
        <v>45094</v>
      </c>
      <c r="C16" t="s">
        <v>8</v>
      </c>
      <c r="D16" t="s">
        <v>9</v>
      </c>
      <c r="E16">
        <v>15</v>
      </c>
      <c r="F16">
        <v>4</v>
      </c>
      <c r="G16">
        <v>5</v>
      </c>
      <c r="H16">
        <v>0</v>
      </c>
      <c r="I16">
        <v>0</v>
      </c>
      <c r="J16">
        <v>2</v>
      </c>
      <c r="K16">
        <f t="shared" si="0"/>
        <v>1</v>
      </c>
      <c r="L16">
        <v>1</v>
      </c>
      <c r="M16">
        <f t="shared" si="1"/>
        <v>0</v>
      </c>
      <c r="N16">
        <f t="shared" si="2"/>
        <v>1</v>
      </c>
      <c r="O16">
        <f t="shared" si="3"/>
        <v>0</v>
      </c>
      <c r="P16">
        <f t="shared" si="4"/>
        <v>0</v>
      </c>
    </row>
    <row r="17" spans="1:16" x14ac:dyDescent="0.25">
      <c r="A17" t="s">
        <v>61</v>
      </c>
      <c r="B17" s="1">
        <v>45094</v>
      </c>
      <c r="C17" t="s">
        <v>8</v>
      </c>
      <c r="D17" t="s">
        <v>9</v>
      </c>
      <c r="E17">
        <v>16</v>
      </c>
      <c r="F17">
        <v>4</v>
      </c>
      <c r="G17">
        <v>5</v>
      </c>
      <c r="H17">
        <v>0</v>
      </c>
      <c r="I17">
        <v>0</v>
      </c>
      <c r="J17">
        <v>1</v>
      </c>
      <c r="K17">
        <f t="shared" si="0"/>
        <v>0</v>
      </c>
      <c r="L17">
        <v>2</v>
      </c>
      <c r="M17">
        <f t="shared" si="1"/>
        <v>0</v>
      </c>
      <c r="N17">
        <f t="shared" si="2"/>
        <v>0</v>
      </c>
      <c r="O17">
        <f t="shared" si="3"/>
        <v>0</v>
      </c>
      <c r="P17">
        <f t="shared" si="4"/>
        <v>0</v>
      </c>
    </row>
    <row r="18" spans="1:16" x14ac:dyDescent="0.25">
      <c r="A18" t="s">
        <v>61</v>
      </c>
      <c r="B18" s="1">
        <v>45094</v>
      </c>
      <c r="C18" t="s">
        <v>8</v>
      </c>
      <c r="D18" t="s">
        <v>9</v>
      </c>
      <c r="E18">
        <v>17</v>
      </c>
      <c r="F18">
        <v>3</v>
      </c>
      <c r="G18">
        <v>3</v>
      </c>
      <c r="H18" t="s">
        <v>13</v>
      </c>
      <c r="I18">
        <v>0</v>
      </c>
      <c r="J18">
        <v>0</v>
      </c>
      <c r="K18">
        <f t="shared" si="0"/>
        <v>0</v>
      </c>
      <c r="L18">
        <v>2</v>
      </c>
      <c r="M18">
        <f t="shared" si="1"/>
        <v>0</v>
      </c>
      <c r="N18">
        <f t="shared" si="2"/>
        <v>0</v>
      </c>
      <c r="O18">
        <f t="shared" si="3"/>
        <v>0</v>
      </c>
      <c r="P18">
        <f t="shared" si="4"/>
        <v>1</v>
      </c>
    </row>
    <row r="19" spans="1:16" x14ac:dyDescent="0.25">
      <c r="A19" t="s">
        <v>61</v>
      </c>
      <c r="B19" s="1">
        <v>45094</v>
      </c>
      <c r="C19" t="s">
        <v>8</v>
      </c>
      <c r="D19" t="s">
        <v>9</v>
      </c>
      <c r="E19">
        <v>18</v>
      </c>
      <c r="F19">
        <v>5</v>
      </c>
      <c r="G19">
        <v>6</v>
      </c>
      <c r="H19">
        <v>0</v>
      </c>
      <c r="I19">
        <v>0</v>
      </c>
      <c r="J19">
        <v>0</v>
      </c>
      <c r="K19">
        <f t="shared" si="0"/>
        <v>0</v>
      </c>
      <c r="L19">
        <v>3</v>
      </c>
      <c r="M19">
        <f t="shared" si="1"/>
        <v>1</v>
      </c>
      <c r="N19">
        <f t="shared" si="2"/>
        <v>0</v>
      </c>
      <c r="O19">
        <f t="shared" si="3"/>
        <v>0</v>
      </c>
      <c r="P19">
        <f t="shared" si="4"/>
        <v>0</v>
      </c>
    </row>
    <row r="20" spans="1:16" ht="15.75" customHeight="1" x14ac:dyDescent="0.25">
      <c r="A20" t="s">
        <v>58</v>
      </c>
      <c r="B20" s="1">
        <v>45088</v>
      </c>
      <c r="C20" t="s">
        <v>59</v>
      </c>
      <c r="D20" t="s">
        <v>9</v>
      </c>
      <c r="E20">
        <v>1</v>
      </c>
      <c r="F20">
        <v>4</v>
      </c>
      <c r="G20">
        <v>5</v>
      </c>
      <c r="H20">
        <v>1</v>
      </c>
      <c r="I20">
        <v>0</v>
      </c>
      <c r="J20">
        <v>0</v>
      </c>
      <c r="K20" s="9">
        <f t="shared" si="0"/>
        <v>0</v>
      </c>
      <c r="L20">
        <v>3</v>
      </c>
      <c r="M20" s="9">
        <f t="shared" si="1"/>
        <v>1</v>
      </c>
      <c r="N20" s="9">
        <f t="shared" ref="N20:N37" si="5">COUNTIF(L20,"&lt;2")</f>
        <v>0</v>
      </c>
      <c r="O20" s="9">
        <f t="shared" ref="O20:O37" si="6">COUNTIFS(F20:G20, F20=G20)</f>
        <v>0</v>
      </c>
      <c r="P20" s="9">
        <f t="shared" ref="P20:P37" si="7">IF(AND(F20=G20, SUM(I20:J20)=0), 1, 0)</f>
        <v>0</v>
      </c>
    </row>
    <row r="21" spans="1:16" ht="15.75" customHeight="1" x14ac:dyDescent="0.25">
      <c r="A21" t="s">
        <v>58</v>
      </c>
      <c r="B21" s="1">
        <v>45088</v>
      </c>
      <c r="C21" t="s">
        <v>59</v>
      </c>
      <c r="D21" t="s">
        <v>9</v>
      </c>
      <c r="E21">
        <v>2</v>
      </c>
      <c r="F21">
        <v>4</v>
      </c>
      <c r="G21">
        <v>6</v>
      </c>
      <c r="H21">
        <v>0</v>
      </c>
      <c r="I21">
        <v>0</v>
      </c>
      <c r="J21">
        <v>2</v>
      </c>
      <c r="K21" s="9">
        <f t="shared" si="0"/>
        <v>1</v>
      </c>
      <c r="L21">
        <v>2</v>
      </c>
      <c r="M21" s="9">
        <f t="shared" si="1"/>
        <v>0</v>
      </c>
      <c r="N21" s="9">
        <f t="shared" si="5"/>
        <v>0</v>
      </c>
      <c r="O21" s="9">
        <f t="shared" si="6"/>
        <v>0</v>
      </c>
      <c r="P21" s="9">
        <f t="shared" si="7"/>
        <v>0</v>
      </c>
    </row>
    <row r="22" spans="1:16" ht="15.75" customHeight="1" x14ac:dyDescent="0.25">
      <c r="A22" t="s">
        <v>58</v>
      </c>
      <c r="B22" s="1">
        <v>45088</v>
      </c>
      <c r="C22" t="s">
        <v>59</v>
      </c>
      <c r="D22" t="s">
        <v>9</v>
      </c>
      <c r="E22">
        <v>3</v>
      </c>
      <c r="F22">
        <v>5</v>
      </c>
      <c r="G22">
        <v>5</v>
      </c>
      <c r="H22">
        <v>0</v>
      </c>
      <c r="I22">
        <v>0</v>
      </c>
      <c r="J22">
        <v>0</v>
      </c>
      <c r="K22" s="9">
        <f t="shared" si="0"/>
        <v>0</v>
      </c>
      <c r="L22">
        <v>2</v>
      </c>
      <c r="M22" s="9">
        <f t="shared" si="1"/>
        <v>0</v>
      </c>
      <c r="N22" s="9">
        <f t="shared" si="5"/>
        <v>0</v>
      </c>
      <c r="O22" s="9">
        <f t="shared" si="6"/>
        <v>0</v>
      </c>
      <c r="P22" s="9">
        <f t="shared" si="7"/>
        <v>1</v>
      </c>
    </row>
    <row r="23" spans="1:16" ht="15.75" customHeight="1" x14ac:dyDescent="0.25">
      <c r="A23" t="s">
        <v>58</v>
      </c>
      <c r="B23" s="1">
        <v>45088</v>
      </c>
      <c r="C23" t="s">
        <v>59</v>
      </c>
      <c r="D23" t="s">
        <v>9</v>
      </c>
      <c r="E23">
        <v>4</v>
      </c>
      <c r="F23">
        <v>3</v>
      </c>
      <c r="G23">
        <v>5</v>
      </c>
      <c r="H23" t="s">
        <v>11</v>
      </c>
      <c r="I23">
        <v>1</v>
      </c>
      <c r="J23">
        <v>0</v>
      </c>
      <c r="K23" s="9">
        <f t="shared" si="0"/>
        <v>0</v>
      </c>
      <c r="L23">
        <v>3</v>
      </c>
      <c r="M23" s="9">
        <f t="shared" si="1"/>
        <v>1</v>
      </c>
      <c r="N23" s="9">
        <f t="shared" si="5"/>
        <v>0</v>
      </c>
      <c r="O23" s="9">
        <f t="shared" si="6"/>
        <v>0</v>
      </c>
      <c r="P23" s="9">
        <f t="shared" si="7"/>
        <v>0</v>
      </c>
    </row>
    <row r="24" spans="1:16" ht="15.75" customHeight="1" x14ac:dyDescent="0.25">
      <c r="A24" t="s">
        <v>58</v>
      </c>
      <c r="B24" s="1">
        <v>45088</v>
      </c>
      <c r="C24" t="s">
        <v>59</v>
      </c>
      <c r="D24" t="s">
        <v>9</v>
      </c>
      <c r="E24">
        <v>5</v>
      </c>
      <c r="F24">
        <v>4</v>
      </c>
      <c r="G24">
        <v>4</v>
      </c>
      <c r="H24">
        <v>1</v>
      </c>
      <c r="I24">
        <v>0</v>
      </c>
      <c r="J24">
        <v>1</v>
      </c>
      <c r="K24" s="9">
        <f t="shared" si="0"/>
        <v>0</v>
      </c>
      <c r="L24">
        <v>1</v>
      </c>
      <c r="M24" s="9">
        <f t="shared" si="1"/>
        <v>0</v>
      </c>
      <c r="N24" s="9">
        <f t="shared" si="5"/>
        <v>1</v>
      </c>
      <c r="O24" s="9">
        <f t="shared" si="6"/>
        <v>0</v>
      </c>
      <c r="P24" s="9">
        <f t="shared" si="7"/>
        <v>0</v>
      </c>
    </row>
    <row r="25" spans="1:16" ht="15.75" customHeight="1" x14ac:dyDescent="0.25">
      <c r="A25" t="s">
        <v>58</v>
      </c>
      <c r="B25" s="1">
        <v>45088</v>
      </c>
      <c r="C25" t="s">
        <v>59</v>
      </c>
      <c r="D25" t="s">
        <v>9</v>
      </c>
      <c r="E25">
        <v>6</v>
      </c>
      <c r="F25">
        <v>5</v>
      </c>
      <c r="G25">
        <v>6</v>
      </c>
      <c r="H25">
        <v>0</v>
      </c>
      <c r="I25">
        <v>0</v>
      </c>
      <c r="J25">
        <v>2</v>
      </c>
      <c r="K25" s="9">
        <f t="shared" si="0"/>
        <v>1</v>
      </c>
      <c r="L25">
        <v>1</v>
      </c>
      <c r="M25" s="9">
        <f t="shared" si="1"/>
        <v>0</v>
      </c>
      <c r="N25" s="9">
        <f t="shared" si="5"/>
        <v>1</v>
      </c>
      <c r="O25" s="9">
        <f t="shared" si="6"/>
        <v>0</v>
      </c>
      <c r="P25" s="9">
        <f t="shared" si="7"/>
        <v>0</v>
      </c>
    </row>
    <row r="26" spans="1:16" ht="15.75" customHeight="1" x14ac:dyDescent="0.25">
      <c r="A26" t="s">
        <v>58</v>
      </c>
      <c r="B26" s="1">
        <v>45088</v>
      </c>
      <c r="C26" t="s">
        <v>59</v>
      </c>
      <c r="D26" t="s">
        <v>9</v>
      </c>
      <c r="E26">
        <v>7</v>
      </c>
      <c r="F26">
        <v>4</v>
      </c>
      <c r="G26">
        <v>5</v>
      </c>
      <c r="H26">
        <v>0</v>
      </c>
      <c r="I26">
        <v>0</v>
      </c>
      <c r="J26">
        <v>1</v>
      </c>
      <c r="K26" s="9">
        <f t="shared" si="0"/>
        <v>0</v>
      </c>
      <c r="L26">
        <v>2</v>
      </c>
      <c r="M26" s="9">
        <f t="shared" si="1"/>
        <v>0</v>
      </c>
      <c r="N26" s="9">
        <f t="shared" si="5"/>
        <v>0</v>
      </c>
      <c r="O26" s="9">
        <f t="shared" si="6"/>
        <v>0</v>
      </c>
      <c r="P26" s="9">
        <f t="shared" si="7"/>
        <v>0</v>
      </c>
    </row>
    <row r="27" spans="1:16" ht="15.75" customHeight="1" x14ac:dyDescent="0.25">
      <c r="A27" t="s">
        <v>58</v>
      </c>
      <c r="B27" s="1">
        <v>45088</v>
      </c>
      <c r="C27" t="s">
        <v>59</v>
      </c>
      <c r="D27" t="s">
        <v>9</v>
      </c>
      <c r="E27">
        <v>8</v>
      </c>
      <c r="F27">
        <v>4</v>
      </c>
      <c r="G27">
        <v>6</v>
      </c>
      <c r="H27">
        <v>1</v>
      </c>
      <c r="I27">
        <v>0</v>
      </c>
      <c r="J27">
        <v>2</v>
      </c>
      <c r="K27" s="9">
        <f t="shared" si="0"/>
        <v>1</v>
      </c>
      <c r="L27">
        <v>2</v>
      </c>
      <c r="M27" s="9">
        <f t="shared" si="1"/>
        <v>0</v>
      </c>
      <c r="N27" s="9">
        <f t="shared" si="5"/>
        <v>0</v>
      </c>
      <c r="O27" s="9">
        <f t="shared" si="6"/>
        <v>0</v>
      </c>
      <c r="P27" s="9">
        <f t="shared" si="7"/>
        <v>0</v>
      </c>
    </row>
    <row r="28" spans="1:16" ht="15.75" customHeight="1" x14ac:dyDescent="0.25">
      <c r="A28" t="s">
        <v>58</v>
      </c>
      <c r="B28" s="1">
        <v>45088</v>
      </c>
      <c r="C28" t="s">
        <v>59</v>
      </c>
      <c r="D28" t="s">
        <v>9</v>
      </c>
      <c r="E28">
        <v>9</v>
      </c>
      <c r="F28">
        <v>3</v>
      </c>
      <c r="G28">
        <v>4</v>
      </c>
      <c r="H28" t="s">
        <v>11</v>
      </c>
      <c r="I28">
        <v>0</v>
      </c>
      <c r="J28">
        <v>1</v>
      </c>
      <c r="K28" s="9">
        <f t="shared" si="0"/>
        <v>0</v>
      </c>
      <c r="L28">
        <v>2</v>
      </c>
      <c r="M28" s="9">
        <f t="shared" si="1"/>
        <v>0</v>
      </c>
      <c r="N28" s="9">
        <f t="shared" si="5"/>
        <v>0</v>
      </c>
      <c r="O28" s="9">
        <f t="shared" si="6"/>
        <v>0</v>
      </c>
      <c r="P28" s="9">
        <f t="shared" si="7"/>
        <v>0</v>
      </c>
    </row>
    <row r="29" spans="1:16" ht="15.75" customHeight="1" x14ac:dyDescent="0.25">
      <c r="A29" t="s">
        <v>58</v>
      </c>
      <c r="B29" s="1">
        <v>45088</v>
      </c>
      <c r="C29" t="s">
        <v>59</v>
      </c>
      <c r="D29" t="s">
        <v>9</v>
      </c>
      <c r="E29">
        <v>10</v>
      </c>
      <c r="F29">
        <v>4</v>
      </c>
      <c r="G29">
        <v>4</v>
      </c>
      <c r="H29">
        <v>0</v>
      </c>
      <c r="I29">
        <v>0</v>
      </c>
      <c r="J29">
        <v>1</v>
      </c>
      <c r="K29" s="9">
        <f t="shared" si="0"/>
        <v>0</v>
      </c>
      <c r="L29">
        <v>1</v>
      </c>
      <c r="M29" s="9">
        <f t="shared" si="1"/>
        <v>0</v>
      </c>
      <c r="N29" s="9">
        <f t="shared" si="5"/>
        <v>1</v>
      </c>
      <c r="O29" s="9">
        <f t="shared" si="6"/>
        <v>0</v>
      </c>
      <c r="P29" s="9">
        <f t="shared" si="7"/>
        <v>0</v>
      </c>
    </row>
    <row r="30" spans="1:16" ht="15.75" customHeight="1" x14ac:dyDescent="0.25">
      <c r="A30" t="s">
        <v>58</v>
      </c>
      <c r="B30" s="1">
        <v>45088</v>
      </c>
      <c r="C30" t="s">
        <v>59</v>
      </c>
      <c r="D30" t="s">
        <v>9</v>
      </c>
      <c r="E30">
        <v>11</v>
      </c>
      <c r="F30">
        <v>5</v>
      </c>
      <c r="G30">
        <v>5</v>
      </c>
      <c r="H30">
        <v>0</v>
      </c>
      <c r="I30">
        <v>0</v>
      </c>
      <c r="J30">
        <v>0</v>
      </c>
      <c r="K30" s="9">
        <f t="shared" si="0"/>
        <v>0</v>
      </c>
      <c r="L30">
        <v>2</v>
      </c>
      <c r="M30" s="9">
        <f t="shared" si="1"/>
        <v>0</v>
      </c>
      <c r="N30" s="9">
        <f t="shared" si="5"/>
        <v>0</v>
      </c>
      <c r="O30" s="9">
        <f t="shared" si="6"/>
        <v>0</v>
      </c>
      <c r="P30" s="9">
        <f t="shared" si="7"/>
        <v>1</v>
      </c>
    </row>
    <row r="31" spans="1:16" ht="15.75" customHeight="1" x14ac:dyDescent="0.25">
      <c r="A31" t="s">
        <v>58</v>
      </c>
      <c r="B31" s="1">
        <v>45088</v>
      </c>
      <c r="C31" t="s">
        <v>59</v>
      </c>
      <c r="D31" t="s">
        <v>9</v>
      </c>
      <c r="E31">
        <v>12</v>
      </c>
      <c r="F31">
        <v>4</v>
      </c>
      <c r="G31">
        <v>5</v>
      </c>
      <c r="H31">
        <v>1</v>
      </c>
      <c r="I31">
        <v>0</v>
      </c>
      <c r="J31">
        <v>1</v>
      </c>
      <c r="K31" s="9">
        <f t="shared" si="0"/>
        <v>0</v>
      </c>
      <c r="L31">
        <v>2</v>
      </c>
      <c r="M31" s="9">
        <f t="shared" si="1"/>
        <v>0</v>
      </c>
      <c r="N31" s="9">
        <f t="shared" si="5"/>
        <v>0</v>
      </c>
      <c r="O31" s="9">
        <f t="shared" si="6"/>
        <v>0</v>
      </c>
      <c r="P31" s="9">
        <f t="shared" si="7"/>
        <v>0</v>
      </c>
    </row>
    <row r="32" spans="1:16" ht="15.75" customHeight="1" x14ac:dyDescent="0.25">
      <c r="A32" t="s">
        <v>58</v>
      </c>
      <c r="B32" s="1">
        <v>45088</v>
      </c>
      <c r="C32" t="s">
        <v>59</v>
      </c>
      <c r="D32" t="s">
        <v>9</v>
      </c>
      <c r="E32">
        <v>13</v>
      </c>
      <c r="F32">
        <v>3</v>
      </c>
      <c r="G32">
        <v>5</v>
      </c>
      <c r="H32">
        <v>0</v>
      </c>
      <c r="I32">
        <v>0</v>
      </c>
      <c r="J32">
        <v>2</v>
      </c>
      <c r="K32" s="9">
        <f t="shared" si="0"/>
        <v>1</v>
      </c>
      <c r="L32">
        <v>2</v>
      </c>
      <c r="M32" s="9">
        <f t="shared" si="1"/>
        <v>0</v>
      </c>
      <c r="N32" s="9">
        <f t="shared" si="5"/>
        <v>0</v>
      </c>
      <c r="O32" s="9">
        <f t="shared" si="6"/>
        <v>0</v>
      </c>
      <c r="P32" s="9">
        <f t="shared" si="7"/>
        <v>0</v>
      </c>
    </row>
    <row r="33" spans="1:16" ht="15.75" customHeight="1" x14ac:dyDescent="0.25">
      <c r="A33" t="s">
        <v>58</v>
      </c>
      <c r="B33" s="1">
        <v>45088</v>
      </c>
      <c r="C33" t="s">
        <v>59</v>
      </c>
      <c r="D33" t="s">
        <v>9</v>
      </c>
      <c r="E33">
        <v>14</v>
      </c>
      <c r="F33">
        <v>4</v>
      </c>
      <c r="G33">
        <v>6</v>
      </c>
      <c r="H33">
        <v>0</v>
      </c>
      <c r="I33">
        <v>1</v>
      </c>
      <c r="J33">
        <v>0</v>
      </c>
      <c r="K33" s="9">
        <f t="shared" si="0"/>
        <v>0</v>
      </c>
      <c r="L33">
        <v>3</v>
      </c>
      <c r="M33" s="9">
        <f t="shared" si="1"/>
        <v>1</v>
      </c>
      <c r="N33" s="9">
        <f t="shared" si="5"/>
        <v>0</v>
      </c>
      <c r="O33" s="9">
        <f t="shared" si="6"/>
        <v>0</v>
      </c>
      <c r="P33" s="9">
        <f t="shared" si="7"/>
        <v>0</v>
      </c>
    </row>
    <row r="34" spans="1:16" ht="15.75" customHeight="1" x14ac:dyDescent="0.25">
      <c r="A34" t="s">
        <v>58</v>
      </c>
      <c r="B34" s="1">
        <v>45088</v>
      </c>
      <c r="C34" t="s">
        <v>59</v>
      </c>
      <c r="D34" t="s">
        <v>9</v>
      </c>
      <c r="E34">
        <v>15</v>
      </c>
      <c r="F34">
        <v>4</v>
      </c>
      <c r="G34">
        <v>5</v>
      </c>
      <c r="H34">
        <v>0</v>
      </c>
      <c r="I34">
        <v>0</v>
      </c>
      <c r="J34">
        <v>0</v>
      </c>
      <c r="K34" s="9">
        <f t="shared" si="0"/>
        <v>0</v>
      </c>
      <c r="L34">
        <v>3</v>
      </c>
      <c r="M34" s="9">
        <f t="shared" si="1"/>
        <v>1</v>
      </c>
      <c r="N34" s="9">
        <f t="shared" si="5"/>
        <v>0</v>
      </c>
      <c r="O34" s="9">
        <f t="shared" si="6"/>
        <v>0</v>
      </c>
      <c r="P34" s="9">
        <f t="shared" si="7"/>
        <v>0</v>
      </c>
    </row>
    <row r="35" spans="1:16" ht="15.75" customHeight="1" x14ac:dyDescent="0.25">
      <c r="A35" t="s">
        <v>58</v>
      </c>
      <c r="B35" s="1">
        <v>45088</v>
      </c>
      <c r="C35" t="s">
        <v>59</v>
      </c>
      <c r="D35" t="s">
        <v>9</v>
      </c>
      <c r="E35">
        <v>16</v>
      </c>
      <c r="F35">
        <v>3</v>
      </c>
      <c r="G35">
        <v>4</v>
      </c>
      <c r="H35" t="s">
        <v>11</v>
      </c>
      <c r="I35">
        <v>0</v>
      </c>
      <c r="J35">
        <v>1</v>
      </c>
      <c r="K35" s="9">
        <f t="shared" si="0"/>
        <v>0</v>
      </c>
      <c r="L35">
        <v>2</v>
      </c>
      <c r="M35" s="9">
        <f t="shared" si="1"/>
        <v>0</v>
      </c>
      <c r="N35" s="9">
        <f t="shared" si="5"/>
        <v>0</v>
      </c>
      <c r="O35" s="9">
        <f t="shared" si="6"/>
        <v>0</v>
      </c>
      <c r="P35" s="9">
        <f t="shared" si="7"/>
        <v>0</v>
      </c>
    </row>
    <row r="36" spans="1:16" x14ac:dyDescent="0.25">
      <c r="A36" t="s">
        <v>58</v>
      </c>
      <c r="B36" s="1">
        <v>45088</v>
      </c>
      <c r="C36" t="s">
        <v>59</v>
      </c>
      <c r="D36" t="s">
        <v>9</v>
      </c>
      <c r="E36">
        <v>17</v>
      </c>
      <c r="F36">
        <v>5</v>
      </c>
      <c r="G36">
        <v>5</v>
      </c>
      <c r="H36">
        <v>1</v>
      </c>
      <c r="I36">
        <v>0</v>
      </c>
      <c r="J36">
        <v>1</v>
      </c>
      <c r="K36" s="9">
        <f t="shared" si="0"/>
        <v>0</v>
      </c>
      <c r="L36">
        <v>1</v>
      </c>
      <c r="M36" s="9">
        <f t="shared" si="1"/>
        <v>0</v>
      </c>
      <c r="N36" s="9">
        <f t="shared" si="5"/>
        <v>1</v>
      </c>
      <c r="O36" s="9">
        <f t="shared" si="6"/>
        <v>0</v>
      </c>
      <c r="P36" s="9">
        <f t="shared" si="7"/>
        <v>0</v>
      </c>
    </row>
    <row r="37" spans="1:16" x14ac:dyDescent="0.25">
      <c r="A37" t="s">
        <v>58</v>
      </c>
      <c r="B37" s="1">
        <v>45088</v>
      </c>
      <c r="C37" t="s">
        <v>59</v>
      </c>
      <c r="D37" t="s">
        <v>9</v>
      </c>
      <c r="E37">
        <v>18</v>
      </c>
      <c r="F37">
        <v>4</v>
      </c>
      <c r="G37">
        <v>4</v>
      </c>
      <c r="H37">
        <v>0</v>
      </c>
      <c r="I37">
        <v>0</v>
      </c>
      <c r="J37">
        <v>0</v>
      </c>
      <c r="K37" s="9">
        <f t="shared" si="0"/>
        <v>0</v>
      </c>
      <c r="L37">
        <v>2</v>
      </c>
      <c r="M37" s="9">
        <f t="shared" si="1"/>
        <v>0</v>
      </c>
      <c r="N37" s="9">
        <f t="shared" si="5"/>
        <v>0</v>
      </c>
      <c r="O37" s="9">
        <f t="shared" si="6"/>
        <v>0</v>
      </c>
      <c r="P37" s="9">
        <f t="shared" si="7"/>
        <v>1</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9CE31-AC2F-415E-945C-C7DE7FBBEB9E}">
  <dimension ref="A1:M107"/>
  <sheetViews>
    <sheetView topLeftCell="A43" workbookViewId="0">
      <selection activeCell="G66" sqref="G66"/>
    </sheetView>
  </sheetViews>
  <sheetFormatPr defaultRowHeight="15" x14ac:dyDescent="0.25"/>
  <cols>
    <col min="1" max="1" width="15.7109375" bestFit="1" customWidth="1"/>
    <col min="2" max="2" width="7.7109375" bestFit="1" customWidth="1"/>
    <col min="3" max="3" width="14.42578125" bestFit="1" customWidth="1"/>
    <col min="4" max="4" width="20.42578125" bestFit="1" customWidth="1"/>
    <col min="5" max="5" width="13.7109375" bestFit="1" customWidth="1"/>
    <col min="6" max="6" width="15.28515625" bestFit="1" customWidth="1"/>
    <col min="7" max="7" width="6.85546875" bestFit="1" customWidth="1"/>
    <col min="8" max="9" width="7.7109375" bestFit="1" customWidth="1"/>
    <col min="10" max="10" width="6.85546875" bestFit="1" customWidth="1"/>
    <col min="11" max="11" width="12" bestFit="1" customWidth="1"/>
  </cols>
  <sheetData>
    <row r="1" spans="1:9" x14ac:dyDescent="0.25">
      <c r="A1" s="5" t="s">
        <v>23</v>
      </c>
      <c r="B1" s="5" t="s">
        <v>7</v>
      </c>
      <c r="C1" t="s">
        <v>28</v>
      </c>
      <c r="D1" t="s">
        <v>29</v>
      </c>
      <c r="E1" t="s">
        <v>53</v>
      </c>
      <c r="F1" t="s">
        <v>55</v>
      </c>
    </row>
    <row r="2" spans="1:9" x14ac:dyDescent="0.25">
      <c r="A2" t="s">
        <v>61</v>
      </c>
      <c r="B2" s="7">
        <v>45094</v>
      </c>
      <c r="C2" s="9">
        <v>92</v>
      </c>
      <c r="D2" s="9">
        <v>20</v>
      </c>
      <c r="E2" s="9">
        <v>4</v>
      </c>
      <c r="F2" s="9">
        <v>0.22222222222222221</v>
      </c>
      <c r="G2" t="s">
        <v>54</v>
      </c>
      <c r="H2" t="s">
        <v>52</v>
      </c>
    </row>
    <row r="3" spans="1:9" x14ac:dyDescent="0.25">
      <c r="A3" t="s">
        <v>62</v>
      </c>
      <c r="C3" s="9">
        <v>92</v>
      </c>
      <c r="D3" s="9">
        <v>20</v>
      </c>
      <c r="E3" s="9">
        <v>4</v>
      </c>
      <c r="F3" s="9">
        <v>0.22222222222222221</v>
      </c>
      <c r="G3">
        <f>GETPIVOTDATA("Sum of Score",$A$1)</f>
        <v>181</v>
      </c>
      <c r="H3">
        <f>GETPIVOTDATA("Sum of GIR",$A$1)</f>
        <v>7</v>
      </c>
      <c r="I3" s="2">
        <f>GETPIVOTDATA("Average of GIR2",$A$1)</f>
        <v>0.19444444444444445</v>
      </c>
    </row>
    <row r="4" spans="1:9" x14ac:dyDescent="0.25">
      <c r="A4" t="s">
        <v>58</v>
      </c>
      <c r="B4" s="7">
        <v>45088</v>
      </c>
      <c r="C4" s="9">
        <v>89</v>
      </c>
      <c r="D4" s="9">
        <v>17</v>
      </c>
      <c r="E4" s="9">
        <v>3</v>
      </c>
      <c r="F4" s="9">
        <v>0.16666666666666666</v>
      </c>
    </row>
    <row r="5" spans="1:9" x14ac:dyDescent="0.25">
      <c r="A5" t="s">
        <v>60</v>
      </c>
      <c r="C5" s="9">
        <v>89</v>
      </c>
      <c r="D5" s="9">
        <v>17</v>
      </c>
      <c r="E5" s="9">
        <v>3</v>
      </c>
      <c r="F5" s="9">
        <v>0.16666666666666666</v>
      </c>
    </row>
    <row r="6" spans="1:9" x14ac:dyDescent="0.25">
      <c r="A6" t="s">
        <v>30</v>
      </c>
      <c r="C6" s="9">
        <v>181</v>
      </c>
      <c r="D6" s="9">
        <v>37</v>
      </c>
      <c r="E6" s="9">
        <v>7</v>
      </c>
      <c r="F6" s="9">
        <v>0.19444444444444445</v>
      </c>
    </row>
    <row r="13" spans="1:9" x14ac:dyDescent="0.25">
      <c r="A13" s="5" t="s">
        <v>23</v>
      </c>
      <c r="B13" s="6" t="s">
        <v>7</v>
      </c>
      <c r="C13" t="s">
        <v>28</v>
      </c>
      <c r="D13" t="s">
        <v>31</v>
      </c>
    </row>
    <row r="14" spans="1:9" x14ac:dyDescent="0.25">
      <c r="A14" t="s">
        <v>61</v>
      </c>
      <c r="B14" s="7">
        <v>45094</v>
      </c>
      <c r="C14" s="9">
        <v>92</v>
      </c>
      <c r="D14" s="9">
        <v>72</v>
      </c>
      <c r="F14" t="s">
        <v>22</v>
      </c>
    </row>
    <row r="15" spans="1:9" x14ac:dyDescent="0.25">
      <c r="A15" t="s">
        <v>62</v>
      </c>
      <c r="C15" s="9">
        <v>92</v>
      </c>
      <c r="D15" s="9">
        <v>72</v>
      </c>
      <c r="F15">
        <f>(C16-D16)/COUNT(_xlfn.UNIQUE(Sheet1!A1:B37))</f>
        <v>8.5</v>
      </c>
    </row>
    <row r="16" spans="1:9" x14ac:dyDescent="0.25">
      <c r="A16" t="s">
        <v>58</v>
      </c>
      <c r="B16" s="7">
        <v>45088</v>
      </c>
      <c r="C16" s="9">
        <v>89</v>
      </c>
      <c r="D16" s="9">
        <v>72</v>
      </c>
    </row>
    <row r="17" spans="1:7" x14ac:dyDescent="0.25">
      <c r="A17" t="s">
        <v>60</v>
      </c>
      <c r="C17" s="9">
        <v>89</v>
      </c>
      <c r="D17" s="9">
        <v>72</v>
      </c>
    </row>
    <row r="18" spans="1:7" x14ac:dyDescent="0.25">
      <c r="A18" t="s">
        <v>30</v>
      </c>
      <c r="C18" s="9">
        <v>181</v>
      </c>
      <c r="D18" s="9">
        <v>144</v>
      </c>
    </row>
    <row r="25" spans="1:7" x14ac:dyDescent="0.25">
      <c r="A25" s="5" t="s">
        <v>23</v>
      </c>
      <c r="B25" s="5" t="s">
        <v>7</v>
      </c>
      <c r="C25" t="s">
        <v>33</v>
      </c>
      <c r="D25" t="s">
        <v>32</v>
      </c>
    </row>
    <row r="26" spans="1:7" x14ac:dyDescent="0.25">
      <c r="A26" t="s">
        <v>61</v>
      </c>
      <c r="B26" s="7">
        <v>45094</v>
      </c>
      <c r="C26" s="9">
        <v>3</v>
      </c>
      <c r="D26" s="9">
        <v>14</v>
      </c>
      <c r="F26" t="s">
        <v>14</v>
      </c>
      <c r="G26" t="s">
        <v>18</v>
      </c>
    </row>
    <row r="27" spans="1:7" x14ac:dyDescent="0.25">
      <c r="A27" t="s">
        <v>62</v>
      </c>
      <c r="C27" s="9">
        <v>3</v>
      </c>
      <c r="D27" s="9">
        <v>14</v>
      </c>
      <c r="F27" s="2">
        <f>C28/D28</f>
        <v>0.33333333333333331</v>
      </c>
      <c r="G27" s="2">
        <f>(D28-C28)/D28</f>
        <v>0.66666666666666663</v>
      </c>
    </row>
    <row r="28" spans="1:7" x14ac:dyDescent="0.25">
      <c r="A28" t="s">
        <v>58</v>
      </c>
      <c r="B28" s="7">
        <v>45088</v>
      </c>
      <c r="C28" s="9">
        <v>5</v>
      </c>
      <c r="D28" s="9">
        <v>15</v>
      </c>
    </row>
    <row r="29" spans="1:7" x14ac:dyDescent="0.25">
      <c r="A29" t="s">
        <v>60</v>
      </c>
      <c r="C29" s="9">
        <v>5</v>
      </c>
      <c r="D29" s="9">
        <v>15</v>
      </c>
    </row>
    <row r="30" spans="1:7" x14ac:dyDescent="0.25">
      <c r="A30" t="s">
        <v>30</v>
      </c>
      <c r="C30" s="9">
        <v>8</v>
      </c>
      <c r="D30" s="9">
        <v>29</v>
      </c>
    </row>
    <row r="37" spans="1:10" x14ac:dyDescent="0.25">
      <c r="A37" s="5" t="s">
        <v>23</v>
      </c>
      <c r="B37" s="5" t="s">
        <v>7</v>
      </c>
      <c r="C37" t="s">
        <v>34</v>
      </c>
      <c r="D37" t="s">
        <v>46</v>
      </c>
    </row>
    <row r="38" spans="1:10" x14ac:dyDescent="0.25">
      <c r="A38" t="s">
        <v>61</v>
      </c>
      <c r="B38" s="1">
        <v>45094</v>
      </c>
      <c r="C38" s="9">
        <v>3</v>
      </c>
      <c r="D38" s="9">
        <v>3</v>
      </c>
      <c r="F38" t="s">
        <v>21</v>
      </c>
      <c r="G38" t="s">
        <v>16</v>
      </c>
      <c r="I38" t="s">
        <v>38</v>
      </c>
    </row>
    <row r="39" spans="1:10" ht="17.25" x14ac:dyDescent="0.3">
      <c r="A39" t="s">
        <v>62</v>
      </c>
      <c r="C39" s="9">
        <v>3</v>
      </c>
      <c r="D39" s="9">
        <v>3</v>
      </c>
      <c r="F39">
        <f>SUM(Sheet1!G2:G37)-D40</f>
        <v>177</v>
      </c>
      <c r="G39">
        <f>GETPIVOTDATA("Sum of multiple chips",$A$37)</f>
        <v>7</v>
      </c>
      <c r="I39" s="8" cm="1">
        <f t="array" ref="I39">SUMPRODUCT(--(Sheet1!G2:G37&lt;=Sheet1!F2:F37))</f>
        <v>10</v>
      </c>
      <c r="J39" s="2">
        <f>I39/COUNT(Sheet1!A2:B37)</f>
        <v>0.27777777777777779</v>
      </c>
    </row>
    <row r="40" spans="1:10" x14ac:dyDescent="0.25">
      <c r="A40" t="s">
        <v>58</v>
      </c>
      <c r="B40" s="1">
        <v>45088</v>
      </c>
      <c r="C40" s="9">
        <v>2</v>
      </c>
      <c r="D40" s="9">
        <v>4</v>
      </c>
    </row>
    <row r="41" spans="1:10" x14ac:dyDescent="0.25">
      <c r="A41" t="s">
        <v>60</v>
      </c>
      <c r="C41" s="9">
        <v>2</v>
      </c>
      <c r="D41" s="9">
        <v>4</v>
      </c>
    </row>
    <row r="42" spans="1:10" x14ac:dyDescent="0.25">
      <c r="A42" t="s">
        <v>30</v>
      </c>
      <c r="C42" s="9">
        <v>5</v>
      </c>
      <c r="D42" s="9">
        <v>7</v>
      </c>
    </row>
    <row r="50" spans="1:13" x14ac:dyDescent="0.25">
      <c r="A50" s="5" t="s">
        <v>23</v>
      </c>
      <c r="B50" s="5" t="s">
        <v>7</v>
      </c>
      <c r="C50" t="s">
        <v>36</v>
      </c>
      <c r="D50" t="s">
        <v>49</v>
      </c>
      <c r="E50" t="s">
        <v>50</v>
      </c>
    </row>
    <row r="51" spans="1:13" x14ac:dyDescent="0.25">
      <c r="A51" t="s">
        <v>61</v>
      </c>
      <c r="B51" s="1">
        <v>45094</v>
      </c>
      <c r="C51" s="9">
        <v>37</v>
      </c>
      <c r="D51" s="9">
        <v>3</v>
      </c>
      <c r="E51" s="9">
        <v>2</v>
      </c>
      <c r="F51" t="s">
        <v>15</v>
      </c>
      <c r="G51" t="s">
        <v>19</v>
      </c>
      <c r="H51" t="s">
        <v>20</v>
      </c>
      <c r="I51" t="s">
        <v>37</v>
      </c>
      <c r="J51" t="s">
        <v>24</v>
      </c>
      <c r="K51" t="s">
        <v>25</v>
      </c>
      <c r="L51" t="s">
        <v>26</v>
      </c>
      <c r="M51" t="s">
        <v>27</v>
      </c>
    </row>
    <row r="52" spans="1:13" x14ac:dyDescent="0.25">
      <c r="A52" t="s">
        <v>62</v>
      </c>
      <c r="C52" s="9">
        <v>37</v>
      </c>
      <c r="D52" s="9">
        <v>3</v>
      </c>
      <c r="E52" s="9">
        <v>2</v>
      </c>
      <c r="F52" s="2">
        <f>C53/SUM(Sheet1!G2:G37)</f>
        <v>0.19889502762430938</v>
      </c>
      <c r="G52" s="2">
        <f>(SUM(Sheet1!G2:G37)-C53)/SUM(Sheet1!G2:G37)</f>
        <v>0.80110497237569056</v>
      </c>
      <c r="H52">
        <f>GETPIVOTDATA("Sum of 1 putts",$A$50)</f>
        <v>6</v>
      </c>
      <c r="I52">
        <f>GETPIVOTDATA("Sum of 3 putts",$A$50)</f>
        <v>7</v>
      </c>
      <c r="J52">
        <f>COUNT(_xlfn.UNIQUE(Sheet1!A1:B37))</f>
        <v>2</v>
      </c>
      <c r="K52">
        <f>AVERAGEIFS(Sheet1!$G$2:$G$37, Sheet1!$F$2:$F$37, 3)</f>
        <v>4</v>
      </c>
      <c r="L52">
        <f>AVERAGEIFS(Sheet1!$G$2:$G$37, Sheet1!$F$2:$F$37, 4)</f>
        <v>5.25</v>
      </c>
      <c r="M52">
        <f>AVERAGEIFS(Sheet1!$G$2:$G$37, Sheet1!$F$2:$F$37, 5)</f>
        <v>5.5</v>
      </c>
    </row>
    <row r="53" spans="1:13" x14ac:dyDescent="0.25">
      <c r="A53" t="s">
        <v>58</v>
      </c>
      <c r="B53" s="1">
        <v>45088</v>
      </c>
      <c r="C53" s="9">
        <v>36</v>
      </c>
      <c r="D53" s="9">
        <v>4</v>
      </c>
      <c r="E53" s="9">
        <v>4</v>
      </c>
    </row>
    <row r="54" spans="1:13" x14ac:dyDescent="0.25">
      <c r="A54" t="s">
        <v>60</v>
      </c>
      <c r="C54" s="9">
        <v>36</v>
      </c>
      <c r="D54" s="9">
        <v>4</v>
      </c>
      <c r="E54" s="9">
        <v>4</v>
      </c>
    </row>
    <row r="55" spans="1:13" x14ac:dyDescent="0.25">
      <c r="A55" t="s">
        <v>30</v>
      </c>
      <c r="C55" s="9">
        <v>73</v>
      </c>
      <c r="D55" s="9">
        <v>7</v>
      </c>
      <c r="E55" s="9">
        <v>6</v>
      </c>
    </row>
    <row r="63" spans="1:13" x14ac:dyDescent="0.25">
      <c r="A63" s="5" t="s">
        <v>35</v>
      </c>
      <c r="B63" s="5" t="s">
        <v>7</v>
      </c>
    </row>
    <row r="64" spans="1:13" x14ac:dyDescent="0.25">
      <c r="A64" s="5" t="s">
        <v>23</v>
      </c>
      <c r="B64" s="1">
        <v>45088</v>
      </c>
      <c r="C64" s="1">
        <v>45094</v>
      </c>
      <c r="D64" s="1" t="s">
        <v>30</v>
      </c>
    </row>
    <row r="65" spans="1:6" x14ac:dyDescent="0.25">
      <c r="A65" t="s">
        <v>61</v>
      </c>
      <c r="B65" s="9"/>
      <c r="C65" s="9">
        <v>12</v>
      </c>
      <c r="D65" s="9">
        <v>12</v>
      </c>
    </row>
    <row r="66" spans="1:6" x14ac:dyDescent="0.25">
      <c r="A66" t="s">
        <v>58</v>
      </c>
      <c r="B66" s="9">
        <v>15</v>
      </c>
      <c r="C66" s="9"/>
      <c r="D66" s="9">
        <v>15</v>
      </c>
      <c r="F66" t="s">
        <v>57</v>
      </c>
    </row>
    <row r="67" spans="1:6" x14ac:dyDescent="0.25">
      <c r="A67" t="s">
        <v>30</v>
      </c>
      <c r="B67" s="9">
        <v>15</v>
      </c>
      <c r="C67" s="9">
        <v>12</v>
      </c>
      <c r="D67" s="9">
        <v>27</v>
      </c>
      <c r="F67">
        <f>GETPIVOTDATA("Chips",$A$63)</f>
        <v>27</v>
      </c>
    </row>
    <row r="74" spans="1:6" x14ac:dyDescent="0.25">
      <c r="A74" s="5" t="s">
        <v>39</v>
      </c>
      <c r="B74" s="5" t="s">
        <v>7</v>
      </c>
    </row>
    <row r="75" spans="1:6" x14ac:dyDescent="0.25">
      <c r="A75" s="5" t="s">
        <v>23</v>
      </c>
      <c r="B75" s="1">
        <v>45088</v>
      </c>
      <c r="C75" s="1">
        <v>45094</v>
      </c>
      <c r="D75" s="1" t="s">
        <v>30</v>
      </c>
    </row>
    <row r="76" spans="1:6" x14ac:dyDescent="0.25">
      <c r="A76" t="s">
        <v>61</v>
      </c>
      <c r="B76" s="9"/>
      <c r="C76" s="9">
        <v>2.0555555555555554</v>
      </c>
      <c r="D76" s="9">
        <v>2.0555555555555554</v>
      </c>
    </row>
    <row r="77" spans="1:6" x14ac:dyDescent="0.25">
      <c r="A77" t="s">
        <v>58</v>
      </c>
      <c r="B77" s="9">
        <v>2</v>
      </c>
      <c r="C77" s="9"/>
      <c r="D77" s="9">
        <v>2</v>
      </c>
      <c r="F77" t="s">
        <v>56</v>
      </c>
    </row>
    <row r="78" spans="1:6" x14ac:dyDescent="0.25">
      <c r="A78" t="s">
        <v>30</v>
      </c>
      <c r="B78" s="9">
        <v>2</v>
      </c>
      <c r="C78" s="9">
        <v>2.0555555555555554</v>
      </c>
      <c r="D78" s="9">
        <v>2.0277777777777777</v>
      </c>
      <c r="F78">
        <f>GETPIVOTDATA("Putts",$A$74)</f>
        <v>2.0277777777777777</v>
      </c>
    </row>
    <row r="88" spans="1:11" x14ac:dyDescent="0.25">
      <c r="A88" s="5" t="s">
        <v>40</v>
      </c>
      <c r="B88" s="5" t="s">
        <v>12</v>
      </c>
      <c r="C88" s="5" t="s">
        <v>7</v>
      </c>
    </row>
    <row r="89" spans="1:11" x14ac:dyDescent="0.25">
      <c r="B89">
        <v>3</v>
      </c>
      <c r="D89" t="s">
        <v>41</v>
      </c>
      <c r="E89">
        <v>4</v>
      </c>
      <c r="G89" t="s">
        <v>42</v>
      </c>
      <c r="H89">
        <v>5</v>
      </c>
      <c r="J89" t="s">
        <v>43</v>
      </c>
      <c r="K89" t="s">
        <v>30</v>
      </c>
    </row>
    <row r="90" spans="1:11" x14ac:dyDescent="0.25">
      <c r="A90" s="5" t="s">
        <v>23</v>
      </c>
      <c r="B90" s="1">
        <v>45088</v>
      </c>
      <c r="C90" s="1">
        <v>45094</v>
      </c>
      <c r="E90" s="1">
        <v>45088</v>
      </c>
      <c r="F90" s="1">
        <v>45094</v>
      </c>
      <c r="H90" s="1">
        <v>45088</v>
      </c>
      <c r="I90" s="1">
        <v>45094</v>
      </c>
    </row>
    <row r="91" spans="1:11" x14ac:dyDescent="0.25">
      <c r="A91" t="s">
        <v>61</v>
      </c>
      <c r="B91" s="9"/>
      <c r="C91" s="9">
        <v>3.5</v>
      </c>
      <c r="D91" s="9">
        <v>3.5</v>
      </c>
      <c r="E91" s="9"/>
      <c r="F91" s="9">
        <v>5.5</v>
      </c>
      <c r="G91" s="9">
        <v>5.5</v>
      </c>
      <c r="H91" s="9"/>
      <c r="I91" s="9">
        <v>5.75</v>
      </c>
      <c r="J91" s="9">
        <v>5.75</v>
      </c>
      <c r="K91" s="9">
        <v>5.1111111111111107</v>
      </c>
    </row>
    <row r="92" spans="1:11" x14ac:dyDescent="0.25">
      <c r="A92" t="s">
        <v>58</v>
      </c>
      <c r="B92" s="9">
        <v>4.5</v>
      </c>
      <c r="C92" s="9"/>
      <c r="D92" s="9">
        <v>4.5</v>
      </c>
      <c r="E92" s="9">
        <v>5</v>
      </c>
      <c r="F92" s="9"/>
      <c r="G92" s="9">
        <v>5</v>
      </c>
      <c r="H92" s="9">
        <v>5.25</v>
      </c>
      <c r="I92" s="9"/>
      <c r="J92" s="9">
        <v>5.25</v>
      </c>
      <c r="K92" s="9">
        <v>4.9444444444444446</v>
      </c>
    </row>
    <row r="93" spans="1:11" x14ac:dyDescent="0.25">
      <c r="A93" t="s">
        <v>30</v>
      </c>
      <c r="B93" s="9">
        <v>4.5</v>
      </c>
      <c r="C93" s="9">
        <v>3.5</v>
      </c>
      <c r="D93" s="9">
        <v>4</v>
      </c>
      <c r="E93" s="9">
        <v>5</v>
      </c>
      <c r="F93" s="9">
        <v>5.5</v>
      </c>
      <c r="G93" s="9">
        <v>5.25</v>
      </c>
      <c r="H93" s="9">
        <v>5.25</v>
      </c>
      <c r="I93" s="9">
        <v>5.75</v>
      </c>
      <c r="J93" s="9">
        <v>5.5</v>
      </c>
      <c r="K93" s="9">
        <v>5.0277777777777777</v>
      </c>
    </row>
    <row r="95" spans="1:11" x14ac:dyDescent="0.25">
      <c r="D95">
        <f>GETPIVOTDATA("Score",$A$88,"Par",3)</f>
        <v>4</v>
      </c>
      <c r="G95">
        <f>GETPIVOTDATA("Score",$A$88,"Par",4)</f>
        <v>5.25</v>
      </c>
      <c r="J95">
        <f>GETPIVOTDATA("Score",$A$88,"Par",5)</f>
        <v>5.5</v>
      </c>
    </row>
    <row r="100" spans="1:8" x14ac:dyDescent="0.25">
      <c r="C100" s="5" t="s">
        <v>1</v>
      </c>
      <c r="D100" s="5" t="s">
        <v>7</v>
      </c>
    </row>
    <row r="101" spans="1:8" x14ac:dyDescent="0.25">
      <c r="C101" t="s">
        <v>9</v>
      </c>
      <c r="E101" t="s">
        <v>44</v>
      </c>
      <c r="F101" t="s">
        <v>30</v>
      </c>
    </row>
    <row r="102" spans="1:8" x14ac:dyDescent="0.25">
      <c r="A102" s="5" t="s">
        <v>23</v>
      </c>
      <c r="B102" s="5" t="s">
        <v>0</v>
      </c>
      <c r="C102" s="1">
        <v>45088</v>
      </c>
      <c r="D102" s="1">
        <v>45094</v>
      </c>
      <c r="G102" t="str">
        <f>B103</f>
        <v>Eisenhower White</v>
      </c>
      <c r="H102" t="str">
        <f>C101</f>
        <v>White</v>
      </c>
    </row>
    <row r="103" spans="1:8" x14ac:dyDescent="0.25">
      <c r="A103" t="s">
        <v>61</v>
      </c>
      <c r="B103" t="s">
        <v>8</v>
      </c>
    </row>
    <row r="104" spans="1:8" x14ac:dyDescent="0.25">
      <c r="A104" t="s">
        <v>62</v>
      </c>
    </row>
    <row r="105" spans="1:8" x14ac:dyDescent="0.25">
      <c r="A105" t="s">
        <v>58</v>
      </c>
      <c r="B105" t="s">
        <v>59</v>
      </c>
    </row>
    <row r="106" spans="1:8" x14ac:dyDescent="0.25">
      <c r="A106" t="s">
        <v>60</v>
      </c>
    </row>
    <row r="107" spans="1:8" x14ac:dyDescent="0.25">
      <c r="A107" t="s">
        <v>30</v>
      </c>
    </row>
  </sheetData>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PaulR</dc:creator>
  <cp:lastModifiedBy>PaulR</cp:lastModifiedBy>
  <cp:lastPrinted>2023-06-17T16:52:06Z</cp:lastPrinted>
  <dcterms:created xsi:type="dcterms:W3CDTF">2023-06-17T16:46:37Z</dcterms:created>
  <dcterms:modified xsi:type="dcterms:W3CDTF">2023-06-22T17:14:06Z</dcterms:modified>
</cp:coreProperties>
</file>