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firstSheet="1" activeTab="3"/>
  </bookViews>
  <sheets>
    <sheet name="CadObjectHierarchy" sheetId="1" r:id="rId1"/>
    <sheet name="FeatureAndSymbology" sheetId="4" r:id="rId2"/>
    <sheet name="CommandClass" sheetId="5" r:id="rId3"/>
    <sheet name="BurnDownList" sheetId="6" r:id="rId4"/>
  </sheets>
  <calcPr calcId="145621"/>
</workbook>
</file>

<file path=xl/calcChain.xml><?xml version="1.0" encoding="utf-8"?>
<calcChain xmlns="http://schemas.openxmlformats.org/spreadsheetml/2006/main">
  <c r="G16" i="6" l="1"/>
  <c r="G14" i="6"/>
  <c r="G12" i="6" l="1"/>
  <c r="G8" i="6" l="1"/>
  <c r="F9" i="6" l="1"/>
  <c r="F10" i="6" s="1"/>
  <c r="F11" i="6" s="1"/>
  <c r="G7" i="6"/>
  <c r="F13" i="6" l="1"/>
  <c r="F14" i="6" s="1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5" i="6"/>
  <c r="G13" i="6"/>
  <c r="G11" i="6"/>
  <c r="G10" i="6"/>
  <c r="G9" i="6"/>
  <c r="G6" i="6"/>
  <c r="G5" i="6"/>
  <c r="G4" i="6"/>
  <c r="F15" i="6" l="1"/>
  <c r="F17" i="6" s="1"/>
  <c r="F18" i="6" s="1"/>
  <c r="F19" i="6" s="1"/>
  <c r="F20" i="6" s="1"/>
  <c r="F21" i="6" s="1"/>
  <c r="F22" i="6" s="1"/>
  <c r="F23" i="6" s="1"/>
  <c r="F24" i="6" s="1"/>
  <c r="F25" i="6" s="1"/>
  <c r="F1" i="6"/>
  <c r="E1" i="6"/>
  <c r="F27" i="6" l="1"/>
  <c r="F28" i="6" s="1"/>
  <c r="F29" i="6" s="1"/>
  <c r="F30" i="6" s="1"/>
  <c r="F31" i="6" s="1"/>
  <c r="F32" i="6" s="1"/>
  <c r="F33" i="6" s="1"/>
  <c r="F34" i="6" s="1"/>
</calcChain>
</file>

<file path=xl/comments1.xml><?xml version="1.0" encoding="utf-8"?>
<comments xmlns="http://schemas.openxmlformats.org/spreadsheetml/2006/main">
  <authors>
    <author>Author</author>
  </authors>
  <commentList>
    <comment ref="E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Point Origin;
Angle Rotation;
Double Scale;
BoundingBox BoundingBox;
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Double Height;
Double Width;</t>
        </r>
      </text>
    </comment>
    <comment ref="G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Point EndPoint;
</t>
        </r>
      </text>
    </comment>
  </commentList>
</comments>
</file>

<file path=xl/sharedStrings.xml><?xml version="1.0" encoding="utf-8"?>
<sst xmlns="http://schemas.openxmlformats.org/spreadsheetml/2006/main" count="146" uniqueCount="131">
  <si>
    <t>Comment</t>
  </si>
  <si>
    <t>Implementaton Priority</t>
  </si>
  <si>
    <t>Level3Name</t>
  </si>
  <si>
    <t>*Indicates Namespace Name also</t>
  </si>
  <si>
    <t>CadObject</t>
  </si>
  <si>
    <t>NonGraphic</t>
  </si>
  <si>
    <t>Model</t>
  </si>
  <si>
    <t>CadViewPort</t>
  </si>
  <si>
    <t>Level1Name*</t>
  </si>
  <si>
    <t>Level2Name*</t>
  </si>
  <si>
    <t>Graphic</t>
  </si>
  <si>
    <t>Green Background Indicates Abstract Class</t>
  </si>
  <si>
    <t>Text</t>
  </si>
  <si>
    <t>Geometric</t>
  </si>
  <si>
    <t>Path</t>
  </si>
  <si>
    <t>LineSegment</t>
  </si>
  <si>
    <t>Level5Name</t>
  </si>
  <si>
    <t>ConicSegment</t>
  </si>
  <si>
    <t>Level6Name</t>
  </si>
  <si>
    <t>Arc</t>
  </si>
  <si>
    <t>Ellipse</t>
  </si>
  <si>
    <t>Parabola</t>
  </si>
  <si>
    <t>Hyperbola</t>
  </si>
  <si>
    <t>OffsetEulerSpiral</t>
  </si>
  <si>
    <t>Collection</t>
  </si>
  <si>
    <t>Composite</t>
  </si>
  <si>
    <t>Association</t>
  </si>
  <si>
    <t>Shape</t>
  </si>
  <si>
    <t>Chain</t>
  </si>
  <si>
    <t>Like Ustn's "Named Group"</t>
  </si>
  <si>
    <t>Like Ustn's "Cell"</t>
  </si>
  <si>
    <t>CoordinateSystem</t>
  </si>
  <si>
    <t>Attachment</t>
  </si>
  <si>
    <t>Like Ustn's "Attachment", i.e., Reference File</t>
  </si>
  <si>
    <t>UndoStack</t>
  </si>
  <si>
    <t>% Imp</t>
  </si>
  <si>
    <t>Not sure how to implement working units.</t>
  </si>
  <si>
    <t>All Graphic Elements</t>
  </si>
  <si>
    <t>FeatureName</t>
  </si>
  <si>
    <t>Text Elements Only</t>
  </si>
  <si>
    <t>Color</t>
  </si>
  <si>
    <t>Style</t>
  </si>
  <si>
    <t>Caucasian Background indicates not applicable to Text Elements</t>
  </si>
  <si>
    <t>Later Implmentation: Enable Custom Linestyles</t>
  </si>
  <si>
    <t>Transparency</t>
  </si>
  <si>
    <t>Weight</t>
  </si>
  <si>
    <t>Thickness</t>
  </si>
  <si>
    <t>Display Priority.  Higher values are plotted later.</t>
  </si>
  <si>
    <t>Printable</t>
  </si>
  <si>
    <t>Snapable</t>
  </si>
  <si>
    <t>String</t>
  </si>
  <si>
    <t>Percentage</t>
  </si>
  <si>
    <t>Font</t>
  </si>
  <si>
    <t>FontSize</t>
  </si>
  <si>
    <t>Justification</t>
  </si>
  <si>
    <t>Note: The Feature Classs has all of the above members.  Each element has a Feature plus an</t>
  </si>
  <si>
    <t>FeatureOverrides member, which overrides values when not null.</t>
  </si>
  <si>
    <t>Also, there are default values hard-coded into NVCad for when any of these values are null.</t>
  </si>
  <si>
    <t>Integer?</t>
  </si>
  <si>
    <t>Double?</t>
  </si>
  <si>
    <t>Use LineWeight if Thickness is null</t>
  </si>
  <si>
    <t>Bool?</t>
  </si>
  <si>
    <t>Later Implementation</t>
  </si>
  <si>
    <t>{Integer?, Integer?}</t>
  </si>
  <si>
    <t>Level4Name</t>
  </si>
  <si>
    <t>Surface</t>
  </si>
  <si>
    <t>Volume</t>
  </si>
  <si>
    <t>DisplayPriority</t>
  </si>
  <si>
    <t>If Thickness is not null, use Weight as an alternate Minimum thickness</t>
  </si>
  <si>
    <t>-1 = Left or Top.  +1 = Right or Bottom. 0 = Center</t>
  </si>
  <si>
    <t>NVcad color</t>
  </si>
  <si>
    <t>BackgroundMargin</t>
  </si>
  <si>
    <t>0.1 = 10% of FontSize</t>
  </si>
  <si>
    <t>Interfaces</t>
  </si>
  <si>
    <t>Command</t>
  </si>
  <si>
    <t>FillColor</t>
  </si>
  <si>
    <t>FillTransparency</t>
  </si>
  <si>
    <t>Applicable only to shapes and text</t>
  </si>
  <si>
    <t>IBoundingBoxed</t>
  </si>
  <si>
    <t>Text has background when BackgroundMargin is not null.  FillColor and FillTransparency are used</t>
  </si>
  <si>
    <t>to control background appearance of the text.</t>
  </si>
  <si>
    <t>Is a list of Commands.  May be bookmarked or saved</t>
  </si>
  <si>
    <t>Software Item</t>
  </si>
  <si>
    <t>Priority</t>
  </si>
  <si>
    <t>Line in Model draws on View</t>
  </si>
  <si>
    <t>NVCadView View (inherits from Canvas)</t>
  </si>
  <si>
    <t>Text in Model draws on View</t>
  </si>
  <si>
    <t>MouseOver shows world coordinates</t>
  </si>
  <si>
    <t>Arc in model draws on View</t>
  </si>
  <si>
    <t>MouseDrag slides View</t>
  </si>
  <si>
    <t>Time Estimate</t>
  </si>
  <si>
    <t>Total Time</t>
  </si>
  <si>
    <t>Fit View Command</t>
  </si>
  <si>
    <t>Apply Features to Elements</t>
  </si>
  <si>
    <t>Show Flyover Data</t>
  </si>
  <si>
    <t>Date Estimate</t>
  </si>
  <si>
    <t>Actual Date</t>
  </si>
  <si>
    <t>Load .dxf into model</t>
  </si>
  <si>
    <t>Display model populated by .dxf</t>
  </si>
  <si>
    <t>Keyin Window (minimal functionality)</t>
  </si>
  <si>
    <t>Place Line command, xy=, dl= (no dynamics)</t>
  </si>
  <si>
    <t>Place arcPt3 command</t>
  </si>
  <si>
    <t>Persist Model as OpenOffice document</t>
  </si>
  <si>
    <t>Named Groups with nesting</t>
  </si>
  <si>
    <t>Add to Named Group keyin</t>
  </si>
  <si>
    <t>Place Line and Arc icons on a toolbar</t>
  </si>
  <si>
    <t>Move Element</t>
  </si>
  <si>
    <t>Copy Element</t>
  </si>
  <si>
    <t>Get/Set Symbology</t>
  </si>
  <si>
    <t>Delete Element</t>
  </si>
  <si>
    <t>Undo/Redo</t>
  </si>
  <si>
    <t>Export to dxf format</t>
  </si>
  <si>
    <t>Print View to pdf</t>
  </si>
  <si>
    <t>Total:</t>
  </si>
  <si>
    <t>perfect projection</t>
  </si>
  <si>
    <t>Notes</t>
  </si>
  <si>
    <t>Command Interface Window</t>
  </si>
  <si>
    <t>This was the Tool Settings Dialog in Ustn</t>
  </si>
  <si>
    <t>ArchimedesSpiral</t>
  </si>
  <si>
    <t>Implement View class in Model</t>
  </si>
  <si>
    <t>Just can't get rotated text to work.</t>
  </si>
  <si>
    <t>Rotated views: elements, coordinate xfrms</t>
  </si>
  <si>
    <t>Task morphed into implementing child windows</t>
  </si>
  <si>
    <t>Reimpliment Text draws on View</t>
  </si>
  <si>
    <t>Test
Coverage</t>
  </si>
  <si>
    <t>Zoom View with Mouse Wheel</t>
  </si>
  <si>
    <t>Completion
Status</t>
  </si>
  <si>
    <t>Only implmntd Name, Style, Weight, Thickness, DisplayPriority, Transparency</t>
  </si>
  <si>
    <t>That was easy.</t>
  </si>
  <si>
    <t>Fix the now-broken Fit View function</t>
  </si>
  <si>
    <t>Doing "fit" twice yields different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</si>
</sst>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h]:mm"/>
    <numFmt numFmtId="165" formatCode="#,##0.0#&quot; mandays&quot;"/>
    <numFmt numFmtId="166" formatCode="[h]:mm;;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7">
    <xf numFmtId="0" fontId="0" fillId="0" borderId="0" xfId="0"/>
    <xf numFmtId="0" fontId="1" fillId="2" borderId="0" xfId="1"/>
    <xf numFmtId="0" fontId="0" fillId="0" borderId="0" xfId="0" quotePrefix="1"/>
    <xf numFmtId="9" fontId="0" fillId="0" borderId="0" xfId="0" applyNumberFormat="1"/>
    <xf numFmtId="9" fontId="0" fillId="0" borderId="0" xfId="0" quotePrefix="1" applyNumberFormat="1"/>
    <xf numFmtId="0" fontId="2" fillId="3" borderId="0" xfId="2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9" fontId="0" fillId="0" borderId="0" xfId="0" applyNumberFormat="1" applyAlignment="1">
      <alignment horizontal="right"/>
    </xf>
    <xf numFmtId="165" fontId="0" fillId="0" borderId="0" xfId="0" applyNumberFormat="1"/>
    <xf numFmtId="0" fontId="0" fillId="4" borderId="0" xfId="0" applyFill="1"/>
    <xf numFmtId="0" fontId="0" fillId="4" borderId="0" xfId="0" applyFill="1" applyAlignment="1">
      <alignment horizontal="center"/>
    </xf>
    <xf numFmtId="9" fontId="0" fillId="4" borderId="0" xfId="0" applyNumberFormat="1" applyFill="1" applyAlignment="1">
      <alignment horizontal="center"/>
    </xf>
    <xf numFmtId="164" fontId="0" fillId="4" borderId="0" xfId="0" applyNumberFormat="1" applyFill="1"/>
    <xf numFmtId="14" fontId="0" fillId="4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164" fontId="0" fillId="0" borderId="0" xfId="0" applyNumberFormat="1" applyFill="1"/>
    <xf numFmtId="14" fontId="0" fillId="0" borderId="0" xfId="0" applyNumberFormat="1" applyFill="1"/>
    <xf numFmtId="166" fontId="0" fillId="0" borderId="0" xfId="0" applyNumberFormat="1"/>
    <xf numFmtId="166" fontId="0" fillId="0" borderId="0" xfId="0" applyNumberFormat="1" applyFill="1"/>
    <xf numFmtId="166" fontId="0" fillId="4" borderId="0" xfId="0" applyNumberFormat="1" applyFill="1"/>
    <xf numFmtId="20" fontId="0" fillId="0" borderId="0" xfId="0" applyNumberFormat="1" applyFill="1"/>
    <xf numFmtId="9" fontId="0" fillId="0" borderId="0" xfId="0" applyNumberFormat="1" applyAlignment="1">
      <alignment horizontal="center" wrapText="1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5"/>
  <sheetViews>
    <sheetView workbookViewId="0">
      <pane ySplit="4" topLeftCell="A9" activePane="bottomLeft" state="frozenSplit"/>
      <selection pane="bottomLeft" activeCell="E11" sqref="E11"/>
    </sheetView>
  </sheetViews>
  <sheetFormatPr defaultRowHeight="14.4" x14ac:dyDescent="0.3"/>
  <cols>
    <col min="1" max="1" width="43.109375" customWidth="1"/>
    <col min="2" max="2" width="6.109375" style="3" customWidth="1"/>
    <col min="3" max="3" width="20.109375" bestFit="1" customWidth="1"/>
    <col min="4" max="4" width="13.109375" customWidth="1"/>
    <col min="5" max="5" width="12.109375" customWidth="1"/>
    <col min="6" max="6" width="11.109375" bestFit="1" customWidth="1"/>
    <col min="7" max="7" width="11.6640625" customWidth="1"/>
    <col min="8" max="8" width="15.109375" customWidth="1"/>
    <col min="9" max="9" width="12.109375" customWidth="1"/>
    <col min="11" max="11" width="11.21875" customWidth="1"/>
  </cols>
  <sheetData>
    <row r="1" spans="1:11" x14ac:dyDescent="0.3">
      <c r="D1" s="1" t="s">
        <v>11</v>
      </c>
      <c r="E1" s="1"/>
      <c r="F1" s="1"/>
    </row>
    <row r="2" spans="1:11" x14ac:dyDescent="0.3">
      <c r="D2" t="s">
        <v>3</v>
      </c>
    </row>
    <row r="4" spans="1:11" x14ac:dyDescent="0.3">
      <c r="A4" t="s">
        <v>0</v>
      </c>
      <c r="B4" s="4" t="s">
        <v>35</v>
      </c>
      <c r="C4" t="s">
        <v>1</v>
      </c>
      <c r="D4" t="s">
        <v>8</v>
      </c>
      <c r="E4" t="s">
        <v>9</v>
      </c>
      <c r="F4" t="s">
        <v>2</v>
      </c>
      <c r="G4" t="s">
        <v>64</v>
      </c>
      <c r="H4" t="s">
        <v>16</v>
      </c>
      <c r="I4" t="s">
        <v>18</v>
      </c>
      <c r="K4" t="s">
        <v>73</v>
      </c>
    </row>
    <row r="5" spans="1:11" x14ac:dyDescent="0.3">
      <c r="B5" s="3">
        <v>0.1</v>
      </c>
      <c r="D5" s="1" t="s">
        <v>4</v>
      </c>
    </row>
    <row r="6" spans="1:11" x14ac:dyDescent="0.3">
      <c r="B6" s="3">
        <v>0</v>
      </c>
      <c r="E6" s="1" t="s">
        <v>5</v>
      </c>
    </row>
    <row r="7" spans="1:11" x14ac:dyDescent="0.3">
      <c r="A7" t="s">
        <v>36</v>
      </c>
      <c r="B7" s="3">
        <v>0</v>
      </c>
      <c r="F7" t="s">
        <v>6</v>
      </c>
      <c r="K7" t="s">
        <v>78</v>
      </c>
    </row>
    <row r="8" spans="1:11" x14ac:dyDescent="0.3">
      <c r="B8" s="3">
        <v>0</v>
      </c>
      <c r="F8" t="s">
        <v>31</v>
      </c>
    </row>
    <row r="9" spans="1:11" x14ac:dyDescent="0.3">
      <c r="A9" t="s">
        <v>81</v>
      </c>
      <c r="B9" s="3">
        <v>0</v>
      </c>
      <c r="F9" t="s">
        <v>34</v>
      </c>
    </row>
    <row r="10" spans="1:11" x14ac:dyDescent="0.3">
      <c r="B10" s="3">
        <v>0</v>
      </c>
      <c r="F10" t="s">
        <v>74</v>
      </c>
    </row>
    <row r="11" spans="1:11" x14ac:dyDescent="0.3">
      <c r="B11" s="3">
        <v>0</v>
      </c>
      <c r="E11" s="1" t="s">
        <v>10</v>
      </c>
      <c r="K11" t="s">
        <v>78</v>
      </c>
    </row>
    <row r="12" spans="1:11" x14ac:dyDescent="0.3">
      <c r="B12" s="3">
        <v>0.1</v>
      </c>
      <c r="C12">
        <v>1</v>
      </c>
      <c r="F12" t="s">
        <v>7</v>
      </c>
    </row>
    <row r="13" spans="1:11" x14ac:dyDescent="0.3">
      <c r="B13" s="3">
        <v>0</v>
      </c>
      <c r="C13">
        <v>7</v>
      </c>
      <c r="F13" t="s">
        <v>12</v>
      </c>
    </row>
    <row r="14" spans="1:11" x14ac:dyDescent="0.3">
      <c r="B14" s="3">
        <v>0</v>
      </c>
      <c r="F14" s="1" t="s">
        <v>13</v>
      </c>
    </row>
    <row r="15" spans="1:11" x14ac:dyDescent="0.3">
      <c r="B15" s="3">
        <v>0</v>
      </c>
      <c r="G15" s="1" t="s">
        <v>14</v>
      </c>
    </row>
    <row r="16" spans="1:11" x14ac:dyDescent="0.3">
      <c r="B16" s="3">
        <v>0.01</v>
      </c>
      <c r="C16">
        <v>2</v>
      </c>
      <c r="H16" t="s">
        <v>15</v>
      </c>
    </row>
    <row r="17" spans="1:9" x14ac:dyDescent="0.3">
      <c r="B17" s="3">
        <v>0</v>
      </c>
      <c r="H17" s="1" t="s">
        <v>17</v>
      </c>
    </row>
    <row r="18" spans="1:9" x14ac:dyDescent="0.3">
      <c r="B18" s="3">
        <v>0.01</v>
      </c>
      <c r="C18">
        <v>3</v>
      </c>
      <c r="I18" t="s">
        <v>19</v>
      </c>
    </row>
    <row r="19" spans="1:9" x14ac:dyDescent="0.3">
      <c r="B19" s="3">
        <v>0</v>
      </c>
      <c r="I19" t="s">
        <v>20</v>
      </c>
    </row>
    <row r="20" spans="1:9" x14ac:dyDescent="0.3">
      <c r="B20" s="3">
        <v>0</v>
      </c>
      <c r="I20" t="s">
        <v>21</v>
      </c>
    </row>
    <row r="21" spans="1:9" x14ac:dyDescent="0.3">
      <c r="B21" s="3">
        <v>0</v>
      </c>
      <c r="I21" t="s">
        <v>22</v>
      </c>
    </row>
    <row r="22" spans="1:9" x14ac:dyDescent="0.3">
      <c r="B22" s="3">
        <v>0</v>
      </c>
      <c r="H22" t="s">
        <v>118</v>
      </c>
    </row>
    <row r="23" spans="1:9" x14ac:dyDescent="0.3">
      <c r="B23" s="3">
        <v>0</v>
      </c>
      <c r="H23" t="s">
        <v>23</v>
      </c>
    </row>
    <row r="24" spans="1:9" x14ac:dyDescent="0.3">
      <c r="B24" s="3">
        <v>0</v>
      </c>
      <c r="C24">
        <v>101</v>
      </c>
      <c r="G24" t="s">
        <v>65</v>
      </c>
    </row>
    <row r="25" spans="1:9" x14ac:dyDescent="0.3">
      <c r="B25" s="3">
        <v>0</v>
      </c>
      <c r="C25">
        <v>102</v>
      </c>
      <c r="G25" t="s">
        <v>66</v>
      </c>
    </row>
    <row r="26" spans="1:9" x14ac:dyDescent="0.3">
      <c r="B26" s="3">
        <v>0</v>
      </c>
      <c r="F26" s="1" t="s">
        <v>24</v>
      </c>
    </row>
    <row r="27" spans="1:9" x14ac:dyDescent="0.3">
      <c r="A27" t="s">
        <v>30</v>
      </c>
      <c r="B27" s="3">
        <v>0</v>
      </c>
      <c r="G27" t="s">
        <v>25</v>
      </c>
    </row>
    <row r="28" spans="1:9" x14ac:dyDescent="0.3">
      <c r="A28" t="s">
        <v>29</v>
      </c>
      <c r="B28" s="3">
        <v>0</v>
      </c>
      <c r="C28">
        <v>6</v>
      </c>
      <c r="G28" t="s">
        <v>26</v>
      </c>
    </row>
    <row r="29" spans="1:9" x14ac:dyDescent="0.3">
      <c r="B29" s="3">
        <v>0</v>
      </c>
      <c r="C29">
        <v>4</v>
      </c>
      <c r="G29" t="s">
        <v>28</v>
      </c>
    </row>
    <row r="30" spans="1:9" x14ac:dyDescent="0.3">
      <c r="B30" s="3">
        <v>0</v>
      </c>
      <c r="C30">
        <v>5</v>
      </c>
      <c r="G30" t="s">
        <v>27</v>
      </c>
    </row>
    <row r="31" spans="1:9" x14ac:dyDescent="0.3">
      <c r="A31" t="s">
        <v>33</v>
      </c>
      <c r="B31" s="3">
        <v>0</v>
      </c>
      <c r="G31" t="s">
        <v>32</v>
      </c>
    </row>
    <row r="35" spans="1:4" x14ac:dyDescent="0.3">
      <c r="A35" t="s">
        <v>73</v>
      </c>
      <c r="B35" s="3">
        <v>1</v>
      </c>
      <c r="C35">
        <v>1.5</v>
      </c>
      <c r="D35" t="s">
        <v>78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26" sqref="A26"/>
    </sheetView>
  </sheetViews>
  <sheetFormatPr defaultRowHeight="14.4" x14ac:dyDescent="0.3"/>
  <cols>
    <col min="1" max="1" width="17" customWidth="1"/>
    <col min="2" max="2" width="12.77734375" customWidth="1"/>
    <col min="4" max="4" width="44.5546875" customWidth="1"/>
  </cols>
  <sheetData>
    <row r="1" spans="1:4" x14ac:dyDescent="0.3">
      <c r="C1" s="5" t="s">
        <v>42</v>
      </c>
      <c r="D1" s="5"/>
    </row>
    <row r="3" spans="1:4" x14ac:dyDescent="0.3">
      <c r="A3" t="s">
        <v>37</v>
      </c>
      <c r="D3" t="s">
        <v>0</v>
      </c>
    </row>
    <row r="4" spans="1:4" x14ac:dyDescent="0.3">
      <c r="A4" t="s">
        <v>50</v>
      </c>
      <c r="B4" t="s">
        <v>38</v>
      </c>
    </row>
    <row r="5" spans="1:4" x14ac:dyDescent="0.3">
      <c r="A5" t="s">
        <v>70</v>
      </c>
      <c r="B5" t="s">
        <v>40</v>
      </c>
    </row>
    <row r="6" spans="1:4" x14ac:dyDescent="0.3">
      <c r="A6" t="s">
        <v>58</v>
      </c>
      <c r="B6" s="5" t="s">
        <v>41</v>
      </c>
      <c r="D6" t="s">
        <v>43</v>
      </c>
    </row>
    <row r="7" spans="1:4" x14ac:dyDescent="0.3">
      <c r="A7" t="s">
        <v>58</v>
      </c>
      <c r="B7" t="s">
        <v>45</v>
      </c>
      <c r="D7" t="s">
        <v>60</v>
      </c>
    </row>
    <row r="8" spans="1:4" x14ac:dyDescent="0.3">
      <c r="A8" t="s">
        <v>59</v>
      </c>
      <c r="B8" t="s">
        <v>46</v>
      </c>
      <c r="D8" t="s">
        <v>68</v>
      </c>
    </row>
    <row r="9" spans="1:4" x14ac:dyDescent="0.3">
      <c r="A9" t="s">
        <v>59</v>
      </c>
      <c r="B9" t="s">
        <v>44</v>
      </c>
      <c r="D9" t="s">
        <v>51</v>
      </c>
    </row>
    <row r="10" spans="1:4" x14ac:dyDescent="0.3">
      <c r="A10" t="s">
        <v>58</v>
      </c>
      <c r="B10" t="s">
        <v>67</v>
      </c>
      <c r="D10" t="s">
        <v>47</v>
      </c>
    </row>
    <row r="11" spans="1:4" x14ac:dyDescent="0.3">
      <c r="A11" t="s">
        <v>61</v>
      </c>
      <c r="B11" t="s">
        <v>49</v>
      </c>
      <c r="D11" t="s">
        <v>62</v>
      </c>
    </row>
    <row r="12" spans="1:4" x14ac:dyDescent="0.3">
      <c r="A12" t="s">
        <v>61</v>
      </c>
      <c r="B12" t="s">
        <v>48</v>
      </c>
      <c r="D12" t="s">
        <v>62</v>
      </c>
    </row>
    <row r="13" spans="1:4" x14ac:dyDescent="0.3">
      <c r="A13" t="s">
        <v>70</v>
      </c>
      <c r="B13" t="s">
        <v>75</v>
      </c>
      <c r="D13" t="s">
        <v>77</v>
      </c>
    </row>
    <row r="14" spans="1:4" x14ac:dyDescent="0.3">
      <c r="A14" t="s">
        <v>59</v>
      </c>
      <c r="B14" t="s">
        <v>76</v>
      </c>
      <c r="D14" t="s">
        <v>77</v>
      </c>
    </row>
    <row r="16" spans="1:4" x14ac:dyDescent="0.3">
      <c r="A16" t="s">
        <v>39</v>
      </c>
    </row>
    <row r="17" spans="1:4" x14ac:dyDescent="0.3">
      <c r="A17" t="s">
        <v>50</v>
      </c>
      <c r="B17" t="s">
        <v>52</v>
      </c>
    </row>
    <row r="18" spans="1:4" x14ac:dyDescent="0.3">
      <c r="A18" t="s">
        <v>59</v>
      </c>
      <c r="B18" t="s">
        <v>53</v>
      </c>
    </row>
    <row r="19" spans="1:4" x14ac:dyDescent="0.3">
      <c r="A19" t="s">
        <v>63</v>
      </c>
      <c r="B19" t="s">
        <v>54</v>
      </c>
      <c r="D19" s="2" t="s">
        <v>69</v>
      </c>
    </row>
    <row r="20" spans="1:4" x14ac:dyDescent="0.3">
      <c r="A20" t="s">
        <v>59</v>
      </c>
      <c r="B20" t="s">
        <v>71</v>
      </c>
      <c r="D20" t="s">
        <v>72</v>
      </c>
    </row>
    <row r="22" spans="1:4" x14ac:dyDescent="0.3">
      <c r="A22" t="s">
        <v>55</v>
      </c>
    </row>
    <row r="23" spans="1:4" x14ac:dyDescent="0.3">
      <c r="A23" t="s">
        <v>56</v>
      </c>
    </row>
    <row r="24" spans="1:4" x14ac:dyDescent="0.3">
      <c r="A24" t="s">
        <v>57</v>
      </c>
    </row>
    <row r="25" spans="1:4" x14ac:dyDescent="0.3">
      <c r="A25" t="s">
        <v>79</v>
      </c>
    </row>
    <row r="26" spans="1:4" x14ac:dyDescent="0.3">
      <c r="A26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tabSelected="1" workbookViewId="0">
      <pane xSplit="1" ySplit="3" topLeftCell="B6" activePane="bottomRight" state="frozenSplit"/>
      <selection activeCell="J1" sqref="J1"/>
      <selection pane="topRight" activeCell="B1" sqref="B1"/>
      <selection pane="bottomLeft" activeCell="A4" sqref="A4"/>
      <selection pane="bottomRight" activeCell="E16" sqref="E16"/>
    </sheetView>
  </sheetViews>
  <sheetFormatPr defaultRowHeight="14.4" x14ac:dyDescent="0.3"/>
  <cols>
    <col min="1" max="1" width="37.77734375" customWidth="1"/>
    <col min="2" max="2" width="7.5546875" style="7" customWidth="1"/>
    <col min="3" max="3" width="11.77734375" style="6" customWidth="1"/>
    <col min="4" max="4" width="9.5546875" style="6" customWidth="1"/>
    <col min="5" max="5" width="12.88671875" style="9" customWidth="1"/>
    <col min="6" max="6" width="14.44140625" style="8" customWidth="1"/>
    <col min="7" max="7" width="12.88671875" style="22" customWidth="1"/>
    <col min="8" max="8" width="11.6640625" style="8" customWidth="1"/>
    <col min="9" max="9" width="32.88671875" customWidth="1"/>
    <col min="10" max="25" width="8.88671875" style="9"/>
  </cols>
  <sheetData>
    <row r="1" spans="1:26" x14ac:dyDescent="0.3">
      <c r="D1" s="10" t="s">
        <v>113</v>
      </c>
      <c r="E1" s="11">
        <f>SUM(E4:E2004)*24/8</f>
        <v>42.625</v>
      </c>
      <c r="F1" s="8">
        <f>DATE(2014,4,21)+(CEILING(SUM(E4:E2004)*24/8,1)*7/5)</f>
        <v>41810.199999999997</v>
      </c>
      <c r="G1" s="22" t="s">
        <v>114</v>
      </c>
    </row>
    <row r="3" spans="1:26" ht="30" customHeight="1" x14ac:dyDescent="0.3">
      <c r="A3" s="7" t="s">
        <v>82</v>
      </c>
      <c r="B3" s="7" t="s">
        <v>83</v>
      </c>
      <c r="C3" s="26" t="s">
        <v>126</v>
      </c>
      <c r="D3" s="26" t="s">
        <v>124</v>
      </c>
      <c r="E3" s="9" t="s">
        <v>90</v>
      </c>
      <c r="F3" s="8" t="s">
        <v>95</v>
      </c>
      <c r="G3" s="22" t="s">
        <v>91</v>
      </c>
      <c r="H3" s="8" t="s">
        <v>96</v>
      </c>
      <c r="I3" t="s">
        <v>115</v>
      </c>
    </row>
    <row r="4" spans="1:26" s="17" customFormat="1" x14ac:dyDescent="0.3">
      <c r="A4" s="17" t="s">
        <v>85</v>
      </c>
      <c r="B4" s="18">
        <v>1</v>
      </c>
      <c r="C4" s="19">
        <v>1</v>
      </c>
      <c r="D4" s="19"/>
      <c r="E4" s="20">
        <v>1.25</v>
      </c>
      <c r="F4" s="21">
        <v>41759</v>
      </c>
      <c r="G4" s="23">
        <f>SUM(J4:Y4)</f>
        <v>0.89097222222222217</v>
      </c>
      <c r="H4" s="21">
        <v>41762</v>
      </c>
      <c r="J4" s="20">
        <v>5.9027777777777783E-2</v>
      </c>
      <c r="K4" s="20">
        <v>6.1111111111111116E-2</v>
      </c>
      <c r="L4" s="20">
        <v>5.347222222222222E-2</v>
      </c>
      <c r="M4" s="20">
        <v>0.23124999999999998</v>
      </c>
      <c r="N4" s="20">
        <v>0.29375000000000001</v>
      </c>
      <c r="O4" s="20">
        <v>0.16666666666666666</v>
      </c>
      <c r="P4" s="20">
        <v>2.5694444444444447E-2</v>
      </c>
      <c r="Q4" s="20"/>
      <c r="R4" s="20"/>
      <c r="S4" s="20"/>
      <c r="T4" s="20"/>
      <c r="U4" s="20"/>
      <c r="V4" s="20"/>
      <c r="W4" s="20"/>
      <c r="X4" s="20"/>
      <c r="Y4" s="20"/>
    </row>
    <row r="5" spans="1:26" s="17" customFormat="1" x14ac:dyDescent="0.3">
      <c r="A5" s="17" t="s">
        <v>84</v>
      </c>
      <c r="B5" s="18">
        <v>2</v>
      </c>
      <c r="C5" s="19">
        <v>1</v>
      </c>
      <c r="D5" s="19"/>
      <c r="E5" s="20">
        <v>0.25</v>
      </c>
      <c r="F5" s="21">
        <v>41760</v>
      </c>
      <c r="G5" s="23">
        <f>SUM(J5:Y5)</f>
        <v>7.3611111111111113E-2</v>
      </c>
      <c r="H5" s="21">
        <v>41762</v>
      </c>
      <c r="J5" s="20">
        <v>7.3611111111111113E-2</v>
      </c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 spans="1:26" s="17" customFormat="1" x14ac:dyDescent="0.3">
      <c r="A6" s="17" t="s">
        <v>86</v>
      </c>
      <c r="B6" s="18">
        <v>3</v>
      </c>
      <c r="C6" s="19">
        <v>0.9</v>
      </c>
      <c r="D6" s="19"/>
      <c r="E6" s="20">
        <v>0.25</v>
      </c>
      <c r="F6" s="21">
        <v>41761</v>
      </c>
      <c r="G6" s="23">
        <f>SUM(J6:Y6)</f>
        <v>0.2013888888888889</v>
      </c>
      <c r="H6" s="21">
        <v>41762</v>
      </c>
      <c r="I6" s="17" t="s">
        <v>120</v>
      </c>
      <c r="J6" s="20">
        <v>0.17361111111111113</v>
      </c>
      <c r="K6" s="20">
        <v>2.7777777777777776E-2</v>
      </c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 spans="1:26" s="17" customFormat="1" x14ac:dyDescent="0.3">
      <c r="A7" s="17" t="s">
        <v>119</v>
      </c>
      <c r="B7" s="18">
        <v>3.5</v>
      </c>
      <c r="C7" s="19">
        <v>1</v>
      </c>
      <c r="D7" s="19"/>
      <c r="E7" s="20">
        <v>0.20833333333333334</v>
      </c>
      <c r="F7" s="21">
        <v>41764</v>
      </c>
      <c r="G7" s="23">
        <f>SUM(J7:AZ7)</f>
        <v>1.0923611111111111</v>
      </c>
      <c r="H7" s="21">
        <v>41793</v>
      </c>
      <c r="I7" s="17" t="s">
        <v>122</v>
      </c>
      <c r="J7" s="20">
        <v>6.25E-2</v>
      </c>
      <c r="K7" s="20">
        <v>3.6805555555555557E-2</v>
      </c>
      <c r="L7" s="20">
        <v>4.1666666666666664E-2</v>
      </c>
      <c r="M7" s="20">
        <v>3.125E-2</v>
      </c>
      <c r="N7" s="20">
        <v>7.013888888888889E-2</v>
      </c>
      <c r="O7" s="20">
        <v>2.5694444444444447E-2</v>
      </c>
      <c r="P7" s="20">
        <v>7.4305555555555555E-2</v>
      </c>
      <c r="Q7" s="20">
        <v>0.11041666666666666</v>
      </c>
      <c r="R7" s="20">
        <v>1.4583333333333332E-2</v>
      </c>
      <c r="S7" s="20">
        <v>1.3194444444444444E-2</v>
      </c>
      <c r="T7" s="20">
        <v>6.6666666666666666E-2</v>
      </c>
      <c r="U7" s="20">
        <v>4.5138888888888888E-2</v>
      </c>
      <c r="V7" s="20">
        <v>0.21388888888888891</v>
      </c>
      <c r="W7" s="20">
        <v>7.1527777777777787E-2</v>
      </c>
      <c r="X7" s="20">
        <v>0.13749999999999998</v>
      </c>
      <c r="Y7" s="20">
        <v>3.1944444444444449E-2</v>
      </c>
      <c r="Z7" s="25">
        <v>4.5138888888888888E-2</v>
      </c>
    </row>
    <row r="8" spans="1:26" s="17" customFormat="1" x14ac:dyDescent="0.3">
      <c r="A8" s="17" t="s">
        <v>123</v>
      </c>
      <c r="B8" s="18">
        <v>3.6</v>
      </c>
      <c r="C8" s="19">
        <v>1</v>
      </c>
      <c r="D8" s="19"/>
      <c r="E8" s="20">
        <v>0.33333333333333331</v>
      </c>
      <c r="F8" s="21">
        <v>41794</v>
      </c>
      <c r="G8" s="23">
        <f>SUM(J8:AZ8)</f>
        <v>0.12847222222222221</v>
      </c>
      <c r="H8" s="21">
        <v>41794</v>
      </c>
      <c r="J8" s="20">
        <v>6.25E-2</v>
      </c>
      <c r="K8" s="20">
        <v>6.5972222222222224E-2</v>
      </c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5"/>
    </row>
    <row r="9" spans="1:26" s="17" customFormat="1" x14ac:dyDescent="0.3">
      <c r="A9" s="17" t="s">
        <v>87</v>
      </c>
      <c r="B9" s="18">
        <v>4</v>
      </c>
      <c r="C9" s="19">
        <v>1</v>
      </c>
      <c r="D9" s="19"/>
      <c r="E9" s="20">
        <v>0.20833333333333334</v>
      </c>
      <c r="F9" s="21">
        <f>F8+1</f>
        <v>41795</v>
      </c>
      <c r="G9" s="23">
        <f t="shared" ref="G9:G34" si="0">SUM(J9:Y9)</f>
        <v>0.19027777777777777</v>
      </c>
      <c r="H9" s="21">
        <v>41795</v>
      </c>
      <c r="J9" s="20">
        <v>0.10555555555555556</v>
      </c>
      <c r="K9" s="20">
        <v>3.0555555555555555E-2</v>
      </c>
      <c r="L9" s="20">
        <v>3.1944444444444449E-2</v>
      </c>
      <c r="M9" s="20">
        <v>2.2222222222222223E-2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5"/>
    </row>
    <row r="10" spans="1:26" s="17" customFormat="1" x14ac:dyDescent="0.3">
      <c r="A10" s="17" t="s">
        <v>88</v>
      </c>
      <c r="B10" s="18">
        <v>5</v>
      </c>
      <c r="C10" s="19">
        <v>1</v>
      </c>
      <c r="D10" s="19"/>
      <c r="E10" s="20">
        <v>0.33333333333333331</v>
      </c>
      <c r="F10" s="21">
        <f>F9+1</f>
        <v>41796</v>
      </c>
      <c r="G10" s="23">
        <f t="shared" si="0"/>
        <v>0.67708333333333326</v>
      </c>
      <c r="H10" s="21">
        <v>41807</v>
      </c>
      <c r="J10" s="20">
        <v>7.6388888888888895E-2</v>
      </c>
      <c r="K10" s="20">
        <v>1.5277777777777777E-2</v>
      </c>
      <c r="L10" s="20">
        <v>0.11597222222222221</v>
      </c>
      <c r="M10" s="20">
        <v>8.3333333333333329E-2</v>
      </c>
      <c r="N10" s="20">
        <v>1.8749999999999999E-2</v>
      </c>
      <c r="O10" s="20">
        <v>6.1805555555555558E-2</v>
      </c>
      <c r="P10" s="20">
        <v>6.3888888888888884E-2</v>
      </c>
      <c r="Q10" s="20">
        <v>4.0972222222222222E-2</v>
      </c>
      <c r="R10" s="20">
        <v>0.20069444444444443</v>
      </c>
      <c r="S10" s="20"/>
      <c r="T10" s="20"/>
      <c r="U10" s="20"/>
      <c r="V10" s="20"/>
      <c r="W10" s="20"/>
      <c r="X10" s="20"/>
      <c r="Y10" s="20"/>
    </row>
    <row r="11" spans="1:26" s="17" customFormat="1" x14ac:dyDescent="0.3">
      <c r="A11" s="17" t="s">
        <v>89</v>
      </c>
      <c r="B11" s="18">
        <v>6</v>
      </c>
      <c r="C11" s="19">
        <v>1</v>
      </c>
      <c r="D11" s="19"/>
      <c r="E11" s="20">
        <v>0.25</v>
      </c>
      <c r="F11" s="21">
        <f t="shared" ref="F11:F25" si="1">F10+1</f>
        <v>41797</v>
      </c>
      <c r="G11" s="23">
        <f t="shared" si="0"/>
        <v>0.18680555555555556</v>
      </c>
      <c r="H11" s="21">
        <v>41809</v>
      </c>
      <c r="J11" s="20">
        <v>1.1805555555555555E-2</v>
      </c>
      <c r="K11" s="20">
        <v>4.1666666666666664E-2</v>
      </c>
      <c r="L11" s="20">
        <v>1.8055555555555557E-2</v>
      </c>
      <c r="M11" s="20">
        <v>4.7916666666666663E-2</v>
      </c>
      <c r="N11" s="20">
        <v>6.7361111111111108E-2</v>
      </c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 spans="1:26" s="17" customFormat="1" x14ac:dyDescent="0.3">
      <c r="A12" s="17" t="s">
        <v>125</v>
      </c>
      <c r="B12" s="18">
        <v>6.5</v>
      </c>
      <c r="C12" s="19">
        <v>1</v>
      </c>
      <c r="D12" s="19"/>
      <c r="E12" s="20">
        <v>0.25</v>
      </c>
      <c r="F12" s="21">
        <v>41803</v>
      </c>
      <c r="G12" s="23">
        <f t="shared" ref="G12" si="2">SUM(J12:Y12)</f>
        <v>0.22847222222222222</v>
      </c>
      <c r="H12" s="21">
        <v>41814</v>
      </c>
      <c r="J12" s="20">
        <v>0.22847222222222222</v>
      </c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</row>
    <row r="13" spans="1:26" s="17" customFormat="1" x14ac:dyDescent="0.3">
      <c r="A13" s="17" t="s">
        <v>92</v>
      </c>
      <c r="B13" s="18">
        <v>7</v>
      </c>
      <c r="C13" s="19">
        <v>1</v>
      </c>
      <c r="D13" s="19"/>
      <c r="E13" s="20">
        <v>0.16666666666666666</v>
      </c>
      <c r="F13" s="21">
        <f>F11+5</f>
        <v>41802</v>
      </c>
      <c r="G13" s="23">
        <f t="shared" si="0"/>
        <v>0.125</v>
      </c>
      <c r="H13" s="21">
        <v>41814</v>
      </c>
      <c r="J13" s="20">
        <v>0.125</v>
      </c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</row>
    <row r="14" spans="1:26" s="17" customFormat="1" x14ac:dyDescent="0.3">
      <c r="A14" s="17" t="s">
        <v>121</v>
      </c>
      <c r="B14" s="18">
        <v>7.5</v>
      </c>
      <c r="C14" s="19">
        <v>1</v>
      </c>
      <c r="D14" s="19"/>
      <c r="E14" s="20">
        <v>0.66666666666666663</v>
      </c>
      <c r="F14" s="21">
        <f>F13+2</f>
        <v>41804</v>
      </c>
      <c r="G14" s="23">
        <f t="shared" si="0"/>
        <v>2.0833333333333332E-2</v>
      </c>
      <c r="H14" s="21">
        <v>41816</v>
      </c>
      <c r="I14" s="17" t="s">
        <v>128</v>
      </c>
      <c r="J14" s="20">
        <v>2.0833333333333332E-2</v>
      </c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</row>
    <row r="15" spans="1:26" s="17" customFormat="1" x14ac:dyDescent="0.3">
      <c r="A15" s="17" t="s">
        <v>93</v>
      </c>
      <c r="B15" s="18">
        <v>9</v>
      </c>
      <c r="C15" s="19">
        <v>1</v>
      </c>
      <c r="D15" s="19"/>
      <c r="E15" s="20">
        <v>0.5</v>
      </c>
      <c r="F15" s="21">
        <f>F14+1</f>
        <v>41805</v>
      </c>
      <c r="G15" s="23">
        <f t="shared" si="0"/>
        <v>0.51597222222222228</v>
      </c>
      <c r="H15" s="21">
        <v>41816</v>
      </c>
      <c r="I15" s="17" t="s">
        <v>127</v>
      </c>
      <c r="J15" s="20">
        <v>1.6666666666666666E-2</v>
      </c>
      <c r="K15" s="20">
        <v>0.1277777777777778</v>
      </c>
      <c r="L15" s="20">
        <v>0.17361111111111113</v>
      </c>
      <c r="M15" s="20">
        <v>0.10694444444444444</v>
      </c>
      <c r="N15" s="20">
        <v>7.9861111111111105E-2</v>
      </c>
      <c r="O15" s="20">
        <v>1.1111111111111112E-2</v>
      </c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spans="1:26" s="12" customFormat="1" x14ac:dyDescent="0.3">
      <c r="A16" s="12" t="s">
        <v>129</v>
      </c>
      <c r="B16" s="13">
        <v>9.5</v>
      </c>
      <c r="C16" s="14">
        <v>0</v>
      </c>
      <c r="D16" s="14"/>
      <c r="E16" s="15">
        <v>4.1666666666666664E-2</v>
      </c>
      <c r="F16" s="16">
        <v>41806</v>
      </c>
      <c r="G16" s="24">
        <f t="shared" si="0"/>
        <v>0</v>
      </c>
      <c r="H16" s="16"/>
      <c r="I16" s="12" t="s">
        <v>130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s="17" customFormat="1" x14ac:dyDescent="0.3">
      <c r="A17" s="17" t="s">
        <v>94</v>
      </c>
      <c r="B17" s="18">
        <v>10</v>
      </c>
      <c r="C17" s="19">
        <v>0</v>
      </c>
      <c r="D17" s="19"/>
      <c r="E17" s="20">
        <v>8.3333333333333329E-2</v>
      </c>
      <c r="F17" s="21">
        <f>F15+1</f>
        <v>41806</v>
      </c>
      <c r="G17" s="23">
        <f t="shared" si="0"/>
        <v>0</v>
      </c>
      <c r="H17" s="21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</row>
    <row r="18" spans="1:25" x14ac:dyDescent="0.3">
      <c r="A18" t="s">
        <v>97</v>
      </c>
      <c r="B18" s="7">
        <v>11</v>
      </c>
      <c r="C18" s="6">
        <v>0</v>
      </c>
      <c r="E18" s="9">
        <v>0.66666666666666663</v>
      </c>
      <c r="F18" s="8">
        <f t="shared" si="1"/>
        <v>41807</v>
      </c>
      <c r="G18" s="22">
        <f t="shared" si="0"/>
        <v>0</v>
      </c>
    </row>
    <row r="19" spans="1:25" x14ac:dyDescent="0.3">
      <c r="A19" t="s">
        <v>98</v>
      </c>
      <c r="B19" s="7">
        <v>12</v>
      </c>
      <c r="C19" s="6">
        <v>0</v>
      </c>
      <c r="E19" s="9">
        <v>8.3333333333333329E-2</v>
      </c>
      <c r="F19" s="8">
        <f>F18+0</f>
        <v>41807</v>
      </c>
      <c r="G19" s="22">
        <f t="shared" si="0"/>
        <v>0</v>
      </c>
    </row>
    <row r="20" spans="1:25" x14ac:dyDescent="0.3">
      <c r="A20" t="s">
        <v>99</v>
      </c>
      <c r="B20" s="7">
        <v>13</v>
      </c>
      <c r="C20" s="6">
        <v>0</v>
      </c>
      <c r="E20" s="9">
        <v>0.16666666666666666</v>
      </c>
      <c r="F20" s="8">
        <f t="shared" si="1"/>
        <v>41808</v>
      </c>
      <c r="G20" s="22">
        <f t="shared" si="0"/>
        <v>0</v>
      </c>
    </row>
    <row r="21" spans="1:25" x14ac:dyDescent="0.3">
      <c r="A21" t="s">
        <v>100</v>
      </c>
      <c r="B21" s="7">
        <v>14</v>
      </c>
      <c r="C21" s="6">
        <v>0</v>
      </c>
      <c r="E21" s="9">
        <v>0.66666666666666663</v>
      </c>
      <c r="F21" s="8">
        <f>F20+3</f>
        <v>41811</v>
      </c>
      <c r="G21" s="22">
        <f t="shared" si="0"/>
        <v>0</v>
      </c>
    </row>
    <row r="22" spans="1:25" x14ac:dyDescent="0.3">
      <c r="A22" t="s">
        <v>116</v>
      </c>
      <c r="B22" s="7">
        <v>15</v>
      </c>
      <c r="C22" s="6">
        <v>0</v>
      </c>
      <c r="E22" s="9">
        <v>1</v>
      </c>
      <c r="F22" s="8">
        <f>F21+3</f>
        <v>41814</v>
      </c>
      <c r="G22" s="22">
        <f t="shared" si="0"/>
        <v>0</v>
      </c>
      <c r="I22" t="s">
        <v>117</v>
      </c>
    </row>
    <row r="23" spans="1:25" x14ac:dyDescent="0.3">
      <c r="A23" t="s">
        <v>101</v>
      </c>
      <c r="B23" s="7">
        <v>16</v>
      </c>
      <c r="C23" s="6">
        <v>0</v>
      </c>
      <c r="E23" s="9">
        <v>0.83333333333333337</v>
      </c>
      <c r="F23" s="8">
        <f>F22+4</f>
        <v>41818</v>
      </c>
      <c r="G23" s="22">
        <f t="shared" si="0"/>
        <v>0</v>
      </c>
    </row>
    <row r="24" spans="1:25" x14ac:dyDescent="0.3">
      <c r="A24" t="s">
        <v>102</v>
      </c>
      <c r="B24" s="7">
        <v>17</v>
      </c>
      <c r="C24" s="6">
        <v>0</v>
      </c>
      <c r="E24" s="9">
        <v>1.6666666666666667</v>
      </c>
      <c r="F24" s="8">
        <f>F23+8</f>
        <v>41826</v>
      </c>
      <c r="G24" s="22">
        <f t="shared" si="0"/>
        <v>0</v>
      </c>
    </row>
    <row r="25" spans="1:25" x14ac:dyDescent="0.3">
      <c r="A25" t="s">
        <v>103</v>
      </c>
      <c r="B25" s="7">
        <v>18</v>
      </c>
      <c r="C25" s="6">
        <v>0</v>
      </c>
      <c r="E25" s="9">
        <v>0.33333333333333331</v>
      </c>
      <c r="F25" s="8">
        <f t="shared" si="1"/>
        <v>41827</v>
      </c>
      <c r="G25" s="22">
        <f t="shared" si="0"/>
        <v>0</v>
      </c>
    </row>
    <row r="26" spans="1:25" x14ac:dyDescent="0.3">
      <c r="A26" t="s">
        <v>104</v>
      </c>
      <c r="B26" s="7">
        <v>1000</v>
      </c>
      <c r="C26" s="6">
        <v>0</v>
      </c>
      <c r="G26" s="22">
        <f t="shared" si="0"/>
        <v>0</v>
      </c>
    </row>
    <row r="27" spans="1:25" x14ac:dyDescent="0.3">
      <c r="A27" t="s">
        <v>105</v>
      </c>
      <c r="B27" s="7">
        <v>19</v>
      </c>
      <c r="C27" s="6">
        <v>0</v>
      </c>
      <c r="E27" s="9">
        <v>0.83333333333333337</v>
      </c>
      <c r="F27" s="8">
        <f>F25+5</f>
        <v>41832</v>
      </c>
      <c r="G27" s="22">
        <f t="shared" si="0"/>
        <v>0</v>
      </c>
    </row>
    <row r="28" spans="1:25" x14ac:dyDescent="0.3">
      <c r="A28" t="s">
        <v>106</v>
      </c>
      <c r="B28" s="7">
        <v>20</v>
      </c>
      <c r="C28" s="6">
        <v>0</v>
      </c>
      <c r="E28" s="9">
        <v>0.16666666666666666</v>
      </c>
      <c r="F28" s="8">
        <f t="shared" ref="F28:F31" si="3">F27+1</f>
        <v>41833</v>
      </c>
      <c r="G28" s="22">
        <f t="shared" si="0"/>
        <v>0</v>
      </c>
    </row>
    <row r="29" spans="1:25" x14ac:dyDescent="0.3">
      <c r="A29" t="s">
        <v>107</v>
      </c>
      <c r="B29" s="7">
        <v>21</v>
      </c>
      <c r="C29" s="6">
        <v>0</v>
      </c>
      <c r="E29" s="9">
        <v>0.16666666666666666</v>
      </c>
      <c r="F29" s="8">
        <f t="shared" si="3"/>
        <v>41834</v>
      </c>
      <c r="G29" s="22">
        <f t="shared" si="0"/>
        <v>0</v>
      </c>
    </row>
    <row r="30" spans="1:25" x14ac:dyDescent="0.3">
      <c r="A30" t="s">
        <v>108</v>
      </c>
      <c r="B30" s="7">
        <v>22</v>
      </c>
      <c r="C30" s="6">
        <v>0</v>
      </c>
      <c r="E30" s="9">
        <v>0.25</v>
      </c>
      <c r="F30" s="8">
        <f t="shared" si="3"/>
        <v>41835</v>
      </c>
      <c r="G30" s="22">
        <f t="shared" si="0"/>
        <v>0</v>
      </c>
    </row>
    <row r="31" spans="1:25" x14ac:dyDescent="0.3">
      <c r="A31" t="s">
        <v>109</v>
      </c>
      <c r="B31" s="7">
        <v>23</v>
      </c>
      <c r="C31" s="6">
        <v>0</v>
      </c>
      <c r="E31" s="9">
        <v>8.3333333333333329E-2</v>
      </c>
      <c r="F31" s="8">
        <f t="shared" si="3"/>
        <v>41836</v>
      </c>
      <c r="G31" s="22">
        <f t="shared" si="0"/>
        <v>0</v>
      </c>
    </row>
    <row r="32" spans="1:25" x14ac:dyDescent="0.3">
      <c r="A32" t="s">
        <v>110</v>
      </c>
      <c r="B32" s="7">
        <v>24</v>
      </c>
      <c r="C32" s="6">
        <v>0</v>
      </c>
      <c r="E32" s="9">
        <v>1</v>
      </c>
      <c r="F32" s="8">
        <f>F31+5</f>
        <v>41841</v>
      </c>
      <c r="G32" s="22">
        <f t="shared" si="0"/>
        <v>0</v>
      </c>
    </row>
    <row r="33" spans="1:7" x14ac:dyDescent="0.3">
      <c r="A33" t="s">
        <v>111</v>
      </c>
      <c r="B33" s="7">
        <v>25</v>
      </c>
      <c r="C33" s="6">
        <v>0</v>
      </c>
      <c r="E33" s="9">
        <v>0.83333333333333337</v>
      </c>
      <c r="F33" s="8">
        <f>F32+3</f>
        <v>41844</v>
      </c>
      <c r="G33" s="22">
        <f t="shared" si="0"/>
        <v>0</v>
      </c>
    </row>
    <row r="34" spans="1:7" x14ac:dyDescent="0.3">
      <c r="A34" t="s">
        <v>112</v>
      </c>
      <c r="B34" s="7">
        <v>26</v>
      </c>
      <c r="C34" s="6">
        <v>0</v>
      </c>
      <c r="E34" s="9">
        <v>0.66666666666666663</v>
      </c>
      <c r="F34" s="8">
        <f>F33+4</f>
        <v>41848</v>
      </c>
      <c r="G34" s="22">
        <f t="shared" si="0"/>
        <v>0</v>
      </c>
    </row>
  </sheetData>
  <pageMargins left="0.7" right="0.7" top="0.75" bottom="0.75" header="0.3" footer="0.3"/>
  <pageSetup orientation="portrait" horizontalDpi="0" verticalDpi="0" r:id="rId1"/>
  <ignoredErrors>
    <ignoredError sqref="G7 F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CadObjectHierarchy</vt:lpstr>
      <vt:lpstr>FeatureAndSymbology</vt:lpstr>
      <vt:lpstr>CommandClass</vt:lpstr>
      <vt:lpstr>BurnDownList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2014-06-27T16:23:06Z</dcterms:modified>
</cp:coreProperties>
</file>