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A8E14CCA-ED7B-4FF8-9734-F51E4695FDC0}" xr6:coauthVersionLast="47" xr6:coauthVersionMax="47" xr10:uidLastSave="{00000000-0000-0000-0000-000000000000}"/>
  <bookViews>
    <workbookView xWindow="-110" yWindow="-110" windowWidth="19420" windowHeight="10420" firstSheet="3" activeTab="10" xr2:uid="{B331EEAF-8AA7-441B-9A52-38CC9DF84FF3}"/>
  </bookViews>
  <sheets>
    <sheet name="Grafica 1" sheetId="1" r:id="rId1"/>
    <sheet name="Grafica 2" sheetId="4" r:id="rId2"/>
    <sheet name="Grafica 3" sheetId="5" r:id="rId3"/>
    <sheet name="Grafico 4" sheetId="10" r:id="rId4"/>
    <sheet name="Grafica 5" sheetId="7" r:id="rId5"/>
    <sheet name="Grafica 6" sheetId="3" r:id="rId6"/>
    <sheet name="Grafica 7" sheetId="6" r:id="rId7"/>
    <sheet name="Grafica 8" sheetId="8" r:id="rId8"/>
    <sheet name="Grafica 9" sheetId="9" r:id="rId9"/>
    <sheet name="Grafica 10" sheetId="11" r:id="rId10"/>
    <sheet name="Grafica 11" sheetId="12" r:id="rId11"/>
    <sheet name="%PIB ACTI" sheetId="2" state="hidden" r:id="rId12"/>
  </sheets>
  <definedNames>
    <definedName name="_xlnm._FilterDatabase" localSheetId="7" hidden="1">'Grafica 8'!$A$3:$B$17</definedName>
    <definedName name="_xlchart.v1.0" hidden="1">'Grafica 3'!$A$3:$A$11</definedName>
    <definedName name="_xlchart.v1.1" hidden="1">'Grafica 3'!$C$2</definedName>
    <definedName name="_xlchart.v1.2" hidden="1">'Grafica 3'!$C$3:$C$11</definedName>
    <definedName name="_xlchart.v1.6" hidden="1">'Grafica 7'!$B$4:$B$9</definedName>
    <definedName name="_xlchart.v1.7" hidden="1">'Grafica 7'!$C$3</definedName>
    <definedName name="_xlchart.v1.8" hidden="1">'Grafica 7'!$C$4:$C$9</definedName>
    <definedName name="_xlchart.v2.3" hidden="1">'Grafica 6'!$A$4:$A$6</definedName>
    <definedName name="_xlchart.v2.4" hidden="1">'Grafica 6'!$B$3</definedName>
    <definedName name="_xlchart.v2.5" hidden="1">'Grafica 6'!$B$4:$B$6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7" i="3" l="1"/>
  <c r="D6" i="3"/>
  <c r="D5" i="3"/>
  <c r="D4" i="3"/>
  <c r="C44" i="7"/>
  <c r="C43" i="7"/>
  <c r="C42" i="7"/>
  <c r="C41" i="7"/>
  <c r="C40" i="7"/>
  <c r="C39" i="7"/>
  <c r="C38" i="7"/>
  <c r="C37" i="7"/>
  <c r="C35" i="7"/>
  <c r="C34" i="7"/>
  <c r="C33" i="7"/>
  <c r="C32" i="7"/>
  <c r="C31" i="7"/>
  <c r="C29" i="7"/>
  <c r="C28" i="7"/>
  <c r="C27" i="7"/>
  <c r="C26" i="7"/>
  <c r="C24" i="7"/>
  <c r="C23" i="7"/>
  <c r="C22" i="7"/>
  <c r="C21" i="7"/>
  <c r="C19" i="7"/>
  <c r="C18" i="7"/>
  <c r="C17" i="7"/>
  <c r="C16" i="7"/>
  <c r="C15" i="7"/>
  <c r="C13" i="7"/>
  <c r="C12" i="7"/>
  <c r="C11" i="7"/>
  <c r="C10" i="7"/>
  <c r="C9" i="7"/>
  <c r="C8" i="7"/>
  <c r="C7" i="7"/>
  <c r="C6" i="7"/>
  <c r="B7" i="5"/>
  <c r="B9" i="5"/>
  <c r="B12" i="5"/>
  <c r="B5" i="4"/>
  <c r="B4" i="4"/>
  <c r="B3" i="4"/>
  <c r="B6" i="9"/>
  <c r="C6" i="9"/>
  <c r="I5" i="2"/>
  <c r="I4" i="2"/>
</calcChain>
</file>

<file path=xl/sharedStrings.xml><?xml version="1.0" encoding="utf-8"?>
<sst xmlns="http://schemas.openxmlformats.org/spreadsheetml/2006/main" count="228" uniqueCount="196">
  <si>
    <t>* Provisional; + Preliminar</t>
  </si>
  <si>
    <t>Para cada versión del indicador, que se produce anualmente, se ajustan los tres últimos años de la serie debido a los siguientes factores:
i) el carácter preliminar o provisional de los datos de la serie publicada por el DANE del PIB,
ii) la disponibilidad de los datos de las encuestas de innovación del DANE,
iii) los reportes ajustados por las entidades a través de la encuesta de inversión en ACTI llevada a cabo por el OCyT, y
iv) la inclusión de beneficios tributarios a partir de la declaración realizada por las empresas ante la DIAN, esta fuente se incluye a partir del 2020.
Adicionalmente, a partir del año 2023 se agregan beneficios tributarios específicamente asociados a actividades de I+D, debido a la identificación de la utilización de estos recursos para la ejecución directa de esta actividad, lo que permite un mayor grado de precisión en la estimación del indicador nacional de inversión en investigación y desarrollo.</t>
  </si>
  <si>
    <t xml:space="preserve">Nota: </t>
  </si>
  <si>
    <t>OCyT - 2024</t>
  </si>
  <si>
    <t>Cálculos:</t>
  </si>
  <si>
    <t>OCyT - Encuesta de inversión en ACTI; DANE - EDIT II a X, EDITS IV - VII ; Ruta N  - Medición anual de innovación; DANE PIB: para 2021 provisional, para 2022 y 2023 preliminar</t>
  </si>
  <si>
    <t xml:space="preserve">Fuentes: </t>
  </si>
  <si>
    <t xml:space="preserve">ACTI como % PIB </t>
  </si>
  <si>
    <t xml:space="preserve">I+D como % PIB </t>
  </si>
  <si>
    <t>2023+</t>
  </si>
  <si>
    <t>2022+</t>
  </si>
  <si>
    <t>2021*</t>
  </si>
  <si>
    <t>Inversión en actividades de ciencia, tecnología e innovación –ACTI como porcentaje del PIB</t>
  </si>
  <si>
    <t>Tipo de recurso</t>
  </si>
  <si>
    <t>Públicos</t>
  </si>
  <si>
    <t>Privados</t>
  </si>
  <si>
    <t xml:space="preserve">Internacionales </t>
  </si>
  <si>
    <t>Total inversión (millones de pesos de 2015)</t>
  </si>
  <si>
    <t>Tipo de institución</t>
  </si>
  <si>
    <t>Entidades Gubernamentales- sin regalías</t>
  </si>
  <si>
    <t>Empresas</t>
  </si>
  <si>
    <t>Instituciones de educación superior</t>
  </si>
  <si>
    <t>Internacionales</t>
  </si>
  <si>
    <t>Centros de investigación y desarrollo  tecnológico</t>
  </si>
  <si>
    <t>Hospitales y clínicas</t>
  </si>
  <si>
    <t>IPSFL al servicio de las empresas</t>
  </si>
  <si>
    <t>ONG, asociaciones y agremiaciones profesionales</t>
  </si>
  <si>
    <t>Actividad</t>
  </si>
  <si>
    <t xml:space="preserve">Investigación básica </t>
  </si>
  <si>
    <t xml:space="preserve">Investigación aplicada </t>
  </si>
  <si>
    <t xml:space="preserve">Desarrollo experimental </t>
  </si>
  <si>
    <t>I+D por tipo</t>
  </si>
  <si>
    <t xml:space="preserve">Sin incluir empresas </t>
  </si>
  <si>
    <t>Ciencias naturales</t>
  </si>
  <si>
    <t>Ingeniería y tecnología</t>
  </si>
  <si>
    <t>Ciencias sociales</t>
  </si>
  <si>
    <t xml:space="preserve">Objetivo Socieconómico </t>
  </si>
  <si>
    <t>Exploración y explotación del medio terrestre</t>
  </si>
  <si>
    <t>Medio ambiente</t>
  </si>
  <si>
    <t>Exploración y explotación del espacio</t>
  </si>
  <si>
    <t>Transporte, telecomunicaciones y otras infraestructuras</t>
  </si>
  <si>
    <t>Energía</t>
  </si>
  <si>
    <t>Producción y Tecnología Industrial</t>
  </si>
  <si>
    <t>Salud</t>
  </si>
  <si>
    <t>Agrícultura</t>
  </si>
  <si>
    <t>Educación</t>
  </si>
  <si>
    <t>Cultura, ocio, religión y medios de comunucación</t>
  </si>
  <si>
    <t>Sistemas políticos y sociales, estructuras y procesos</t>
  </si>
  <si>
    <t>Avance general del conocimiento: I+D financiada con los fondos generales de las univesidades</t>
  </si>
  <si>
    <t>Avance general del conocimiento: I+D financiada con otras fuentes (otra investigación civil)</t>
  </si>
  <si>
    <t>Defensa</t>
  </si>
  <si>
    <t>I+D</t>
  </si>
  <si>
    <t>Otras ACTI</t>
  </si>
  <si>
    <t xml:space="preserve">Total </t>
  </si>
  <si>
    <t>Grafica 1. Inversión en I+D como porcentaje del PIB</t>
  </si>
  <si>
    <t>Grafica 2. Distribución de la financiación de I+D por tipo de recurso</t>
  </si>
  <si>
    <t xml:space="preserve">Grafica 3. Distribución de la financiación de I+D por tipo de entidad financiadora </t>
  </si>
  <si>
    <t xml:space="preserve">Grafica 4. Flujo de recursos entre las entidades del SNCTeI, 2023 </t>
  </si>
  <si>
    <t>FINANCIA</t>
  </si>
  <si>
    <t>Públicas</t>
  </si>
  <si>
    <t>IES</t>
  </si>
  <si>
    <t>Internacional</t>
  </si>
  <si>
    <t>Centros</t>
  </si>
  <si>
    <t xml:space="preserve">Clínicas y Hospitales </t>
  </si>
  <si>
    <t>IPSFL</t>
  </si>
  <si>
    <t>Asociaciones y ONG</t>
  </si>
  <si>
    <t>REGALÌAS</t>
  </si>
  <si>
    <t>TOTAL</t>
  </si>
  <si>
    <t>EJECUTA</t>
  </si>
  <si>
    <t>Clínicas y Hospitales</t>
  </si>
  <si>
    <t xml:space="preserve">IPSFL </t>
  </si>
  <si>
    <t>Gràfica de bolsitas</t>
  </si>
  <si>
    <t>%</t>
  </si>
  <si>
    <t>Caribe:</t>
  </si>
  <si>
    <t>Atlántico</t>
  </si>
  <si>
    <t>Bolívar</t>
  </si>
  <si>
    <t>Cesar</t>
  </si>
  <si>
    <t>Córdoba</t>
  </si>
  <si>
    <t>La Guajira</t>
  </si>
  <si>
    <t>Magdalena</t>
  </si>
  <si>
    <t>San Andrés</t>
  </si>
  <si>
    <t>Sucre</t>
  </si>
  <si>
    <t>Centro Oriente:</t>
  </si>
  <si>
    <t>Bogotá</t>
  </si>
  <si>
    <t>Boyaca</t>
  </si>
  <si>
    <t>Cundinamarca</t>
  </si>
  <si>
    <t>Norte de Santander</t>
  </si>
  <si>
    <t>Santander</t>
  </si>
  <si>
    <t>Eje Cafetero: </t>
  </si>
  <si>
    <t>Antioquia</t>
  </si>
  <si>
    <t>Caldas</t>
  </si>
  <si>
    <t>Quindío</t>
  </si>
  <si>
    <t>Risaralda</t>
  </si>
  <si>
    <t>Cauca</t>
  </si>
  <si>
    <t>Chocó</t>
  </si>
  <si>
    <t>Nariño</t>
  </si>
  <si>
    <t>Valle</t>
  </si>
  <si>
    <t>Centro Sur:</t>
  </si>
  <si>
    <t>Amazonas</t>
  </si>
  <si>
    <t>Caquetá</t>
  </si>
  <si>
    <t>Huila</t>
  </si>
  <si>
    <t>Putumayo</t>
  </si>
  <si>
    <t>Tolima</t>
  </si>
  <si>
    <t>Llanos:</t>
  </si>
  <si>
    <t>Arauca</t>
  </si>
  <si>
    <t>Casanare</t>
  </si>
  <si>
    <t>Guainia</t>
  </si>
  <si>
    <t>Guaviare</t>
  </si>
  <si>
    <t>Meta</t>
  </si>
  <si>
    <t>Vaupés</t>
  </si>
  <si>
    <t>Vichada</t>
  </si>
  <si>
    <t>Total</t>
  </si>
  <si>
    <t>Grafica 5. Mapa de distribución regional de la I+D - 2023</t>
  </si>
  <si>
    <t>Pacífico: </t>
  </si>
  <si>
    <t xml:space="preserve">Grafica 6. I+D por tipo, 2023 </t>
  </si>
  <si>
    <t xml:space="preserve">Grafica 7. I+D por área de la ciencia, 2023 </t>
  </si>
  <si>
    <t xml:space="preserve">Grafica 8. I+D por objetivo socioeconómico, 2023 </t>
  </si>
  <si>
    <t>Grafica 9. Proporción de la inversión en I+D frente a las otras ACTI</t>
  </si>
  <si>
    <t>Apoyo a la formación y capacitación científica y tecnológica</t>
  </si>
  <si>
    <t>Servicios científicos y tecnológicos</t>
  </si>
  <si>
    <t>Administración y otras actividades de apoyo</t>
  </si>
  <si>
    <t>Actividades de innovación</t>
  </si>
  <si>
    <r>
      <t>Grafica 10. Inversión en actividades de ciencia, tecnología e innovación –ACTI  por</t>
    </r>
    <r>
      <rPr>
        <b/>
        <sz val="11"/>
        <color rgb="FF0070C0"/>
        <rFont val="Arial"/>
        <family val="2"/>
      </rPr>
      <t xml:space="preserve"> </t>
    </r>
    <r>
      <rPr>
        <b/>
        <sz val="11"/>
        <color rgb="FF000000"/>
        <rFont val="Arial"/>
        <family val="2"/>
      </rPr>
      <t>tipo</t>
    </r>
  </si>
  <si>
    <t xml:space="preserve">Departamento </t>
  </si>
  <si>
    <t xml:space="preserve">Porcentaje </t>
  </si>
  <si>
    <t>AMAZONAS</t>
  </si>
  <si>
    <t>0.16%</t>
  </si>
  <si>
    <t>ANTIOQUIA</t>
  </si>
  <si>
    <t>15.89%</t>
  </si>
  <si>
    <t>ARAUCA</t>
  </si>
  <si>
    <t>0.41%</t>
  </si>
  <si>
    <t>ATLÁNTICO</t>
  </si>
  <si>
    <t>4.31%</t>
  </si>
  <si>
    <t>BOLÍVAR</t>
  </si>
  <si>
    <t>2.70%</t>
  </si>
  <si>
    <t>BOYACÁ</t>
  </si>
  <si>
    <t>1.06%</t>
  </si>
  <si>
    <t>CALDAS</t>
  </si>
  <si>
    <t>1.69%</t>
  </si>
  <si>
    <t>CAQUETÁ</t>
  </si>
  <si>
    <t>0.38%</t>
  </si>
  <si>
    <t>CASANARE</t>
  </si>
  <si>
    <t>0.48%</t>
  </si>
  <si>
    <t>CAUCA</t>
  </si>
  <si>
    <t>0.75%</t>
  </si>
  <si>
    <t>CESAR</t>
  </si>
  <si>
    <t>0.68%</t>
  </si>
  <si>
    <t>CHOCÓ</t>
  </si>
  <si>
    <t>0.21%</t>
  </si>
  <si>
    <t>CÓRDOBA</t>
  </si>
  <si>
    <t>2.28%</t>
  </si>
  <si>
    <t>CUNDINAMARCA</t>
  </si>
  <si>
    <t>4.02%</t>
  </si>
  <si>
    <t>DISTRITO CAPITAL</t>
  </si>
  <si>
    <t>41.65%</t>
  </si>
  <si>
    <t>GUAINÍA</t>
  </si>
  <si>
    <t>0.04%</t>
  </si>
  <si>
    <t>GUAVIARE</t>
  </si>
  <si>
    <t>0.08%</t>
  </si>
  <si>
    <t>HUILA</t>
  </si>
  <si>
    <t>0.62%</t>
  </si>
  <si>
    <t>LA GUAJIRA</t>
  </si>
  <si>
    <t>0.39%</t>
  </si>
  <si>
    <t>MAGDALENA</t>
  </si>
  <si>
    <t>1.42%</t>
  </si>
  <si>
    <t>META</t>
  </si>
  <si>
    <t>1.59%</t>
  </si>
  <si>
    <t>NARIÑO</t>
  </si>
  <si>
    <t>1.01%</t>
  </si>
  <si>
    <t>NORTE DE SANTANDER</t>
  </si>
  <si>
    <t>1.79%</t>
  </si>
  <si>
    <t>PUTUMAYO</t>
  </si>
  <si>
    <t>QUINDÍO</t>
  </si>
  <si>
    <t>0.47%</t>
  </si>
  <si>
    <t>RISARALDA</t>
  </si>
  <si>
    <t>0.76%</t>
  </si>
  <si>
    <t>SAN ANDRÉS</t>
  </si>
  <si>
    <t>0.09%</t>
  </si>
  <si>
    <t>SANTANDER</t>
  </si>
  <si>
    <t>4.93%</t>
  </si>
  <si>
    <t>SUCRE</t>
  </si>
  <si>
    <t>0.24%</t>
  </si>
  <si>
    <t>TOLIMA</t>
  </si>
  <si>
    <t>0.86%</t>
  </si>
  <si>
    <t>VALLE DEL CAUCA</t>
  </si>
  <si>
    <t>8.62%</t>
  </si>
  <si>
    <t>VAUPÉS</t>
  </si>
  <si>
    <t>0.07%</t>
  </si>
  <si>
    <t>VICHADA</t>
  </si>
  <si>
    <r>
      <t>Gràfica 11. Po</t>
    </r>
    <r>
      <rPr>
        <b/>
        <sz val="11"/>
        <color theme="1"/>
        <rFont val="Arial"/>
        <family val="2"/>
      </rPr>
      <t>rcentaje de ACTI por departamento - 2023+</t>
    </r>
  </si>
  <si>
    <t xml:space="preserve">es un mapa </t>
  </si>
  <si>
    <t>Valores</t>
  </si>
  <si>
    <t>Ciencias médicas y de la salud</t>
  </si>
  <si>
    <t>Ciencias agrícolas</t>
  </si>
  <si>
    <t>Humanidades</t>
  </si>
  <si>
    <t>Asignaciones para CTeI -  SGR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</si>
</sst>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family val="2"/>
      <scheme val="minor"/>
    </font>
    <font>
      <sz val="11"/>
      <color theme="1"/>
      <name val="AvenirNext LT Pro Regular"/>
      <family val="2"/>
    </font>
    <font>
      <sz val="9"/>
      <color theme="1"/>
      <name val="Arial"/>
      <family val="2"/>
    </font>
    <font>
      <sz val="9"/>
      <color theme="1"/>
      <name val="AvenirNext LT Pro Regular"/>
      <family val="2"/>
    </font>
    <font>
      <sz val="10"/>
      <name val="Arial"/>
      <family val="2"/>
    </font>
    <font>
      <b/>
      <sz val="11"/>
      <name val="AvenirNext LT Pro Regular"/>
      <family val="2"/>
    </font>
    <font>
      <b/>
      <sz val="11"/>
      <color theme="1"/>
      <name val="AvenirNext LT Pro Regular"/>
      <family val="2"/>
    </font>
    <font>
      <b/>
      <sz val="11"/>
      <name val="Avenir Next LT Pro"/>
      <family val="2"/>
    </font>
    <font>
      <b/>
      <sz val="11"/>
      <color rgb="FF000000"/>
      <name val="Avenir Next LT Pro"/>
      <family val="2"/>
    </font>
    <font>
      <b/>
      <sz val="11"/>
      <color theme="1"/>
      <name val="Avenir Next LT Pro"/>
      <family val="2"/>
    </font>
    <font>
      <sz val="11"/>
      <name val="Avenir Next LT Pro"/>
      <family val="2"/>
    </font>
    <font>
      <sz val="11"/>
      <color theme="1"/>
      <name val="Avenir Next LT Pro"/>
      <family val="2"/>
    </font>
    <font>
      <b/>
      <sz val="11"/>
      <color rgb="FF000000"/>
      <name val="Arial"/>
      <family val="2"/>
    </font>
    <font>
      <b/>
      <sz val="36"/>
      <color rgb="FF000000"/>
      <name val="Avenir Next LT Pro"/>
      <family val="2"/>
      <charset val="1"/>
    </font>
    <font>
      <b/>
      <sz val="12"/>
      <color rgb="FF000000"/>
      <name val="Avenir Next LT Pro"/>
      <family val="2"/>
      <charset val="1"/>
    </font>
    <font>
      <sz val="12"/>
      <color rgb="FF000000"/>
      <name val="Avenir Next LT Pro"/>
      <family val="2"/>
    </font>
    <font>
      <b/>
      <sz val="11"/>
      <color theme="1"/>
      <name val="Aptos Narrow"/>
      <family val="2"/>
      <scheme val="minor"/>
    </font>
    <font>
      <sz val="10"/>
      <color rgb="FF001D35"/>
      <name val="Arial"/>
      <family val="2"/>
    </font>
    <font>
      <b/>
      <sz val="10"/>
      <color rgb="FF001D35"/>
      <name val="Arial"/>
      <family val="2"/>
    </font>
    <font>
      <b/>
      <sz val="11"/>
      <color rgb="FF0070C0"/>
      <name val="Arial"/>
      <family val="2"/>
    </font>
    <font>
      <b/>
      <sz val="11"/>
      <color theme="1"/>
      <name val="Arial"/>
      <family val="2"/>
    </font>
    <font>
      <sz val="12"/>
      <color theme="1"/>
      <name val="Aptos"/>
      <family val="2"/>
    </font>
    <font>
      <sz val="11"/>
      <color rgb="FF000000"/>
      <name val="Aptos Narrow"/>
      <family val="2"/>
    </font>
    <font>
      <sz val="11"/>
      <color rgb="FF000000"/>
      <name val="Avenir Next LT Pro"/>
      <family val="2"/>
    </font>
    <font>
      <sz val="11"/>
      <color theme="5"/>
      <name val="Avenir Next LT Pro"/>
      <family val="2"/>
    </font>
  </fonts>
  <fills count="3">
    <fill>
      <patternFill patternType="none"/>
    </fill>
    <fill>
      <patternFill patternType="gray125"/>
    </fill>
    <fill>
      <patternFill patternType="solid">
        <fgColor rgb="FFFFFF00"/>
        <bgColor indexed="64"/>
      </patternFill>
    </fill>
  </fills>
  <borders count="40">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style="medium">
        <color rgb="FF000000"/>
      </right>
      <top style="medium">
        <color indexed="64"/>
      </top>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top/>
      <bottom style="medium">
        <color rgb="FF000000"/>
      </bottom>
      <diagonal/>
    </border>
    <border>
      <left/>
      <right style="medium">
        <color rgb="FF000000"/>
      </right>
      <top/>
      <bottom style="medium">
        <color rgb="FF000000"/>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rgb="FF000000"/>
      </top>
      <bottom/>
      <diagonal/>
    </border>
    <border>
      <left/>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style="medium">
        <color indexed="64"/>
      </right>
      <top/>
      <bottom style="medium">
        <color rgb="FF000000"/>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diagonal/>
    </border>
  </borders>
  <cellStyleXfs count="3">
    <xf numFmtId="0" fontId="0" fillId="0" borderId="0"/>
    <xf numFmtId="9" fontId="1" fillId="0" borderId="0" applyFont="0" applyFill="0" applyBorder="0" applyAlignment="0" applyProtection="0"/>
    <xf numFmtId="0" fontId="5" fillId="0" borderId="0"/>
  </cellStyleXfs>
  <cellXfs count="94">
    <xf numFmtId="0" fontId="0" fillId="0" borderId="0" xfId="0"/>
    <xf numFmtId="0" fontId="2" fillId="0" borderId="0" xfId="0" applyFont="1"/>
    <xf numFmtId="3" fontId="4" fillId="0" borderId="0" xfId="0" applyNumberFormat="1" applyFont="1" applyAlignment="1">
      <alignment vertical="center"/>
    </xf>
    <xf numFmtId="2" fontId="0" fillId="0" borderId="0" xfId="0" applyNumberFormat="1"/>
    <xf numFmtId="10" fontId="2" fillId="0" borderId="1" xfId="1" applyNumberFormat="1" applyFont="1" applyBorder="1"/>
    <xf numFmtId="10" fontId="2" fillId="0" borderId="2" xfId="0" applyNumberFormat="1" applyFont="1" applyBorder="1"/>
    <xf numFmtId="0" fontId="2" fillId="0" borderId="3" xfId="0" applyFont="1" applyBorder="1"/>
    <xf numFmtId="10" fontId="2" fillId="0" borderId="4" xfId="1" applyNumberFormat="1" applyFont="1" applyBorder="1"/>
    <xf numFmtId="10" fontId="2" fillId="0" borderId="5" xfId="0" applyNumberFormat="1" applyFont="1" applyBorder="1"/>
    <xf numFmtId="0" fontId="2" fillId="0" borderId="6" xfId="0" applyFont="1" applyBorder="1"/>
    <xf numFmtId="0" fontId="6" fillId="0" borderId="7" xfId="2" applyFont="1" applyBorder="1" applyAlignment="1">
      <alignment horizontal="right" vertical="center"/>
    </xf>
    <xf numFmtId="0" fontId="6" fillId="0" borderId="8" xfId="2" applyFont="1" applyBorder="1" applyAlignment="1">
      <alignment horizontal="right" vertical="center"/>
    </xf>
    <xf numFmtId="0" fontId="6" fillId="0" borderId="8" xfId="2" applyFont="1" applyBorder="1" applyAlignment="1">
      <alignment vertical="center"/>
    </xf>
    <xf numFmtId="0" fontId="2" fillId="0" borderId="9" xfId="0" applyFont="1" applyBorder="1"/>
    <xf numFmtId="0" fontId="6" fillId="0" borderId="0" xfId="0" applyFont="1" applyAlignment="1">
      <alignment vertical="center"/>
    </xf>
    <xf numFmtId="0" fontId="7" fillId="0" borderId="9" xfId="0" applyFont="1" applyBorder="1"/>
    <xf numFmtId="10" fontId="2" fillId="0" borderId="4" xfId="0" applyNumberFormat="1" applyFont="1" applyBorder="1"/>
    <xf numFmtId="0" fontId="8" fillId="0" borderId="3" xfId="0" applyFont="1" applyBorder="1"/>
    <xf numFmtId="3" fontId="7" fillId="0" borderId="1" xfId="0" applyNumberFormat="1" applyFont="1" applyBorder="1"/>
    <xf numFmtId="0" fontId="8" fillId="0" borderId="0" xfId="0" applyFont="1"/>
    <xf numFmtId="0" fontId="9" fillId="0" borderId="9" xfId="0" applyFont="1" applyBorder="1" applyAlignment="1">
      <alignment wrapText="1"/>
    </xf>
    <xf numFmtId="0" fontId="10" fillId="0" borderId="8" xfId="0" applyFont="1" applyBorder="1" applyAlignment="1">
      <alignment horizontal="right"/>
    </xf>
    <xf numFmtId="0" fontId="10" fillId="0" borderId="7" xfId="0" applyFont="1" applyBorder="1" applyAlignment="1">
      <alignment horizontal="right"/>
    </xf>
    <xf numFmtId="0" fontId="10" fillId="0" borderId="9" xfId="0" applyFont="1" applyBorder="1"/>
    <xf numFmtId="0" fontId="12" fillId="0" borderId="6" xfId="0" applyFont="1" applyBorder="1"/>
    <xf numFmtId="9" fontId="2" fillId="0" borderId="4" xfId="1" applyFont="1" applyBorder="1"/>
    <xf numFmtId="3" fontId="2" fillId="0" borderId="4" xfId="1" applyNumberFormat="1" applyFont="1" applyBorder="1"/>
    <xf numFmtId="0" fontId="10" fillId="0" borderId="5" xfId="0" applyFont="1" applyBorder="1"/>
    <xf numFmtId="10" fontId="12" fillId="0" borderId="5" xfId="1" applyNumberFormat="1" applyFont="1" applyBorder="1"/>
    <xf numFmtId="10" fontId="12" fillId="0" borderId="4" xfId="1" applyNumberFormat="1" applyFont="1" applyBorder="1"/>
    <xf numFmtId="0" fontId="12" fillId="0" borderId="3" xfId="0" applyFont="1" applyBorder="1"/>
    <xf numFmtId="10" fontId="12" fillId="0" borderId="2" xfId="1" applyNumberFormat="1" applyFont="1" applyBorder="1"/>
    <xf numFmtId="10" fontId="12" fillId="0" borderId="1" xfId="1" applyNumberFormat="1" applyFont="1" applyBorder="1"/>
    <xf numFmtId="0" fontId="13" fillId="0" borderId="0" xfId="0" applyFont="1" applyAlignment="1">
      <alignment vertical="center"/>
    </xf>
    <xf numFmtId="4" fontId="15" fillId="0" borderId="17" xfId="0" applyNumberFormat="1" applyFont="1" applyBorder="1" applyAlignment="1">
      <alignment horizontal="center" vertical="center"/>
    </xf>
    <xf numFmtId="4" fontId="15" fillId="0" borderId="17" xfId="0" applyNumberFormat="1" applyFont="1" applyBorder="1" applyAlignment="1">
      <alignment horizontal="center" vertical="center" wrapText="1"/>
    </xf>
    <xf numFmtId="4" fontId="15" fillId="0" borderId="18" xfId="0" applyNumberFormat="1" applyFont="1" applyBorder="1" applyAlignment="1">
      <alignment horizontal="center" vertical="center" wrapText="1"/>
    </xf>
    <xf numFmtId="4" fontId="15" fillId="0" borderId="18" xfId="0" applyNumberFormat="1" applyFont="1" applyBorder="1" applyAlignment="1">
      <alignment horizontal="center" vertical="center"/>
    </xf>
    <xf numFmtId="4" fontId="15" fillId="0" borderId="20" xfId="0" applyNumberFormat="1" applyFont="1" applyBorder="1" applyAlignment="1">
      <alignment horizontal="left"/>
    </xf>
    <xf numFmtId="3" fontId="16" fillId="0" borderId="21" xfId="0" applyNumberFormat="1" applyFont="1" applyBorder="1"/>
    <xf numFmtId="3" fontId="15" fillId="0" borderId="22" xfId="0" applyNumberFormat="1" applyFont="1" applyBorder="1"/>
    <xf numFmtId="4" fontId="15" fillId="0" borderId="20" xfId="0" applyNumberFormat="1" applyFont="1" applyBorder="1" applyAlignment="1">
      <alignment horizontal="left" wrapText="1"/>
    </xf>
    <xf numFmtId="4" fontId="15" fillId="0" borderId="24" xfId="0" applyNumberFormat="1" applyFont="1" applyBorder="1" applyAlignment="1">
      <alignment horizontal="left" wrapText="1"/>
    </xf>
    <xf numFmtId="4" fontId="15" fillId="0" borderId="26" xfId="0" applyNumberFormat="1" applyFont="1" applyBorder="1"/>
    <xf numFmtId="3" fontId="15" fillId="0" borderId="17" xfId="0" applyNumberFormat="1" applyFont="1" applyBorder="1"/>
    <xf numFmtId="0" fontId="0" fillId="2" borderId="0" xfId="0" applyFill="1"/>
    <xf numFmtId="0" fontId="17" fillId="0" borderId="0" xfId="0" applyFont="1"/>
    <xf numFmtId="3" fontId="17" fillId="0" borderId="0" xfId="0" applyNumberFormat="1" applyFont="1"/>
    <xf numFmtId="10" fontId="17" fillId="0" borderId="0" xfId="1" applyNumberFormat="1" applyFont="1"/>
    <xf numFmtId="3" fontId="0" fillId="0" borderId="0" xfId="0" applyNumberFormat="1"/>
    <xf numFmtId="0" fontId="18" fillId="0" borderId="0" xfId="0" applyFont="1" applyAlignment="1">
      <alignment horizontal="left" vertical="center" wrapText="1" indent="1"/>
    </xf>
    <xf numFmtId="0" fontId="19" fillId="0" borderId="0" xfId="0" applyFont="1" applyAlignment="1">
      <alignment horizontal="left" vertical="center" wrapText="1"/>
    </xf>
    <xf numFmtId="10" fontId="0" fillId="0" borderId="0" xfId="0" applyNumberFormat="1"/>
    <xf numFmtId="0" fontId="13" fillId="0" borderId="0" xfId="0" applyFont="1" applyAlignment="1">
      <alignment horizontal="center" vertical="center"/>
    </xf>
    <xf numFmtId="0" fontId="10" fillId="0" borderId="8" xfId="0" applyFont="1" applyBorder="1"/>
    <xf numFmtId="0" fontId="10" fillId="0" borderId="27" xfId="0" applyFont="1" applyBorder="1" applyAlignment="1">
      <alignment horizontal="right"/>
    </xf>
    <xf numFmtId="3" fontId="2" fillId="0" borderId="5" xfId="0" applyNumberFormat="1" applyFont="1" applyBorder="1"/>
    <xf numFmtId="3" fontId="2" fillId="0" borderId="28" xfId="0" applyNumberFormat="1" applyFont="1" applyBorder="1"/>
    <xf numFmtId="3" fontId="2" fillId="0" borderId="4" xfId="0" applyNumberFormat="1" applyFont="1" applyBorder="1"/>
    <xf numFmtId="3" fontId="2" fillId="0" borderId="2" xfId="0" applyNumberFormat="1" applyFont="1" applyBorder="1"/>
    <xf numFmtId="3" fontId="2" fillId="0" borderId="29" xfId="0" applyNumberFormat="1" applyFont="1" applyBorder="1"/>
    <xf numFmtId="3" fontId="2" fillId="0" borderId="1" xfId="0" applyNumberFormat="1" applyFont="1" applyBorder="1"/>
    <xf numFmtId="0" fontId="13" fillId="0" borderId="0" xfId="0" applyFont="1"/>
    <xf numFmtId="0" fontId="21" fillId="0" borderId="30" xfId="0" applyFont="1" applyBorder="1" applyAlignment="1">
      <alignment vertical="center"/>
    </xf>
    <xf numFmtId="0" fontId="21" fillId="0" borderId="31" xfId="0" applyFont="1" applyBorder="1" applyAlignment="1">
      <alignment vertical="center"/>
    </xf>
    <xf numFmtId="0" fontId="23" fillId="0" borderId="32" xfId="0" applyFont="1" applyBorder="1" applyAlignment="1">
      <alignment vertical="center"/>
    </xf>
    <xf numFmtId="0" fontId="23" fillId="0" borderId="18" xfId="0" applyFont="1" applyBorder="1" applyAlignment="1">
      <alignment horizontal="right" vertical="center"/>
    </xf>
    <xf numFmtId="0" fontId="22" fillId="0" borderId="0" xfId="0" applyFont="1" applyAlignment="1">
      <alignment horizontal="left" vertical="center" indent="6"/>
    </xf>
    <xf numFmtId="0" fontId="7" fillId="0" borderId="33" xfId="0" applyFont="1" applyBorder="1"/>
    <xf numFmtId="3" fontId="2" fillId="0" borderId="34" xfId="0" applyNumberFormat="1" applyFont="1" applyBorder="1"/>
    <xf numFmtId="0" fontId="11" fillId="0" borderId="35" xfId="0" applyFont="1" applyBorder="1" applyAlignment="1">
      <alignment vertical="center"/>
    </xf>
    <xf numFmtId="0" fontId="8" fillId="0" borderId="36" xfId="0" applyFont="1" applyBorder="1"/>
    <xf numFmtId="10" fontId="11" fillId="0" borderId="37" xfId="1" applyNumberFormat="1" applyFont="1" applyBorder="1"/>
    <xf numFmtId="3" fontId="7" fillId="0" borderId="38" xfId="0" applyNumberFormat="1" applyFont="1" applyBorder="1"/>
    <xf numFmtId="0" fontId="9" fillId="0" borderId="39" xfId="0" applyFont="1" applyBorder="1" applyAlignment="1">
      <alignment wrapText="1"/>
    </xf>
    <xf numFmtId="3" fontId="24" fillId="0" borderId="5" xfId="0" applyNumberFormat="1" applyFont="1" applyBorder="1"/>
    <xf numFmtId="10" fontId="0" fillId="0" borderId="0" xfId="1" applyNumberFormat="1" applyFont="1"/>
    <xf numFmtId="9" fontId="17" fillId="0" borderId="0" xfId="1" applyFont="1"/>
    <xf numFmtId="0" fontId="25" fillId="0" borderId="35" xfId="0" applyFont="1" applyBorder="1" applyAlignment="1">
      <alignment vertical="center"/>
    </xf>
    <xf numFmtId="3" fontId="4" fillId="0" borderId="0" xfId="0" applyNumberFormat="1" applyFont="1" applyAlignment="1">
      <alignment horizontal="left" vertical="center"/>
    </xf>
    <xf numFmtId="3" fontId="3" fillId="0" borderId="0" xfId="0" applyNumberFormat="1" applyFont="1" applyAlignment="1">
      <alignment horizontal="left" vertical="center"/>
    </xf>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center" vertical="center"/>
    </xf>
    <xf numFmtId="4" fontId="15" fillId="0" borderId="12" xfId="0" applyNumberFormat="1" applyFont="1" applyBorder="1" applyAlignment="1">
      <alignment horizontal="center" vertical="center"/>
    </xf>
    <xf numFmtId="4" fontId="15" fillId="0" borderId="13" xfId="0" applyNumberFormat="1" applyFont="1" applyBorder="1" applyAlignment="1">
      <alignment horizontal="center" vertical="center"/>
    </xf>
    <xf numFmtId="4" fontId="15" fillId="0" borderId="14" xfId="0" applyNumberFormat="1" applyFont="1" applyBorder="1" applyAlignment="1">
      <alignment horizontal="center" vertical="center"/>
    </xf>
    <xf numFmtId="0" fontId="15" fillId="0" borderId="19" xfId="0" applyFont="1" applyBorder="1" applyAlignment="1">
      <alignment horizontal="center" vertical="center" textRotation="255"/>
    </xf>
    <xf numFmtId="0" fontId="15" fillId="0" borderId="23" xfId="0" applyFont="1" applyBorder="1" applyAlignment="1">
      <alignment horizontal="center" vertical="center" textRotation="255"/>
    </xf>
    <xf numFmtId="0" fontId="15" fillId="0" borderId="25" xfId="0" applyFont="1" applyBorder="1" applyAlignment="1">
      <alignment horizontal="center" vertical="center" textRotation="255"/>
    </xf>
    <xf numFmtId="3" fontId="4" fillId="0" borderId="0" xfId="0" applyNumberFormat="1" applyFont="1" applyAlignment="1">
      <alignment horizontal="left" vertical="center" wrapText="1"/>
    </xf>
    <xf numFmtId="0" fontId="4" fillId="0" borderId="0" xfId="0" applyFont="1" applyAlignment="1">
      <alignment horizontal="left" vertical="top" wrapText="1"/>
    </xf>
    <xf numFmtId="3" fontId="4" fillId="0" borderId="0" xfId="0" quotePrefix="1" applyNumberFormat="1" applyFont="1" applyAlignment="1">
      <alignment horizontal="left" vertical="center"/>
    </xf>
  </cellXfs>
  <cellStyles count="3">
    <cellStyle name="Normal" xfId="0" builtinId="0"/>
    <cellStyle name="Normal 2" xfId="2" xr:uid="{6F54DAB6-CC9F-4962-8352-59554BA8F727}"/>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1.319084336773235E-2"/>
          <c:y val="3.5469555898372182E-2"/>
          <c:w val="0.97237915881983683"/>
          <c:h val="0.81596653419956588"/>
        </c:manualLayout>
      </c:layout>
      <c:lineChart>
        <c:grouping val="standard"/>
        <c:varyColors val="0"/>
        <c:ser>
          <c:idx val="0"/>
          <c:order val="0"/>
          <c:tx>
            <c:strRef>
              <c:f>'Grafica 1'!$A$3</c:f>
              <c:strCache>
                <c:ptCount val="1"/>
                <c:pt idx="0">
                  <c:v>I+D como % PIB </c:v>
                </c:pt>
              </c:strCache>
            </c:strRef>
          </c:tx>
          <c:spPr>
            <a:ln w="22225" cap="rnd">
              <a:solidFill>
                <a:schemeClr val="accent5">
                  <a:shade val="76000"/>
                </a:schemeClr>
              </a:solidFill>
              <a:round/>
            </a:ln>
            <a:effectLst/>
          </c:spPr>
          <c:marker>
            <c:symbol val="diamond"/>
            <c:size val="6"/>
            <c:spPr>
              <a:solidFill>
                <a:schemeClr val="accent5">
                  <a:shade val="76000"/>
                </a:schemeClr>
              </a:solidFill>
              <a:ln w="9525">
                <a:solidFill>
                  <a:schemeClr val="accent5">
                    <a:shade val="76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s-CO"/>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'Grafica 1'!$B$2:$F$2</c:f>
              <c:strCache>
                <c:ptCount val="5"/>
                <c:pt idx="0">
                  <c:v>2019</c:v>
                </c:pt>
                <c:pt idx="1">
                  <c:v>2020</c:v>
                </c:pt>
                <c:pt idx="2">
                  <c:v>2021*</c:v>
                </c:pt>
                <c:pt idx="3">
                  <c:v>2022+</c:v>
                </c:pt>
                <c:pt idx="4">
                  <c:v>2023+</c:v>
                </c:pt>
              </c:strCache>
            </c:strRef>
          </c:cat>
          <c:val>
            <c:numRef>
              <c:f>'Grafica 1'!$B$3:$F$3</c:f>
              <c:numCache>
                <c:formatCode>0.00%</c:formatCode>
                <c:ptCount val="5"/>
                <c:pt idx="0">
                  <c:v>2.5288472758107669E-3</c:v>
                </c:pt>
                <c:pt idx="1">
                  <c:v>2.9617058293063409E-3</c:v>
                </c:pt>
                <c:pt idx="2">
                  <c:v>2.8177195740268605E-3</c:v>
                </c:pt>
                <c:pt idx="3">
                  <c:v>2.2971112873570124E-3</c:v>
                </c:pt>
                <c:pt idx="4">
                  <c:v>3.1123667402689439E-3</c:v>
                </c:pt>
              </c:numCache>
            </c:numRef>
          </c:val>
          <c:smooth val="0"/>
          <c:extLst>
            <c:ext xmlns:c16="http://schemas.microsoft.com/office/drawing/2014/chart" uri="{C3380CC4-5D6E-409C-BE32-E72D297353CC}">
              <c16:uniqueId val="{00000000-5C40-4839-8BE0-0BA5360DE078}"/>
            </c:ext>
          </c:extLst>
        </c:ser>
        <c:dLbls>
          <c:dLblPos val="ctr"/>
          <c:showLegendKey val="0"/>
          <c:showVal val="1"/>
          <c:showCatName val="0"/>
          <c:showSerName val="0"/>
          <c:showPercent val="0"/>
          <c:showBubbleSize val="0"/>
        </c:dLbls>
        <c:marker val="1"/>
        <c:smooth val="0"/>
        <c:axId val="1211095088"/>
        <c:axId val="1211095920"/>
        <c:extLst>
          <c:ext xmlns:c15="http://schemas.microsoft.com/office/drawing/2012/chart" uri="{02D57815-91ED-43cb-92C2-25804820EDAC}">
            <c15:filteredLineSeries>
              <c15:ser>
                <c:idx val="1"/>
                <c:order val="1"/>
                <c:tx>
                  <c:strRef>
                    <c:extLst>
                      <c:ext uri="{02D57815-91ED-43cb-92C2-25804820EDAC}">
                        <c15:formulaRef>
                          <c15:sqref>'%PIB I+D'!#REF!</c15:sqref>
                        </c15:formulaRef>
                      </c:ext>
                    </c:extLst>
                    <c:strCache>
                      <c:ptCount val="1"/>
                      <c:pt idx="0">
                        <c:v>#REF!</c:v>
                      </c:pt>
                    </c:strCache>
                  </c:strRef>
                </c:tx>
                <c:spPr>
                  <a:ln w="22225" cap="rnd">
                    <a:solidFill>
                      <a:schemeClr val="accent5">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O"/>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'Grafica 1'!$B$2:$F$2</c15:sqref>
                        </c15:formulaRef>
                      </c:ext>
                    </c:extLst>
                    <c:strCache>
                      <c:ptCount val="5"/>
                      <c:pt idx="0">
                        <c:v>2019</c:v>
                      </c:pt>
                      <c:pt idx="1">
                        <c:v>2020</c:v>
                      </c:pt>
                      <c:pt idx="2">
                        <c:v>2021*</c:v>
                      </c:pt>
                      <c:pt idx="3">
                        <c:v>2022+</c:v>
                      </c:pt>
                      <c:pt idx="4">
                        <c:v>2023+</c:v>
                      </c:pt>
                    </c:strCache>
                  </c:strRef>
                </c:cat>
                <c:val>
                  <c:numRef>
                    <c:extLst>
                      <c:ext uri="{02D57815-91ED-43cb-92C2-25804820EDAC}">
                        <c15:formulaRef>
                          <c15:sqref>'%PIB I+D'!#REF!</c15:sqref>
                        </c15:formulaRef>
                      </c:ext>
                    </c:extLst>
                    <c:numCache>
                      <c:formatCode>General</c:formatCode>
                      <c:ptCount val="1"/>
                      <c:pt idx="0">
                        <c:v>1</c:v>
                      </c:pt>
                    </c:numCache>
                  </c:numRef>
                </c:val>
                <c:smooth val="0"/>
                <c:extLst>
                  <c:ext xmlns:c16="http://schemas.microsoft.com/office/drawing/2014/chart" uri="{C3380CC4-5D6E-409C-BE32-E72D297353CC}">
                    <c16:uniqueId val="{00000001-5C40-4839-8BE0-0BA5360DE078}"/>
                  </c:ext>
                </c:extLst>
              </c15:ser>
            </c15:filteredLineSeries>
          </c:ext>
        </c:extLst>
      </c:lineChart>
      <c:catAx>
        <c:axId val="1211095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CO"/>
          </a:p>
        </c:txPr>
        <c:crossAx val="1211095920"/>
        <c:crosses val="autoZero"/>
        <c:auto val="1"/>
        <c:lblAlgn val="ctr"/>
        <c:lblOffset val="100"/>
        <c:noMultiLvlLbl val="0"/>
      </c:catAx>
      <c:valAx>
        <c:axId val="1211095920"/>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11095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BAF-4C02-A074-F6B8FD2617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BAF-4C02-A074-F6B8FD2617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FBAF-4C02-A074-F6B8FD26176E}"/>
              </c:ext>
            </c:extLst>
          </c:dPt>
          <c:dLbls>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s-CO"/>
                </a:p>
              </c:txPr>
              <c:showLegendKey val="0"/>
              <c:showVal val="1"/>
              <c:showCatName val="0"/>
              <c:showSerName val="0"/>
              <c:showPercent val="1"/>
              <c:showBubbleSize val="0"/>
              <c:extLst>
                <c:ext xmlns:c15="http://schemas.microsoft.com/office/drawing/2012/chart" uri="{CE6537A1-D6FC-4f65-9D91-7224C49458BB}">
                  <c15:layout>
                    <c:manualLayout>
                      <c:w val="0.12423816221284575"/>
                      <c:h val="0.1423611111111111"/>
                    </c:manualLayout>
                  </c15:layout>
                </c:ext>
                <c:ext xmlns:c16="http://schemas.microsoft.com/office/drawing/2014/chart" uri="{C3380CC4-5D6E-409C-BE32-E72D297353CC}">
                  <c16:uniqueId val="{00000003-FBAF-4C02-A074-F6B8FD26176E}"/>
                </c:ext>
              </c:extLst>
            </c:dLbl>
            <c:dLbl>
              <c:idx val="1"/>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s-CO"/>
                </a:p>
              </c:txPr>
              <c:showLegendKey val="0"/>
              <c:showVal val="1"/>
              <c:showCatName val="0"/>
              <c:showSerName val="0"/>
              <c:showPercent val="1"/>
              <c:showBubbleSize val="0"/>
              <c:extLst>
                <c:ext xmlns:c15="http://schemas.microsoft.com/office/drawing/2012/chart" uri="{CE6537A1-D6FC-4f65-9D91-7224C49458BB}">
                  <c15:layout>
                    <c:manualLayout>
                      <c:w val="0.12189404594467886"/>
                      <c:h val="0.13657407407407407"/>
                    </c:manualLayout>
                  </c15:layout>
                </c:ext>
                <c:ext xmlns:c16="http://schemas.microsoft.com/office/drawing/2014/chart" uri="{C3380CC4-5D6E-409C-BE32-E72D297353CC}">
                  <c16:uniqueId val="{00000002-FBAF-4C02-A074-F6B8FD26176E}"/>
                </c:ext>
              </c:extLst>
            </c:dLbl>
            <c:dLbl>
              <c:idx val="2"/>
              <c:layout>
                <c:manualLayout>
                  <c:x val="-1.6408813877168308E-2"/>
                  <c:y val="3.472222222222222E-3"/>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1"/>
              <c:showBubbleSize val="0"/>
              <c:extLst>
                <c:ext xmlns:c15="http://schemas.microsoft.com/office/drawing/2012/chart" uri="{CE6537A1-D6FC-4f65-9D91-7224C49458BB}">
                  <c15:layout>
                    <c:manualLayout>
                      <c:w val="0.1136896390060947"/>
                      <c:h val="0.16435185185185186"/>
                    </c:manualLayout>
                  </c15:layout>
                </c:ext>
                <c:ext xmlns:c16="http://schemas.microsoft.com/office/drawing/2014/chart" uri="{C3380CC4-5D6E-409C-BE32-E72D297353CC}">
                  <c16:uniqueId val="{00000001-FBAF-4C02-A074-F6B8FD26176E}"/>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'Grafica 2'!$A$3:$A$5</c:f>
              <c:strCache>
                <c:ptCount val="3"/>
                <c:pt idx="0">
                  <c:v>Públicos</c:v>
                </c:pt>
                <c:pt idx="1">
                  <c:v>Privados</c:v>
                </c:pt>
                <c:pt idx="2">
                  <c:v>Internacionales </c:v>
                </c:pt>
              </c:strCache>
            </c:strRef>
          </c:cat>
          <c:val>
            <c:numRef>
              <c:f>'Grafica 2'!$B$3:$B$5</c:f>
              <c:numCache>
                <c:formatCode>#,##0</c:formatCode>
                <c:ptCount val="3"/>
                <c:pt idx="0">
                  <c:v>1350022.191232634</c:v>
                </c:pt>
                <c:pt idx="1">
                  <c:v>1509492.2073334884</c:v>
                </c:pt>
                <c:pt idx="2">
                  <c:v>185105.96757430871</c:v>
                </c:pt>
              </c:numCache>
            </c:numRef>
          </c:val>
          <c:extLst>
            <c:ext xmlns:c16="http://schemas.microsoft.com/office/drawing/2014/chart" uri="{C3380CC4-5D6E-409C-BE32-E72D297353CC}">
              <c16:uniqueId val="{00000000-FBAF-4C02-A074-F6B8FD26176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I+D por Objetivo Socioeconómico - 2023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'Grafica 8'!$A$4:$A$17</c15:sqref>
                  </c15:fullRef>
                </c:ext>
              </c:extLst>
              <c:f>('Grafica 8'!$A$5:$A$12,'Grafica 8'!$A$14:$A$17)</c:f>
              <c:strCache>
                <c:ptCount val="12"/>
                <c:pt idx="0">
                  <c:v>Producción y Tecnología Industrial</c:v>
                </c:pt>
                <c:pt idx="1">
                  <c:v>Agrícultura</c:v>
                </c:pt>
                <c:pt idx="2">
                  <c:v>Salud</c:v>
                </c:pt>
                <c:pt idx="3">
                  <c:v>Medio ambiente</c:v>
                </c:pt>
                <c:pt idx="4">
                  <c:v>Energía</c:v>
                </c:pt>
                <c:pt idx="5">
                  <c:v>Educación</c:v>
                </c:pt>
                <c:pt idx="6">
                  <c:v>Sistemas políticos y sociales, estructuras y procesos</c:v>
                </c:pt>
                <c:pt idx="7">
                  <c:v>Transporte, telecomunicaciones y otras infraestructuras</c:v>
                </c:pt>
                <c:pt idx="8">
                  <c:v>Cultura, ocio, religión y medios de comunucación</c:v>
                </c:pt>
                <c:pt idx="9">
                  <c:v>Exploración y explotación del medio terrestre</c:v>
                </c:pt>
                <c:pt idx="10">
                  <c:v>Exploración y explotación del espacio</c:v>
                </c:pt>
                <c:pt idx="11">
                  <c:v>Defensa</c:v>
                </c:pt>
              </c:strCache>
            </c:strRef>
          </c:cat>
          <c:val>
            <c:numRef>
              <c:extLst>
                <c:ext xmlns:c15="http://schemas.microsoft.com/office/drawing/2012/chart" uri="{02D57815-91ED-43cb-92C2-25804820EDAC}">
                  <c15:fullRef>
                    <c15:sqref>'Grafica 8'!$B$4:$B$17</c15:sqref>
                  </c15:fullRef>
                </c:ext>
              </c:extLst>
              <c:f>('Grafica 8'!$B$5:$B$12,'Grafica 8'!$B$14:$B$17)</c:f>
              <c:numCache>
                <c:formatCode>0.00%</c:formatCode>
                <c:ptCount val="12"/>
                <c:pt idx="0">
                  <c:v>0.19989131062543003</c:v>
                </c:pt>
                <c:pt idx="1">
                  <c:v>0.12324281264981696</c:v>
                </c:pt>
                <c:pt idx="2">
                  <c:v>0.11457071574327604</c:v>
                </c:pt>
                <c:pt idx="3">
                  <c:v>8.8225591341137347E-2</c:v>
                </c:pt>
                <c:pt idx="4">
                  <c:v>6.4244105388812145E-2</c:v>
                </c:pt>
                <c:pt idx="5">
                  <c:v>4.5294241216717032E-2</c:v>
                </c:pt>
                <c:pt idx="6">
                  <c:v>3.2897436332121319E-2</c:v>
                </c:pt>
                <c:pt idx="7">
                  <c:v>3.1310918845919071E-2</c:v>
                </c:pt>
                <c:pt idx="8">
                  <c:v>1.0757356604388733E-2</c:v>
                </c:pt>
                <c:pt idx="9">
                  <c:v>7.1465513104633869E-3</c:v>
                </c:pt>
                <c:pt idx="10">
                  <c:v>4.5718009432363935E-3</c:v>
                </c:pt>
                <c:pt idx="11">
                  <c:v>2.9236159503564793E-3</c:v>
                </c:pt>
              </c:numCache>
            </c:numRef>
          </c:val>
          <c:extLst>
            <c:ext xmlns:c16="http://schemas.microsoft.com/office/drawing/2014/chart" uri="{C3380CC4-5D6E-409C-BE32-E72D297353CC}">
              <c16:uniqueId val="{00000000-2B61-41B5-A0EC-CFC021FB9E6C}"/>
            </c:ext>
          </c:extLst>
        </c:ser>
        <c:dLbls>
          <c:dLblPos val="outEnd"/>
          <c:showLegendKey val="0"/>
          <c:showVal val="1"/>
          <c:showCatName val="0"/>
          <c:showSerName val="0"/>
          <c:showPercent val="0"/>
          <c:showBubbleSize val="0"/>
        </c:dLbls>
        <c:gapWidth val="182"/>
        <c:axId val="395383376"/>
        <c:axId val="395385296"/>
      </c:barChart>
      <c:catAx>
        <c:axId val="39538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s-CO"/>
          </a:p>
        </c:txPr>
        <c:crossAx val="395385296"/>
        <c:crosses val="autoZero"/>
        <c:auto val="1"/>
        <c:lblAlgn val="ctr"/>
        <c:lblOffset val="100"/>
        <c:noMultiLvlLbl val="0"/>
      </c:catAx>
      <c:valAx>
        <c:axId val="395385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5383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'Grafica 9'!$A$4</c:f>
              <c:strCache>
                <c:ptCount val="1"/>
                <c:pt idx="0">
                  <c:v>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 9'!$B$3:$C$3</c:f>
              <c:strCache>
                <c:ptCount val="2"/>
                <c:pt idx="0">
                  <c:v>2022+</c:v>
                </c:pt>
                <c:pt idx="1">
                  <c:v>2023+</c:v>
                </c:pt>
              </c:strCache>
            </c:strRef>
          </c:cat>
          <c:val>
            <c:numRef>
              <c:f>'Grafica 9'!$B$4:$C$4</c:f>
              <c:numCache>
                <c:formatCode>0.00%</c:formatCode>
                <c:ptCount val="2"/>
                <c:pt idx="0">
                  <c:v>0.23232355060056073</c:v>
                </c:pt>
                <c:pt idx="1">
                  <c:v>0.30081748643829914</c:v>
                </c:pt>
              </c:numCache>
            </c:numRef>
          </c:val>
          <c:extLst>
            <c:ext xmlns:c16="http://schemas.microsoft.com/office/drawing/2014/chart" uri="{C3380CC4-5D6E-409C-BE32-E72D297353CC}">
              <c16:uniqueId val="{00000000-BE94-4884-B54C-B8E994DF8DB9}"/>
            </c:ext>
          </c:extLst>
        </c:ser>
        <c:ser>
          <c:idx val="1"/>
          <c:order val="1"/>
          <c:tx>
            <c:strRef>
              <c:f>'Grafica 9'!$A$5</c:f>
              <c:strCache>
                <c:ptCount val="1"/>
                <c:pt idx="0">
                  <c:v>Otras ACTI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 9'!$B$3:$C$3</c:f>
              <c:strCache>
                <c:ptCount val="2"/>
                <c:pt idx="0">
                  <c:v>2022+</c:v>
                </c:pt>
                <c:pt idx="1">
                  <c:v>2023+</c:v>
                </c:pt>
              </c:strCache>
            </c:strRef>
          </c:cat>
          <c:val>
            <c:numRef>
              <c:f>'Grafica 9'!$B$5:$C$5</c:f>
              <c:numCache>
                <c:formatCode>0.00%</c:formatCode>
                <c:ptCount val="2"/>
                <c:pt idx="0">
                  <c:v>0.76767644939943935</c:v>
                </c:pt>
                <c:pt idx="1">
                  <c:v>0.69918251356170091</c:v>
                </c:pt>
              </c:numCache>
            </c:numRef>
          </c:val>
          <c:extLst>
            <c:ext xmlns:c16="http://schemas.microsoft.com/office/drawing/2014/chart" uri="{C3380CC4-5D6E-409C-BE32-E72D297353CC}">
              <c16:uniqueId val="{00000001-BE94-4884-B54C-B8E994DF8DB9}"/>
            </c:ext>
          </c:extLst>
        </c:ser>
        <c:dLbls>
          <c:showLegendKey val="0"/>
          <c:showVal val="0"/>
          <c:showCatName val="0"/>
          <c:showSerName val="0"/>
          <c:showPercent val="0"/>
          <c:showBubbleSize val="0"/>
        </c:dLbls>
        <c:gapWidth val="150"/>
        <c:overlap val="100"/>
        <c:axId val="1221950159"/>
        <c:axId val="1221953999"/>
        <c:extLst>
          <c:ext xmlns:c15="http://schemas.microsoft.com/office/drawing/2012/chart" uri="{02D57815-91ED-43cb-92C2-25804820EDAC}">
            <c15:filteredBarSeries>
              <c15:ser>
                <c:idx val="2"/>
                <c:order val="2"/>
                <c:tx>
                  <c:strRef>
                    <c:extLst>
                      <c:ext uri="{02D57815-91ED-43cb-92C2-25804820EDAC}">
                        <c15:formulaRef>
                          <c15:sqref>'Grafica 9'!$A$6</c15:sqref>
                        </c15:formulaRef>
                      </c:ext>
                    </c:extLst>
                    <c:strCache>
                      <c:ptCount val="1"/>
                      <c:pt idx="0">
                        <c:v>Total </c:v>
                      </c:pt>
                    </c:strCache>
                  </c:strRef>
                </c:tx>
                <c:spPr>
                  <a:solidFill>
                    <a:schemeClr val="accent3"/>
                  </a:solidFill>
                  <a:ln>
                    <a:noFill/>
                  </a:ln>
                  <a:effectLst/>
                </c:spPr>
                <c:invertIfNegative val="0"/>
                <c:cat>
                  <c:strRef>
                    <c:extLst>
                      <c:ext uri="{02D57815-91ED-43cb-92C2-25804820EDAC}">
                        <c15:formulaRef>
                          <c15:sqref>'Grafica 9'!$B$3:$C$3</c15:sqref>
                        </c15:formulaRef>
                      </c:ext>
                    </c:extLst>
                    <c:strCache>
                      <c:ptCount val="2"/>
                      <c:pt idx="0">
                        <c:v>2022+</c:v>
                      </c:pt>
                      <c:pt idx="1">
                        <c:v>2023+</c:v>
                      </c:pt>
                    </c:strCache>
                  </c:strRef>
                </c:cat>
                <c:val>
                  <c:numRef>
                    <c:extLst>
                      <c:ext uri="{02D57815-91ED-43cb-92C2-25804820EDAC}">
                        <c15:formulaRef>
                          <c15:sqref>'Grafica 9'!$B$6:$C$6</c15:sqref>
                        </c15:formulaRef>
                      </c:ext>
                    </c:extLst>
                    <c:numCache>
                      <c:formatCode>0.00%</c:formatCode>
                      <c:ptCount val="2"/>
                      <c:pt idx="0">
                        <c:v>1</c:v>
                      </c:pt>
                      <c:pt idx="1">
                        <c:v>1</c:v>
                      </c:pt>
                    </c:numCache>
                  </c:numRef>
                </c:val>
                <c:extLst>
                  <c:ext xmlns:c16="http://schemas.microsoft.com/office/drawing/2014/chart" uri="{C3380CC4-5D6E-409C-BE32-E72D297353CC}">
                    <c16:uniqueId val="{00000002-BE94-4884-B54C-B8E994DF8DB9}"/>
                  </c:ext>
                </c:extLst>
              </c15:ser>
            </c15:filteredBarSeries>
          </c:ext>
        </c:extLst>
      </c:barChart>
      <c:catAx>
        <c:axId val="122195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21953999"/>
        <c:crosses val="autoZero"/>
        <c:auto val="1"/>
        <c:lblAlgn val="ctr"/>
        <c:lblOffset val="100"/>
        <c:noMultiLvlLbl val="0"/>
      </c:catAx>
      <c:valAx>
        <c:axId val="1221953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2195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'Grafica 10'!$A$3</c:f>
              <c:strCache>
                <c:ptCount val="1"/>
                <c:pt idx="0">
                  <c:v>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'Grafica 10'!$B$2:$F$2</c:f>
              <c:strCache>
                <c:ptCount val="5"/>
                <c:pt idx="0">
                  <c:v>2019</c:v>
                </c:pt>
                <c:pt idx="1">
                  <c:v>2020</c:v>
                </c:pt>
                <c:pt idx="2">
                  <c:v>2021*</c:v>
                </c:pt>
                <c:pt idx="3">
                  <c:v>2022+</c:v>
                </c:pt>
                <c:pt idx="4">
                  <c:v>2023+</c:v>
                </c:pt>
              </c:strCache>
            </c:strRef>
          </c:cat>
          <c:val>
            <c:numRef>
              <c:f>'Grafica 10'!$B$3:$F$3</c:f>
              <c:numCache>
                <c:formatCode>#,##0</c:formatCode>
                <c:ptCount val="5"/>
                <c:pt idx="0">
                  <c:v>2228480.9117790656</c:v>
                </c:pt>
                <c:pt idx="1">
                  <c:v>2422379.1977896555</c:v>
                </c:pt>
                <c:pt idx="2">
                  <c:v>2553538.6399248228</c:v>
                </c:pt>
                <c:pt idx="3">
                  <c:v>2233476.7104746499</c:v>
                </c:pt>
                <c:pt idx="4">
                  <c:v>3044620.3661404317</c:v>
                </c:pt>
              </c:numCache>
            </c:numRef>
          </c:val>
          <c:extLst>
            <c:ext xmlns:c16="http://schemas.microsoft.com/office/drawing/2014/chart" uri="{C3380CC4-5D6E-409C-BE32-E72D297353CC}">
              <c16:uniqueId val="{00000000-323B-224F-AF71-962FC3E87CCC}"/>
            </c:ext>
          </c:extLst>
        </c:ser>
        <c:ser>
          <c:idx val="1"/>
          <c:order val="1"/>
          <c:tx>
            <c:strRef>
              <c:f>'Grafica 10'!$A$4</c:f>
              <c:strCache>
                <c:ptCount val="1"/>
                <c:pt idx="0">
                  <c:v>Apoyo a la formación y capacitación científica y tecnológica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'Grafica 10'!$B$2:$F$2</c:f>
              <c:strCache>
                <c:ptCount val="5"/>
                <c:pt idx="0">
                  <c:v>2019</c:v>
                </c:pt>
                <c:pt idx="1">
                  <c:v>2020</c:v>
                </c:pt>
                <c:pt idx="2">
                  <c:v>2021*</c:v>
                </c:pt>
                <c:pt idx="3">
                  <c:v>2022+</c:v>
                </c:pt>
                <c:pt idx="4">
                  <c:v>2023+</c:v>
                </c:pt>
              </c:strCache>
            </c:strRef>
          </c:cat>
          <c:val>
            <c:numRef>
              <c:f>'Grafica 10'!$B$4:$F$4</c:f>
              <c:numCache>
                <c:formatCode>#,##0</c:formatCode>
                <c:ptCount val="5"/>
                <c:pt idx="0">
                  <c:v>437701.32067314355</c:v>
                </c:pt>
                <c:pt idx="1">
                  <c:v>457786.60851529666</c:v>
                </c:pt>
                <c:pt idx="2">
                  <c:v>513687.82328477636</c:v>
                </c:pt>
                <c:pt idx="3">
                  <c:v>577215.97052520711</c:v>
                </c:pt>
                <c:pt idx="4">
                  <c:v>464689.3251144425</c:v>
                </c:pt>
              </c:numCache>
            </c:numRef>
          </c:val>
          <c:extLst>
            <c:ext xmlns:c16="http://schemas.microsoft.com/office/drawing/2014/chart" uri="{C3380CC4-5D6E-409C-BE32-E72D297353CC}">
              <c16:uniqueId val="{00000001-323B-224F-AF71-962FC3E87CCC}"/>
            </c:ext>
          </c:extLst>
        </c:ser>
        <c:ser>
          <c:idx val="2"/>
          <c:order val="2"/>
          <c:tx>
            <c:strRef>
              <c:f>'Grafica 10'!$A$5</c:f>
              <c:strCache>
                <c:ptCount val="1"/>
                <c:pt idx="0">
                  <c:v>Servicios científicos y tecnológicos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'Grafica 10'!$B$2:$F$2</c:f>
              <c:strCache>
                <c:ptCount val="5"/>
                <c:pt idx="0">
                  <c:v>2019</c:v>
                </c:pt>
                <c:pt idx="1">
                  <c:v>2020</c:v>
                </c:pt>
                <c:pt idx="2">
                  <c:v>2021*</c:v>
                </c:pt>
                <c:pt idx="3">
                  <c:v>2022+</c:v>
                </c:pt>
                <c:pt idx="4">
                  <c:v>2023+</c:v>
                </c:pt>
              </c:strCache>
            </c:strRef>
          </c:cat>
          <c:val>
            <c:numRef>
              <c:f>'Grafica 10'!$B$5:$F$5</c:f>
              <c:numCache>
                <c:formatCode>#,##0</c:formatCode>
                <c:ptCount val="5"/>
                <c:pt idx="0">
                  <c:v>1396239.935355556</c:v>
                </c:pt>
                <c:pt idx="1">
                  <c:v>998561.08506428695</c:v>
                </c:pt>
                <c:pt idx="2">
                  <c:v>1630187.6103131047</c:v>
                </c:pt>
                <c:pt idx="3">
                  <c:v>1150206.4994535991</c:v>
                </c:pt>
                <c:pt idx="4">
                  <c:v>1051660.0578386611</c:v>
                </c:pt>
              </c:numCache>
            </c:numRef>
          </c:val>
          <c:extLst>
            <c:ext xmlns:c16="http://schemas.microsoft.com/office/drawing/2014/chart" uri="{C3380CC4-5D6E-409C-BE32-E72D297353CC}">
              <c16:uniqueId val="{00000002-323B-224F-AF71-962FC3E87CCC}"/>
            </c:ext>
          </c:extLst>
        </c:ser>
        <c:ser>
          <c:idx val="3"/>
          <c:order val="3"/>
          <c:tx>
            <c:strRef>
              <c:f>'Grafica 10'!$A$6</c:f>
              <c:strCache>
                <c:ptCount val="1"/>
                <c:pt idx="0">
                  <c:v>Administración y otras actividades de apoyo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'Grafica 10'!$B$2:$F$2</c:f>
              <c:strCache>
                <c:ptCount val="5"/>
                <c:pt idx="0">
                  <c:v>2019</c:v>
                </c:pt>
                <c:pt idx="1">
                  <c:v>2020</c:v>
                </c:pt>
                <c:pt idx="2">
                  <c:v>2021*</c:v>
                </c:pt>
                <c:pt idx="3">
                  <c:v>2022+</c:v>
                </c:pt>
                <c:pt idx="4">
                  <c:v>2023+</c:v>
                </c:pt>
              </c:strCache>
            </c:strRef>
          </c:cat>
          <c:val>
            <c:numRef>
              <c:f>'Grafica 10'!$B$6:$F$6</c:f>
              <c:numCache>
                <c:formatCode>#,##0</c:formatCode>
                <c:ptCount val="5"/>
                <c:pt idx="0">
                  <c:v>309661.1902139681</c:v>
                </c:pt>
                <c:pt idx="1">
                  <c:v>330259.38216156577</c:v>
                </c:pt>
                <c:pt idx="2">
                  <c:v>426713.95703382406</c:v>
                </c:pt>
                <c:pt idx="3">
                  <c:v>389198.3765574256</c:v>
                </c:pt>
                <c:pt idx="4">
                  <c:v>633756.95811103832</c:v>
                </c:pt>
              </c:numCache>
            </c:numRef>
          </c:val>
          <c:extLst>
            <c:ext xmlns:c16="http://schemas.microsoft.com/office/drawing/2014/chart" uri="{C3380CC4-5D6E-409C-BE32-E72D297353CC}">
              <c16:uniqueId val="{00000003-323B-224F-AF71-962FC3E87CCC}"/>
            </c:ext>
          </c:extLst>
        </c:ser>
        <c:ser>
          <c:idx val="4"/>
          <c:order val="4"/>
          <c:tx>
            <c:strRef>
              <c:f>'Grafica 10'!$A$7</c:f>
              <c:strCache>
                <c:ptCount val="1"/>
                <c:pt idx="0">
                  <c:v>Actividades de innovación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'Grafica 10'!$B$2:$F$2</c:f>
              <c:strCache>
                <c:ptCount val="5"/>
                <c:pt idx="0">
                  <c:v>2019</c:v>
                </c:pt>
                <c:pt idx="1">
                  <c:v>2020</c:v>
                </c:pt>
                <c:pt idx="2">
                  <c:v>2021*</c:v>
                </c:pt>
                <c:pt idx="3">
                  <c:v>2022+</c:v>
                </c:pt>
                <c:pt idx="4">
                  <c:v>2023+</c:v>
                </c:pt>
              </c:strCache>
            </c:strRef>
          </c:cat>
          <c:val>
            <c:numRef>
              <c:f>'Grafica 10'!$B$7:$F$7</c:f>
              <c:numCache>
                <c:formatCode>#,##0</c:formatCode>
                <c:ptCount val="5"/>
                <c:pt idx="0">
                  <c:v>2752142.8213540195</c:v>
                </c:pt>
                <c:pt idx="1">
                  <c:v>3624015.4794290867</c:v>
                </c:pt>
                <c:pt idx="2">
                  <c:v>5283291.9851627415</c:v>
                </c:pt>
                <c:pt idx="3">
                  <c:v>5263549.8958671018</c:v>
                </c:pt>
                <c:pt idx="4">
                  <c:v>4926428.1571251489</c:v>
                </c:pt>
              </c:numCache>
            </c:numRef>
          </c:val>
          <c:extLst>
            <c:ext xmlns:c16="http://schemas.microsoft.com/office/drawing/2014/chart" uri="{C3380CC4-5D6E-409C-BE32-E72D297353CC}">
              <c16:uniqueId val="{00000004-323B-224F-AF71-962FC3E87CCC}"/>
            </c:ext>
          </c:extLst>
        </c:ser>
        <c:dLbls>
          <c:dLblPos val="ctr"/>
          <c:showLegendKey val="0"/>
          <c:showVal val="1"/>
          <c:showCatName val="0"/>
          <c:showSerName val="0"/>
          <c:showPercent val="0"/>
          <c:showBubbleSize val="0"/>
        </c:dLbls>
        <c:gapWidth val="79"/>
        <c:overlap val="100"/>
        <c:axId val="935485871"/>
        <c:axId val="276472271"/>
      </c:barChart>
      <c:catAx>
        <c:axId val="935485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CO"/>
          </a:p>
        </c:txPr>
        <c:crossAx val="276472271"/>
        <c:crosses val="autoZero"/>
        <c:auto val="1"/>
        <c:lblAlgn val="ctr"/>
        <c:lblOffset val="100"/>
        <c:noMultiLvlLbl val="0"/>
      </c:catAx>
      <c:valAx>
        <c:axId val="276472271"/>
        <c:scaling>
          <c:orientation val="minMax"/>
        </c:scaling>
        <c:delete val="1"/>
        <c:axPos val="l"/>
        <c:numFmt formatCode="#,##0" sourceLinked="1"/>
        <c:majorTickMark val="none"/>
        <c:minorTickMark val="none"/>
        <c:tickLblPos val="nextTo"/>
        <c:crossAx val="93548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321406151914627E-2"/>
          <c:y val="3.5469564219461389E-2"/>
          <c:w val="0.97237915881983683"/>
          <c:h val="0.81596653419956588"/>
        </c:manualLayout>
      </c:layout>
      <c:lineChart>
        <c:grouping val="standard"/>
        <c:varyColors val="0"/>
        <c:ser>
          <c:idx val="0"/>
          <c:order val="0"/>
          <c:tx>
            <c:strRef>
              <c:f>'%PIB ACTI'!$A$3</c:f>
              <c:strCache>
                <c:ptCount val="1"/>
                <c:pt idx="0">
                  <c:v>I+D como % PIB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venirNext LT Pro Regular" panose="020B0504020202020204" pitchFamily="34" charset="0"/>
                    <a:ea typeface="+mn-ea"/>
                    <a:cs typeface="+mn-cs"/>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'%PIB ACTI'!$B$2:$F$2</c:f>
              <c:strCache>
                <c:ptCount val="5"/>
                <c:pt idx="0">
                  <c:v>2019</c:v>
                </c:pt>
                <c:pt idx="1">
                  <c:v>2020</c:v>
                </c:pt>
                <c:pt idx="2">
                  <c:v>2021*</c:v>
                </c:pt>
                <c:pt idx="3">
                  <c:v>2022+</c:v>
                </c:pt>
                <c:pt idx="4">
                  <c:v>2023+</c:v>
                </c:pt>
              </c:strCache>
            </c:strRef>
          </c:cat>
          <c:val>
            <c:numRef>
              <c:f>'%PIB ACTI'!$B$3:$F$3</c:f>
              <c:numCache>
                <c:formatCode>0.00%</c:formatCode>
                <c:ptCount val="5"/>
                <c:pt idx="0">
                  <c:v>2.5288472758107669E-3</c:v>
                </c:pt>
                <c:pt idx="1">
                  <c:v>2.9617058293063409E-3</c:v>
                </c:pt>
                <c:pt idx="2">
                  <c:v>2.8177195740268605E-3</c:v>
                </c:pt>
                <c:pt idx="3">
                  <c:v>2.2971112873570124E-3</c:v>
                </c:pt>
                <c:pt idx="4">
                  <c:v>3.1123667402689439E-3</c:v>
                </c:pt>
              </c:numCache>
            </c:numRef>
          </c:val>
          <c:smooth val="0"/>
          <c:extLst>
            <c:ext xmlns:c16="http://schemas.microsoft.com/office/drawing/2014/chart" uri="{C3380CC4-5D6E-409C-BE32-E72D297353CC}">
              <c16:uniqueId val="{00000000-8C3B-48C3-A0DB-665CD0B748E7}"/>
            </c:ext>
          </c:extLst>
        </c:ser>
        <c:ser>
          <c:idx val="1"/>
          <c:order val="1"/>
          <c:tx>
            <c:strRef>
              <c:f>'%PIB ACTI'!$A$4</c:f>
              <c:strCache>
                <c:ptCount val="1"/>
                <c:pt idx="0">
                  <c:v>ACTI como % PIB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venirNext LT Pro Regular" panose="020B0504020202020204" pitchFamily="34" charset="0"/>
                    <a:ea typeface="+mn-ea"/>
                    <a:cs typeface="+mn-cs"/>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'%PIB ACTI'!$B$2:$F$2</c:f>
              <c:strCache>
                <c:ptCount val="5"/>
                <c:pt idx="0">
                  <c:v>2019</c:v>
                </c:pt>
                <c:pt idx="1">
                  <c:v>2020</c:v>
                </c:pt>
                <c:pt idx="2">
                  <c:v>2021*</c:v>
                </c:pt>
                <c:pt idx="3">
                  <c:v>2022+</c:v>
                </c:pt>
                <c:pt idx="4">
                  <c:v>2023+</c:v>
                </c:pt>
              </c:strCache>
            </c:strRef>
          </c:cat>
          <c:val>
            <c:numRef>
              <c:f>'%PIB ACTI'!$B$4:$F$4</c:f>
              <c:numCache>
                <c:formatCode>0.00%</c:formatCode>
                <c:ptCount val="5"/>
                <c:pt idx="0">
                  <c:v>8.0844668090925293E-3</c:v>
                </c:pt>
                <c:pt idx="1">
                  <c:v>9.5769675424378191E-3</c:v>
                </c:pt>
                <c:pt idx="2">
                  <c:v>1.1484138377586658E-2</c:v>
                </c:pt>
                <c:pt idx="3">
                  <c:v>9.8875524303022148E-3</c:v>
                </c:pt>
                <c:pt idx="4">
                  <c:v>1.0346362430986281E-2</c:v>
                </c:pt>
              </c:numCache>
            </c:numRef>
          </c:val>
          <c:smooth val="0"/>
          <c:extLst>
            <c:ext xmlns:c16="http://schemas.microsoft.com/office/drawing/2014/chart" uri="{C3380CC4-5D6E-409C-BE32-E72D297353CC}">
              <c16:uniqueId val="{00000001-8C3B-48C3-A0DB-665CD0B748E7}"/>
            </c:ext>
          </c:extLst>
        </c:ser>
        <c:dLbls>
          <c:dLblPos val="ctr"/>
          <c:showLegendKey val="0"/>
          <c:showVal val="1"/>
          <c:showCatName val="0"/>
          <c:showSerName val="0"/>
          <c:showPercent val="0"/>
          <c:showBubbleSize val="0"/>
        </c:dLbls>
        <c:smooth val="0"/>
        <c:axId val="1211095088"/>
        <c:axId val="1211095920"/>
      </c:lineChart>
      <c:catAx>
        <c:axId val="1211095088"/>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Next LT Pro Regular" panose="020B0504020202020204" pitchFamily="34" charset="0"/>
                <a:ea typeface="+mn-ea"/>
                <a:cs typeface="+mn-cs"/>
              </a:defRPr>
            </a:pPr>
            <a:endParaRPr lang="es-CO"/>
          </a:p>
        </c:txPr>
        <c:crossAx val="1211095920"/>
        <c:crosses val="autoZero"/>
        <c:auto val="1"/>
        <c:lblAlgn val="ctr"/>
        <c:lblOffset val="100"/>
        <c:noMultiLvlLbl val="0"/>
      </c:catAx>
      <c:valAx>
        <c:axId val="1211095920"/>
        <c:scaling>
          <c:orientation val="minMax"/>
        </c:scaling>
        <c:delete val="1"/>
        <c:axPos val="l"/>
        <c:numFmt formatCode="0.00%" sourceLinked="1"/>
        <c:majorTickMark val="none"/>
        <c:minorTickMark val="none"/>
        <c:tickLblPos val="nextTo"/>
        <c:crossAx val="121109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8023D17E-2A1B-41CA-A84C-EB639E370DFA}">
          <cx:tx>
            <cx:txData>
              <cx:f>_xlchart.v1.1</cx:f>
              <cx:v>2023+</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AC62432B-4CD3-48A2-A348-29542D788F9E}" formatIdx="0">
          <cx:tx>
            <cx:txData>
              <cx:f>_xlchart.v2.4</cx:f>
              <cx:v>2023+</cx:v>
            </cx:txData>
          </cx:tx>
          <cx:dataPt idx="0"/>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26FA922E-5ECD-498A-8845-B283B8BE1D9D}">
          <cx:tx>
            <cx:txData>
              <cx:f>_xlchart.v1.7</cx:f>
              <cx:v>2023+</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76200</xdr:colOff>
      <xdr:row>4</xdr:row>
      <xdr:rowOff>14286</xdr:rowOff>
    </xdr:from>
    <xdr:to>
      <xdr:col>9</xdr:col>
      <xdr:colOff>470647</xdr:colOff>
      <xdr:row>25</xdr:row>
      <xdr:rowOff>11205</xdr:rowOff>
    </xdr:to>
    <xdr:graphicFrame macro="">
      <xdr:nvGraphicFramePr>
        <xdr:cNvPr id="2" name="Gráfico 1">
          <a:extLst>
            <a:ext uri="{FF2B5EF4-FFF2-40B4-BE49-F238E27FC236}">
              <a16:creationId xmlns:a16="http://schemas.microsoft.com/office/drawing/2014/main" id="{42D1CA0D-176C-4A60-8421-6549C6377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6</xdr:row>
      <xdr:rowOff>179070</xdr:rowOff>
    </xdr:from>
    <xdr:to>
      <xdr:col>4</xdr:col>
      <xdr:colOff>83820</xdr:colOff>
      <xdr:row>21</xdr:row>
      <xdr:rowOff>179070</xdr:rowOff>
    </xdr:to>
    <xdr:graphicFrame macro="">
      <xdr:nvGraphicFramePr>
        <xdr:cNvPr id="3" name="Gráfico 2">
          <a:extLst>
            <a:ext uri="{FF2B5EF4-FFF2-40B4-BE49-F238E27FC236}">
              <a16:creationId xmlns:a16="http://schemas.microsoft.com/office/drawing/2014/main" id="{F08DEE7E-7A86-0718-2755-D2FCCC0C8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49530</xdr:rowOff>
    </xdr:from>
    <xdr:to>
      <xdr:col>3</xdr:col>
      <xdr:colOff>525780</xdr:colOff>
      <xdr:row>27</xdr:row>
      <xdr:rowOff>151130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07A1ED02-A5FC-41A9-4520-10D706DE92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2443480"/>
              <a:ext cx="7066280" cy="25908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40640</xdr:colOff>
      <xdr:row>8</xdr:row>
      <xdr:rowOff>29210</xdr:rowOff>
    </xdr:from>
    <xdr:to>
      <xdr:col>3</xdr:col>
      <xdr:colOff>1930400</xdr:colOff>
      <xdr:row>23</xdr:row>
      <xdr:rowOff>39370</xdr:rowOff>
    </xdr:to>
    <mc:AlternateContent xmlns:mc="http://schemas.openxmlformats.org/markup-compatibility/2006">
      <mc:Choice xmlns:cx2="http://schemas.microsoft.com/office/drawing/2015/10/21/chartex" Requires="cx2">
        <xdr:graphicFrame macro="">
          <xdr:nvGraphicFramePr>
            <xdr:cNvPr id="3" name="Gráfico 2">
              <a:extLst>
                <a:ext uri="{FF2B5EF4-FFF2-40B4-BE49-F238E27FC236}">
                  <a16:creationId xmlns:a16="http://schemas.microsoft.com/office/drawing/2014/main" id="{AC2D5046-1A3D-CAE2-A34C-2912B32858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96440" y="1521460"/>
              <a:ext cx="6576060" cy="267716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289560</xdr:colOff>
      <xdr:row>10</xdr:row>
      <xdr:rowOff>118110</xdr:rowOff>
    </xdr:from>
    <xdr:to>
      <xdr:col>1</xdr:col>
      <xdr:colOff>4312920</xdr:colOff>
      <xdr:row>25</xdr:row>
      <xdr:rowOff>118110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19246168-14A5-C00C-22C9-D6A0BB48DB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9560" y="1972310"/>
              <a:ext cx="4632960" cy="26670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87629</xdr:colOff>
      <xdr:row>18</xdr:row>
      <xdr:rowOff>12382</xdr:rowOff>
    </xdr:from>
    <xdr:to>
      <xdr:col>2</xdr:col>
      <xdr:colOff>779144</xdr:colOff>
      <xdr:row>23</xdr:row>
      <xdr:rowOff>278130</xdr:rowOff>
    </xdr:to>
    <xdr:graphicFrame macro="">
      <xdr:nvGraphicFramePr>
        <xdr:cNvPr id="2" name="Gráfico 1">
          <a:extLst>
            <a:ext uri="{FF2B5EF4-FFF2-40B4-BE49-F238E27FC236}">
              <a16:creationId xmlns:a16="http://schemas.microsoft.com/office/drawing/2014/main" id="{35EF569F-CA11-48BC-A3B9-3264DFDFB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129540</xdr:colOff>
      <xdr:row>7</xdr:row>
      <xdr:rowOff>41910</xdr:rowOff>
    </xdr:from>
    <xdr:to>
      <xdr:col>1</xdr:col>
      <xdr:colOff>236220</xdr:colOff>
      <xdr:row>22</xdr:row>
      <xdr:rowOff>41910</xdr:rowOff>
    </xdr:to>
    <xdr:graphicFrame macro="">
      <xdr:nvGraphicFramePr>
        <xdr:cNvPr id="3" name="Gráfico 2">
          <a:extLst>
            <a:ext uri="{FF2B5EF4-FFF2-40B4-BE49-F238E27FC236}">
              <a16:creationId xmlns:a16="http://schemas.microsoft.com/office/drawing/2014/main" id="{ACB1F2F6-008F-B1B8-3307-76CAD4DDD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971550</xdr:colOff>
      <xdr:row>8</xdr:row>
      <xdr:rowOff>63500</xdr:rowOff>
    </xdr:from>
    <xdr:to>
      <xdr:col>7</xdr:col>
      <xdr:colOff>342900</xdr:colOff>
      <xdr:row>27</xdr:row>
      <xdr:rowOff>139700</xdr:rowOff>
    </xdr:to>
    <xdr:graphicFrame macro="">
      <xdr:nvGraphicFramePr>
        <xdr:cNvPr id="3" name="Gráfico 2">
          <a:extLst>
            <a:ext uri="{FF2B5EF4-FFF2-40B4-BE49-F238E27FC236}">
              <a16:creationId xmlns:a16="http://schemas.microsoft.com/office/drawing/2014/main" id="{05A1C399-862A-90E5-3E4E-B7AB8FC1C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xdr:colOff>
      <xdr:row>5</xdr:row>
      <xdr:rowOff>14286</xdr:rowOff>
    </xdr:from>
    <xdr:to>
      <xdr:col>9</xdr:col>
      <xdr:colOff>470647</xdr:colOff>
      <xdr:row>26</xdr:row>
      <xdr:rowOff>11205</xdr:rowOff>
    </xdr:to>
    <xdr:graphicFrame macro="">
      <xdr:nvGraphicFramePr>
        <xdr:cNvPr id="2" name="Gráfico 1">
          <a:extLst>
            <a:ext uri="{FF2B5EF4-FFF2-40B4-BE49-F238E27FC236}">
              <a16:creationId xmlns:a16="http://schemas.microsoft.com/office/drawing/2014/main" id="{1690F37D-0314-4293-92AF-B3D56FD6E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4A13-EA6F-4BBD-BE5D-D453FBE1512A}">
  <dimension ref="A1:V29"/>
  <sheetViews>
    <sheetView zoomScale="97" zoomScaleNormal="100" workbookViewId="0">
      <selection activeCell="A3" sqref="A3"/>
    </sheetView>
  </sheetViews>
  <sheetFormatPr baseColWidth="10" defaultColWidth="11.4140625" defaultRowHeight="14"/>
  <cols>
    <col min="1" max="1" width="21" style="1" customWidth="1"/>
    <col min="2" max="16384" width="11.4140625" style="1"/>
  </cols>
  <sheetData>
    <row r="1" spans="1:9" ht="14.5" thickBot="1">
      <c r="A1" s="33" t="s">
        <v>54</v>
      </c>
    </row>
    <row r="2" spans="1:9" ht="24.75" customHeight="1">
      <c r="A2" s="13"/>
      <c r="B2" s="12">
        <v>2019</v>
      </c>
      <c r="C2" s="11">
        <v>2020</v>
      </c>
      <c r="D2" s="11" t="s">
        <v>11</v>
      </c>
      <c r="E2" s="11" t="s">
        <v>10</v>
      </c>
      <c r="F2" s="10" t="s">
        <v>9</v>
      </c>
    </row>
    <row r="3" spans="1:9">
      <c r="A3" s="9" t="s">
        <v>8</v>
      </c>
      <c r="B3" s="8">
        <v>2.5288472758107669E-3</v>
      </c>
      <c r="C3" s="8">
        <v>2.9617058293063409E-3</v>
      </c>
      <c r="D3" s="8">
        <v>2.8177195740268605E-3</v>
      </c>
      <c r="E3" s="8">
        <v>2.2971112873570124E-3</v>
      </c>
      <c r="F3" s="7">
        <v>3.1123667402689439E-3</v>
      </c>
    </row>
    <row r="4" spans="1:9">
      <c r="I4" s="3"/>
    </row>
    <row r="27" spans="1:22" customFormat="1">
      <c r="A27" s="1"/>
      <c r="B27" s="79" t="s">
        <v>0</v>
      </c>
      <c r="C27" s="79"/>
      <c r="D27" s="79"/>
      <c r="E27" s="79"/>
      <c r="F27" s="79"/>
      <c r="G27" s="79"/>
      <c r="H27" s="79"/>
      <c r="I27" s="79"/>
      <c r="J27" s="79"/>
      <c r="K27" s="79"/>
      <c r="L27" s="79"/>
      <c r="M27" s="2"/>
      <c r="N27" s="2"/>
      <c r="O27" s="2"/>
      <c r="P27" s="2"/>
      <c r="Q27" s="2"/>
      <c r="R27" s="2"/>
      <c r="S27" s="2"/>
      <c r="T27" s="2"/>
      <c r="U27" s="2"/>
      <c r="V27" s="2"/>
    </row>
    <row r="28" spans="1:22" customFormat="1">
      <c r="A28" s="1"/>
      <c r="B28" s="1"/>
      <c r="C28" s="1"/>
      <c r="D28" s="1"/>
      <c r="E28" s="1"/>
      <c r="F28" s="1"/>
      <c r="G28" s="1"/>
      <c r="H28" s="1"/>
      <c r="I28" s="1"/>
      <c r="J28" s="1"/>
      <c r="K28" s="1"/>
      <c r="L28" s="1"/>
      <c r="M28" s="1"/>
      <c r="N28" s="1"/>
      <c r="O28" s="1"/>
      <c r="P28" s="1"/>
      <c r="Q28" s="1"/>
      <c r="R28" s="1"/>
      <c r="S28" s="1"/>
      <c r="T28" s="1"/>
      <c r="U28" s="1"/>
      <c r="V28" s="1"/>
    </row>
    <row r="29" spans="1:22" customFormat="1">
      <c r="A29" s="1"/>
      <c r="B29" s="80"/>
      <c r="C29" s="80"/>
      <c r="D29" s="80"/>
      <c r="E29" s="80"/>
      <c r="F29" s="80"/>
      <c r="G29" s="80"/>
      <c r="H29" s="80"/>
      <c r="I29" s="80"/>
      <c r="J29" s="80"/>
      <c r="K29" s="80"/>
      <c r="L29" s="80"/>
      <c r="M29" s="80"/>
      <c r="N29" s="80"/>
      <c r="O29" s="80"/>
      <c r="P29" s="80"/>
      <c r="Q29" s="80"/>
      <c r="R29" s="80"/>
      <c r="S29" s="80"/>
      <c r="T29" s="80"/>
      <c r="U29" s="80"/>
      <c r="V29" s="80"/>
    </row>
  </sheetData>
  <mergeCells count="2">
    <mergeCell ref="B27:L27"/>
    <mergeCell ref="B29:V2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ACDC1-9E63-984C-953F-9B614417AD3F}">
  <dimension ref="A1:F7"/>
  <sheetViews>
    <sheetView workbookViewId="0">
      <selection activeCell="N13" sqref="N13"/>
    </sheetView>
  </sheetViews>
  <sheetFormatPr baseColWidth="10" defaultRowHeight="14"/>
  <cols>
    <col min="1" max="1" width="52.75" customWidth="1"/>
  </cols>
  <sheetData>
    <row r="1" spans="1:6" ht="14.5" thickBot="1">
      <c r="A1" s="53" t="s">
        <v>122</v>
      </c>
    </row>
    <row r="2" spans="1:6" ht="14.5">
      <c r="A2" s="23" t="s">
        <v>27</v>
      </c>
      <c r="B2" s="54">
        <v>2019</v>
      </c>
      <c r="C2" s="21">
        <v>2020</v>
      </c>
      <c r="D2" s="21" t="s">
        <v>11</v>
      </c>
      <c r="E2" s="55" t="s">
        <v>10</v>
      </c>
      <c r="F2" s="22" t="s">
        <v>9</v>
      </c>
    </row>
    <row r="3" spans="1:6" ht="14.5">
      <c r="A3" s="24" t="s">
        <v>51</v>
      </c>
      <c r="B3" s="56">
        <v>2228480.9117790656</v>
      </c>
      <c r="C3" s="56">
        <v>2422379.1977896555</v>
      </c>
      <c r="D3" s="56">
        <v>2553538.6399248228</v>
      </c>
      <c r="E3" s="57">
        <v>2233476.7104746499</v>
      </c>
      <c r="F3" s="58">
        <v>3044620.3661404317</v>
      </c>
    </row>
    <row r="4" spans="1:6" ht="14.5">
      <c r="A4" s="24" t="s">
        <v>118</v>
      </c>
      <c r="B4" s="56">
        <v>437701.32067314355</v>
      </c>
      <c r="C4" s="56">
        <v>457786.60851529666</v>
      </c>
      <c r="D4" s="56">
        <v>513687.82328477636</v>
      </c>
      <c r="E4" s="57">
        <v>577215.97052520711</v>
      </c>
      <c r="F4" s="58">
        <v>464689.3251144425</v>
      </c>
    </row>
    <row r="5" spans="1:6" ht="14.5">
      <c r="A5" s="24" t="s">
        <v>119</v>
      </c>
      <c r="B5" s="56">
        <v>1396239.935355556</v>
      </c>
      <c r="C5" s="56">
        <v>998561.08506428695</v>
      </c>
      <c r="D5" s="56">
        <v>1630187.6103131047</v>
      </c>
      <c r="E5" s="57">
        <v>1150206.4994535991</v>
      </c>
      <c r="F5" s="58">
        <v>1051660.0578386611</v>
      </c>
    </row>
    <row r="6" spans="1:6" ht="14.5">
      <c r="A6" s="24" t="s">
        <v>120</v>
      </c>
      <c r="B6" s="56">
        <v>309661.1902139681</v>
      </c>
      <c r="C6" s="56">
        <v>330259.38216156577</v>
      </c>
      <c r="D6" s="56">
        <v>426713.95703382406</v>
      </c>
      <c r="E6" s="57">
        <v>389198.3765574256</v>
      </c>
      <c r="F6" s="58">
        <v>633756.95811103832</v>
      </c>
    </row>
    <row r="7" spans="1:6" ht="15" thickBot="1">
      <c r="A7" s="30" t="s">
        <v>121</v>
      </c>
      <c r="B7" s="59">
        <v>2752142.8213540195</v>
      </c>
      <c r="C7" s="59">
        <v>3624015.4794290867</v>
      </c>
      <c r="D7" s="59">
        <v>5283291.9851627415</v>
      </c>
      <c r="E7" s="60">
        <v>5263549.8958671018</v>
      </c>
      <c r="F7" s="61">
        <v>4926428.1571251489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3619A-68A8-8740-A497-1CED54850474}">
  <dimension ref="A1:B38"/>
  <sheetViews>
    <sheetView tabSelected="1" workbookViewId="0">
      <selection activeCell="D2" sqref="D2"/>
    </sheetView>
  </sheetViews>
  <sheetFormatPr baseColWidth="10" defaultRowHeight="14"/>
  <sheetData>
    <row r="1" spans="1:2">
      <c r="A1" s="62" t="s">
        <v>189</v>
      </c>
    </row>
    <row r="2" spans="1:2">
      <c r="A2" s="45" t="s">
        <v>190</v>
      </c>
    </row>
    <row r="3" spans="1:2" ht="14.5" thickBot="1"/>
    <row r="4" spans="1:2" ht="14.5" thickBot="1">
      <c r="A4" s="63" t="s">
        <v>123</v>
      </c>
      <c r="B4" s="64" t="s">
        <v>124</v>
      </c>
    </row>
    <row r="5" spans="1:2" ht="14.5" thickBot="1">
      <c r="A5" s="65" t="s">
        <v>125</v>
      </c>
      <c r="B5" s="66" t="s">
        <v>126</v>
      </c>
    </row>
    <row r="6" spans="1:2" ht="14.5" thickBot="1">
      <c r="A6" s="65" t="s">
        <v>127</v>
      </c>
      <c r="B6" s="66" t="s">
        <v>128</v>
      </c>
    </row>
    <row r="7" spans="1:2" ht="14.5" thickBot="1">
      <c r="A7" s="65" t="s">
        <v>129</v>
      </c>
      <c r="B7" s="66" t="s">
        <v>130</v>
      </c>
    </row>
    <row r="8" spans="1:2" ht="14.5" thickBot="1">
      <c r="A8" s="65" t="s">
        <v>131</v>
      </c>
      <c r="B8" s="66" t="s">
        <v>132</v>
      </c>
    </row>
    <row r="9" spans="1:2" ht="14.5" thickBot="1">
      <c r="A9" s="65" t="s">
        <v>133</v>
      </c>
      <c r="B9" s="66" t="s">
        <v>134</v>
      </c>
    </row>
    <row r="10" spans="1:2" ht="14.5" thickBot="1">
      <c r="A10" s="65" t="s">
        <v>135</v>
      </c>
      <c r="B10" s="66" t="s">
        <v>136</v>
      </c>
    </row>
    <row r="11" spans="1:2" ht="14.5" thickBot="1">
      <c r="A11" s="65" t="s">
        <v>137</v>
      </c>
      <c r="B11" s="66" t="s">
        <v>138</v>
      </c>
    </row>
    <row r="12" spans="1:2" ht="14.5" thickBot="1">
      <c r="A12" s="65" t="s">
        <v>139</v>
      </c>
      <c r="B12" s="66" t="s">
        <v>140</v>
      </c>
    </row>
    <row r="13" spans="1:2" ht="14.5" thickBot="1">
      <c r="A13" s="65" t="s">
        <v>141</v>
      </c>
      <c r="B13" s="66" t="s">
        <v>142</v>
      </c>
    </row>
    <row r="14" spans="1:2" ht="14.5" thickBot="1">
      <c r="A14" s="65" t="s">
        <v>143</v>
      </c>
      <c r="B14" s="66" t="s">
        <v>144</v>
      </c>
    </row>
    <row r="15" spans="1:2" ht="14.5" thickBot="1">
      <c r="A15" s="65" t="s">
        <v>145</v>
      </c>
      <c r="B15" s="66" t="s">
        <v>146</v>
      </c>
    </row>
    <row r="16" spans="1:2" ht="14.5" thickBot="1">
      <c r="A16" s="65" t="s">
        <v>147</v>
      </c>
      <c r="B16" s="66" t="s">
        <v>148</v>
      </c>
    </row>
    <row r="17" spans="1:2" ht="14.5" thickBot="1">
      <c r="A17" s="65" t="s">
        <v>149</v>
      </c>
      <c r="B17" s="66" t="s">
        <v>150</v>
      </c>
    </row>
    <row r="18" spans="1:2" ht="14.5" thickBot="1">
      <c r="A18" s="65" t="s">
        <v>151</v>
      </c>
      <c r="B18" s="66" t="s">
        <v>152</v>
      </c>
    </row>
    <row r="19" spans="1:2" ht="14.5" thickBot="1">
      <c r="A19" s="65" t="s">
        <v>153</v>
      </c>
      <c r="B19" s="66" t="s">
        <v>154</v>
      </c>
    </row>
    <row r="20" spans="1:2" ht="14.5" thickBot="1">
      <c r="A20" s="65" t="s">
        <v>155</v>
      </c>
      <c r="B20" s="66" t="s">
        <v>156</v>
      </c>
    </row>
    <row r="21" spans="1:2" ht="14.5" thickBot="1">
      <c r="A21" s="65" t="s">
        <v>157</v>
      </c>
      <c r="B21" s="66" t="s">
        <v>158</v>
      </c>
    </row>
    <row r="22" spans="1:2" ht="14.5" thickBot="1">
      <c r="A22" s="65" t="s">
        <v>159</v>
      </c>
      <c r="B22" s="66" t="s">
        <v>160</v>
      </c>
    </row>
    <row r="23" spans="1:2" ht="14.5" thickBot="1">
      <c r="A23" s="65" t="s">
        <v>161</v>
      </c>
      <c r="B23" s="66" t="s">
        <v>162</v>
      </c>
    </row>
    <row r="24" spans="1:2" ht="14.5" thickBot="1">
      <c r="A24" s="65" t="s">
        <v>163</v>
      </c>
      <c r="B24" s="66" t="s">
        <v>164</v>
      </c>
    </row>
    <row r="25" spans="1:2" ht="14.5" thickBot="1">
      <c r="A25" s="65" t="s">
        <v>165</v>
      </c>
      <c r="B25" s="66" t="s">
        <v>166</v>
      </c>
    </row>
    <row r="26" spans="1:2" ht="14.5" thickBot="1">
      <c r="A26" s="65" t="s">
        <v>167</v>
      </c>
      <c r="B26" s="66" t="s">
        <v>168</v>
      </c>
    </row>
    <row r="27" spans="1:2" ht="14.5" thickBot="1">
      <c r="A27" s="65" t="s">
        <v>169</v>
      </c>
      <c r="B27" s="66" t="s">
        <v>170</v>
      </c>
    </row>
    <row r="28" spans="1:2" ht="14.5" thickBot="1">
      <c r="A28" s="65" t="s">
        <v>171</v>
      </c>
      <c r="B28" s="66" t="s">
        <v>126</v>
      </c>
    </row>
    <row r="29" spans="1:2" ht="14.5" thickBot="1">
      <c r="A29" s="65" t="s">
        <v>172</v>
      </c>
      <c r="B29" s="66" t="s">
        <v>173</v>
      </c>
    </row>
    <row r="30" spans="1:2" ht="14.5" thickBot="1">
      <c r="A30" s="65" t="s">
        <v>174</v>
      </c>
      <c r="B30" s="66" t="s">
        <v>175</v>
      </c>
    </row>
    <row r="31" spans="1:2" ht="14.5" thickBot="1">
      <c r="A31" s="65" t="s">
        <v>176</v>
      </c>
      <c r="B31" s="66" t="s">
        <v>177</v>
      </c>
    </row>
    <row r="32" spans="1:2" ht="14.5" thickBot="1">
      <c r="A32" s="65" t="s">
        <v>178</v>
      </c>
      <c r="B32" s="66" t="s">
        <v>179</v>
      </c>
    </row>
    <row r="33" spans="1:2" ht="14.5" thickBot="1">
      <c r="A33" s="65" t="s">
        <v>180</v>
      </c>
      <c r="B33" s="66" t="s">
        <v>181</v>
      </c>
    </row>
    <row r="34" spans="1:2" ht="14.5" thickBot="1">
      <c r="A34" s="65" t="s">
        <v>182</v>
      </c>
      <c r="B34" s="66" t="s">
        <v>183</v>
      </c>
    </row>
    <row r="35" spans="1:2" ht="14.5" thickBot="1">
      <c r="A35" s="65" t="s">
        <v>184</v>
      </c>
      <c r="B35" s="66" t="s">
        <v>185</v>
      </c>
    </row>
    <row r="36" spans="1:2" ht="14.5" thickBot="1">
      <c r="A36" s="65" t="s">
        <v>186</v>
      </c>
      <c r="B36" s="66" t="s">
        <v>187</v>
      </c>
    </row>
    <row r="37" spans="1:2" ht="14.5" thickBot="1">
      <c r="A37" s="65" t="s">
        <v>188</v>
      </c>
      <c r="B37" s="66" t="s">
        <v>148</v>
      </c>
    </row>
    <row r="38" spans="1:2" ht="15.5">
      <c r="A38" s="6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41F80-4B9F-4DA3-A50D-BA4CE3D08021}">
  <dimension ref="A1:V36"/>
  <sheetViews>
    <sheetView zoomScaleNormal="100" workbookViewId="0">
      <selection activeCell="L21" sqref="L21"/>
    </sheetView>
  </sheetViews>
  <sheetFormatPr baseColWidth="10" defaultColWidth="11.4140625" defaultRowHeight="14"/>
  <cols>
    <col min="1" max="1" width="21" style="1" customWidth="1"/>
    <col min="2" max="16384" width="11.4140625" style="1"/>
  </cols>
  <sheetData>
    <row r="1" spans="1:9" ht="14.5" thickBot="1">
      <c r="A1" s="14" t="s">
        <v>12</v>
      </c>
    </row>
    <row r="2" spans="1:9" ht="24.75" customHeight="1">
      <c r="A2" s="13"/>
      <c r="B2" s="12">
        <v>2019</v>
      </c>
      <c r="C2" s="11">
        <v>2020</v>
      </c>
      <c r="D2" s="11" t="s">
        <v>11</v>
      </c>
      <c r="E2" s="11" t="s">
        <v>10</v>
      </c>
      <c r="F2" s="10" t="s">
        <v>9</v>
      </c>
    </row>
    <row r="3" spans="1:9">
      <c r="A3" s="9" t="s">
        <v>8</v>
      </c>
      <c r="B3" s="8">
        <v>2.5288472758107669E-3</v>
      </c>
      <c r="C3" s="8">
        <v>2.9617058293063409E-3</v>
      </c>
      <c r="D3" s="8">
        <v>2.8177195740268605E-3</v>
      </c>
      <c r="E3" s="8">
        <v>2.2971112873570124E-3</v>
      </c>
      <c r="F3" s="7">
        <v>3.1123667402689439E-3</v>
      </c>
    </row>
    <row r="4" spans="1:9" ht="14.5" thickBot="1">
      <c r="A4" s="6" t="s">
        <v>7</v>
      </c>
      <c r="B4" s="5">
        <v>8.0844668090925293E-3</v>
      </c>
      <c r="C4" s="5">
        <v>9.5769675424378191E-3</v>
      </c>
      <c r="D4" s="5">
        <v>1.1484138377586658E-2</v>
      </c>
      <c r="E4" s="5">
        <v>9.8875524303022148E-3</v>
      </c>
      <c r="F4" s="4">
        <v>1.0346362430986281E-2</v>
      </c>
      <c r="I4" s="3">
        <f>+(E3-D3)/D3</f>
        <v>-0.18476227778970786</v>
      </c>
    </row>
    <row r="5" spans="1:9">
      <c r="I5" s="3">
        <f>+(E4-D4)/D4</f>
        <v>-0.13902531428918211</v>
      </c>
    </row>
    <row r="28" spans="1:22" customFormat="1" ht="31.5" customHeight="1">
      <c r="A28" s="2" t="s">
        <v>6</v>
      </c>
      <c r="B28" s="91" t="s">
        <v>5</v>
      </c>
      <c r="C28" s="91"/>
      <c r="D28" s="91"/>
      <c r="E28" s="91"/>
      <c r="F28" s="91"/>
      <c r="G28" s="91"/>
      <c r="H28" s="91"/>
      <c r="I28" s="91"/>
      <c r="J28" s="91"/>
      <c r="K28" s="91"/>
      <c r="L28" s="91"/>
      <c r="M28" s="2"/>
      <c r="N28" s="2"/>
      <c r="O28" s="2"/>
      <c r="P28" s="2"/>
      <c r="Q28" s="2"/>
      <c r="R28" s="2"/>
      <c r="S28" s="2"/>
      <c r="T28" s="2"/>
      <c r="U28" s="2"/>
      <c r="V28" s="2"/>
    </row>
    <row r="29" spans="1:22" customFormat="1">
      <c r="A29" s="2" t="s">
        <v>4</v>
      </c>
      <c r="B29" s="79" t="s">
        <v>3</v>
      </c>
      <c r="C29" s="79"/>
      <c r="D29" s="79"/>
      <c r="E29" s="79"/>
      <c r="F29" s="79"/>
      <c r="G29" s="79"/>
      <c r="H29" s="79"/>
      <c r="I29" s="79"/>
      <c r="J29" s="79"/>
      <c r="K29" s="79"/>
      <c r="L29" s="79"/>
      <c r="M29" s="2"/>
      <c r="N29" s="2"/>
      <c r="O29" s="2"/>
      <c r="P29" s="2"/>
      <c r="Q29" s="2"/>
      <c r="R29" s="2"/>
      <c r="S29" s="2"/>
      <c r="T29" s="2"/>
      <c r="U29" s="2"/>
      <c r="V29" s="2"/>
    </row>
    <row r="30" spans="1:22" customFormat="1" ht="31.5" customHeight="1">
      <c r="A30" s="2" t="s">
        <v>2</v>
      </c>
      <c r="B30" s="92" t="s">
        <v>1</v>
      </c>
      <c r="C30" s="92"/>
      <c r="D30" s="92"/>
      <c r="E30" s="92"/>
      <c r="F30" s="92"/>
      <c r="G30" s="92"/>
      <c r="H30" s="92"/>
      <c r="I30" s="92"/>
      <c r="J30" s="92"/>
      <c r="K30" s="92"/>
      <c r="L30" s="92"/>
      <c r="M30" s="1"/>
      <c r="N30" s="1"/>
      <c r="O30" s="1"/>
      <c r="P30" s="1"/>
      <c r="Q30" s="1"/>
      <c r="R30" s="1"/>
      <c r="S30" s="1"/>
      <c r="T30" s="1"/>
      <c r="U30" s="1"/>
      <c r="V30" s="1"/>
    </row>
    <row r="31" spans="1:22" customFormat="1" ht="31.5" customHeight="1">
      <c r="A31" s="1"/>
      <c r="B31" s="92"/>
      <c r="C31" s="92"/>
      <c r="D31" s="92"/>
      <c r="E31" s="92"/>
      <c r="F31" s="92"/>
      <c r="G31" s="92"/>
      <c r="H31" s="92"/>
      <c r="I31" s="92"/>
      <c r="J31" s="92"/>
      <c r="K31" s="92"/>
      <c r="L31" s="92"/>
      <c r="M31" s="1"/>
      <c r="N31" s="1"/>
      <c r="O31" s="1"/>
      <c r="P31" s="1"/>
      <c r="Q31" s="1"/>
      <c r="R31" s="1"/>
      <c r="S31" s="1"/>
      <c r="T31" s="1"/>
      <c r="U31" s="1"/>
      <c r="V31" s="1"/>
    </row>
    <row r="32" spans="1:22" customFormat="1" ht="31.5" customHeight="1">
      <c r="A32" s="1"/>
      <c r="B32" s="92"/>
      <c r="C32" s="92"/>
      <c r="D32" s="92"/>
      <c r="E32" s="92"/>
      <c r="F32" s="92"/>
      <c r="G32" s="92"/>
      <c r="H32" s="92"/>
      <c r="I32" s="92"/>
      <c r="J32" s="92"/>
      <c r="K32" s="92"/>
      <c r="L32" s="92"/>
      <c r="M32" s="1"/>
      <c r="N32" s="1"/>
      <c r="O32" s="1"/>
      <c r="P32" s="1"/>
      <c r="Q32" s="1"/>
      <c r="R32" s="1"/>
      <c r="S32" s="1"/>
      <c r="T32" s="1"/>
      <c r="U32" s="1"/>
      <c r="V32" s="1"/>
    </row>
    <row r="33" spans="1:22" customFormat="1" ht="31.5" customHeight="1">
      <c r="A33" s="1"/>
      <c r="B33" s="92"/>
      <c r="C33" s="92"/>
      <c r="D33" s="92"/>
      <c r="E33" s="92"/>
      <c r="F33" s="92"/>
      <c r="G33" s="92"/>
      <c r="H33" s="92"/>
      <c r="I33" s="92"/>
      <c r="J33" s="92"/>
      <c r="K33" s="92"/>
      <c r="L33" s="92"/>
      <c r="M33" s="1"/>
      <c r="N33" s="1"/>
      <c r="O33" s="1"/>
      <c r="P33" s="1"/>
      <c r="Q33" s="1"/>
      <c r="R33" s="1"/>
      <c r="S33" s="1"/>
      <c r="T33" s="1"/>
      <c r="U33" s="1"/>
      <c r="V33" s="1"/>
    </row>
    <row r="34" spans="1:22" customFormat="1">
      <c r="A34" s="1"/>
      <c r="B34" s="79" t="s">
        <v>0</v>
      </c>
      <c r="C34" s="79"/>
      <c r="D34" s="79"/>
      <c r="E34" s="79"/>
      <c r="F34" s="79"/>
      <c r="G34" s="79"/>
      <c r="H34" s="79"/>
      <c r="I34" s="79"/>
      <c r="J34" s="79"/>
      <c r="K34" s="79"/>
      <c r="L34" s="79"/>
      <c r="M34" s="2"/>
      <c r="N34" s="2"/>
      <c r="O34" s="2"/>
      <c r="P34" s="2"/>
      <c r="Q34" s="2"/>
      <c r="R34" s="2"/>
      <c r="S34" s="2"/>
      <c r="T34" s="2"/>
      <c r="U34" s="2"/>
      <c r="V34" s="2"/>
    </row>
    <row r="35" spans="1:22" customFormat="1">
      <c r="A35" s="1"/>
      <c r="B35" s="1"/>
      <c r="C35" s="1"/>
      <c r="D35" s="1"/>
      <c r="E35" s="1"/>
      <c r="F35" s="1"/>
      <c r="G35" s="1"/>
      <c r="H35" s="1"/>
      <c r="I35" s="1"/>
      <c r="J35" s="1"/>
      <c r="K35" s="1"/>
      <c r="L35" s="1"/>
      <c r="M35" s="1"/>
      <c r="N35" s="1"/>
      <c r="O35" s="1"/>
      <c r="P35" s="1"/>
      <c r="Q35" s="1"/>
      <c r="R35" s="1"/>
      <c r="S35" s="1"/>
      <c r="T35" s="1"/>
      <c r="U35" s="1"/>
      <c r="V35" s="1"/>
    </row>
    <row r="36" spans="1:22" customFormat="1">
      <c r="A36" s="1"/>
      <c r="B36" s="80"/>
      <c r="C36" s="80"/>
      <c r="D36" s="80"/>
      <c r="E36" s="80"/>
      <c r="F36" s="80"/>
      <c r="G36" s="80"/>
      <c r="H36" s="80"/>
      <c r="I36" s="80"/>
      <c r="J36" s="80"/>
      <c r="K36" s="80"/>
      <c r="L36" s="80"/>
      <c r="M36" s="80"/>
      <c r="N36" s="80"/>
      <c r="O36" s="80"/>
      <c r="P36" s="80"/>
      <c r="Q36" s="80"/>
      <c r="R36" s="80"/>
      <c r="S36" s="80"/>
      <c r="T36" s="80"/>
      <c r="U36" s="80"/>
      <c r="V36" s="80"/>
    </row>
  </sheetData>
  <mergeCells count="5">
    <mergeCell ref="B28:L28"/>
    <mergeCell ref="B29:L29"/>
    <mergeCell ref="B30:L33"/>
    <mergeCell ref="B34:L34"/>
    <mergeCell ref="B36:V3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DA75B-E49B-46F0-B17F-D4449152A129}">
  <dimension ref="A1:E6"/>
  <sheetViews>
    <sheetView workbookViewId="0">
      <selection activeCell="A23" sqref="A23"/>
    </sheetView>
  </sheetViews>
  <sheetFormatPr baseColWidth="10" defaultColWidth="11.4140625" defaultRowHeight="14"/>
  <cols>
    <col min="1" max="1" width="46.4140625" customWidth="1"/>
    <col min="2" max="2" width="12.33203125" customWidth="1"/>
  </cols>
  <sheetData>
    <row r="1" spans="1:5" ht="14.5" thickBot="1">
      <c r="A1" s="33" t="s">
        <v>55</v>
      </c>
      <c r="B1" s="33"/>
    </row>
    <row r="2" spans="1:5">
      <c r="A2" s="15" t="s">
        <v>13</v>
      </c>
      <c r="B2" s="68" t="s">
        <v>191</v>
      </c>
      <c r="C2" s="10" t="s">
        <v>9</v>
      </c>
    </row>
    <row r="3" spans="1:5">
      <c r="A3" s="9" t="s">
        <v>14</v>
      </c>
      <c r="B3" s="69">
        <f>+C6*C3</f>
        <v>1350022.191232634</v>
      </c>
      <c r="C3" s="16">
        <v>0.44341232366648536</v>
      </c>
    </row>
    <row r="4" spans="1:5">
      <c r="A4" s="9" t="s">
        <v>15</v>
      </c>
      <c r="B4" s="69">
        <f>+C6*C4</f>
        <v>1509492.2073334884</v>
      </c>
      <c r="C4" s="16">
        <v>0.49578995927397801</v>
      </c>
    </row>
    <row r="5" spans="1:5">
      <c r="A5" s="9" t="s">
        <v>16</v>
      </c>
      <c r="B5" s="69">
        <f>+C6*C5</f>
        <v>185105.96757430871</v>
      </c>
      <c r="C5" s="16">
        <v>6.0797717059536613E-2</v>
      </c>
    </row>
    <row r="6" spans="1:5" ht="15" thickBot="1">
      <c r="A6" s="17" t="s">
        <v>17</v>
      </c>
      <c r="B6" s="18">
        <v>3044620.3661404313</v>
      </c>
      <c r="C6" s="18">
        <v>3044620.3661404313</v>
      </c>
      <c r="E6"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A3C5-CD0B-4EB4-9FF5-7018F51A777D}">
  <dimension ref="A1:C15"/>
  <sheetViews>
    <sheetView topLeftCell="A30" workbookViewId="0">
      <selection activeCell="F14" sqref="F14"/>
    </sheetView>
  </sheetViews>
  <sheetFormatPr baseColWidth="10" defaultColWidth="11.4140625" defaultRowHeight="14"/>
  <cols>
    <col min="1" max="1" width="59.6640625" customWidth="1"/>
    <col min="2" max="2" width="14.75" customWidth="1"/>
  </cols>
  <sheetData>
    <row r="1" spans="1:3" ht="14.5" thickBot="1">
      <c r="A1" s="33" t="s">
        <v>56</v>
      </c>
      <c r="B1" s="33"/>
    </row>
    <row r="2" spans="1:3" ht="14.5">
      <c r="A2" s="20" t="s">
        <v>18</v>
      </c>
      <c r="B2" s="74" t="s">
        <v>191</v>
      </c>
      <c r="C2" s="22" t="s">
        <v>9</v>
      </c>
    </row>
    <row r="3" spans="1:3" ht="14.5">
      <c r="A3" s="70" t="s">
        <v>20</v>
      </c>
      <c r="B3" s="75">
        <v>1212655.9755267932</v>
      </c>
      <c r="C3" s="72">
        <v>0.39829492669204225</v>
      </c>
    </row>
    <row r="4" spans="1:3" ht="14.5">
      <c r="A4" s="70" t="s">
        <v>19</v>
      </c>
      <c r="B4" s="75">
        <v>1008378.7670119166</v>
      </c>
      <c r="C4" s="72">
        <v>0.33119908862086223</v>
      </c>
    </row>
    <row r="5" spans="1:3" ht="14.5">
      <c r="A5" s="70" t="s">
        <v>21</v>
      </c>
      <c r="B5" s="75">
        <v>299168.45410070213</v>
      </c>
      <c r="C5" s="72">
        <v>9.8261402985993063E-2</v>
      </c>
    </row>
    <row r="6" spans="1:3" ht="14.5">
      <c r="A6" s="70" t="s">
        <v>22</v>
      </c>
      <c r="B6" s="75">
        <v>185105.83477162669</v>
      </c>
      <c r="C6" s="72">
        <v>6.0797717059536634E-2</v>
      </c>
    </row>
    <row r="7" spans="1:3" ht="14.5">
      <c r="A7" s="78" t="s">
        <v>195</v>
      </c>
      <c r="B7" s="75">
        <f>158562.555704231-1</f>
        <v>158561.555704231</v>
      </c>
      <c r="C7" s="72">
        <v>5.2079619261253596E-2</v>
      </c>
    </row>
    <row r="8" spans="1:3" ht="14.5">
      <c r="A8" s="70" t="s">
        <v>23</v>
      </c>
      <c r="B8" s="75">
        <v>113931.26925378406</v>
      </c>
      <c r="C8" s="72">
        <v>3.7420544203111167E-2</v>
      </c>
    </row>
    <row r="9" spans="1:3" ht="14.5">
      <c r="A9" s="70" t="s">
        <v>24</v>
      </c>
      <c r="B9" s="75">
        <f>60253.1821682586-1</f>
        <v>60252.182168258601</v>
      </c>
      <c r="C9" s="72">
        <v>1.9790061863376854E-2</v>
      </c>
    </row>
    <row r="10" spans="1:3" ht="14.5">
      <c r="A10" s="70" t="s">
        <v>25</v>
      </c>
      <c r="B10" s="75">
        <v>6512.9595660203277</v>
      </c>
      <c r="C10" s="72">
        <v>2.139171211991431E-3</v>
      </c>
    </row>
    <row r="11" spans="1:3" ht="14.5">
      <c r="A11" s="70" t="s">
        <v>26</v>
      </c>
      <c r="B11" s="75">
        <v>53.183700441659767</v>
      </c>
      <c r="C11" s="72">
        <v>1.7468101832772757E-5</v>
      </c>
    </row>
    <row r="12" spans="1:3" ht="15" thickBot="1">
      <c r="A12" s="71" t="s">
        <v>17</v>
      </c>
      <c r="B12" s="73">
        <f>SUM(B3:B11)</f>
        <v>3044620.1818037741</v>
      </c>
      <c r="C12" s="73">
        <v>3044620.3661404313</v>
      </c>
    </row>
    <row r="14" spans="1:3">
      <c r="A14" s="1"/>
      <c r="B14" s="1"/>
    </row>
    <row r="15" spans="1:3">
      <c r="A15" s="1"/>
      <c r="B15"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F666-3A14-654E-BD96-87153B4CCA5D}">
  <dimension ref="A1:L13"/>
  <sheetViews>
    <sheetView workbookViewId="0">
      <selection activeCell="J13" sqref="J13"/>
    </sheetView>
  </sheetViews>
  <sheetFormatPr baseColWidth="10" defaultRowHeight="14"/>
  <cols>
    <col min="3" max="12" width="15.08203125" customWidth="1"/>
  </cols>
  <sheetData>
    <row r="1" spans="1:12">
      <c r="A1" s="33" t="s">
        <v>57</v>
      </c>
    </row>
    <row r="2" spans="1:12">
      <c r="A2" s="45" t="s">
        <v>71</v>
      </c>
    </row>
    <row r="3" spans="1:12" ht="14.5" thickBot="1"/>
    <row r="4" spans="1:12" ht="16" thickBot="1">
      <c r="A4" s="81">
        <v>2023</v>
      </c>
      <c r="B4" s="82"/>
      <c r="C4" s="85" t="s">
        <v>58</v>
      </c>
      <c r="D4" s="86"/>
      <c r="E4" s="86"/>
      <c r="F4" s="86"/>
      <c r="G4" s="86"/>
      <c r="H4" s="86"/>
      <c r="I4" s="86"/>
      <c r="J4" s="86"/>
      <c r="K4" s="86"/>
      <c r="L4" s="87"/>
    </row>
    <row r="5" spans="1:12" ht="31.5" thickBot="1">
      <c r="A5" s="83"/>
      <c r="B5" s="84"/>
      <c r="C5" s="34" t="s">
        <v>20</v>
      </c>
      <c r="D5" s="34" t="s">
        <v>59</v>
      </c>
      <c r="E5" s="34" t="s">
        <v>60</v>
      </c>
      <c r="F5" s="34" t="s">
        <v>61</v>
      </c>
      <c r="G5" s="34" t="s">
        <v>62</v>
      </c>
      <c r="H5" s="35" t="s">
        <v>63</v>
      </c>
      <c r="I5" s="34" t="s">
        <v>64</v>
      </c>
      <c r="J5" s="36" t="s">
        <v>65</v>
      </c>
      <c r="K5" s="36" t="s">
        <v>66</v>
      </c>
      <c r="L5" s="37" t="s">
        <v>67</v>
      </c>
    </row>
    <row r="6" spans="1:12" ht="15.5">
      <c r="A6" s="88" t="s">
        <v>68</v>
      </c>
      <c r="B6" s="38" t="s">
        <v>20</v>
      </c>
      <c r="C6" s="39">
        <v>1175337.6172479505</v>
      </c>
      <c r="D6" s="39">
        <v>454075.28919143823</v>
      </c>
      <c r="E6" s="39">
        <v>0</v>
      </c>
      <c r="F6" s="39">
        <v>0</v>
      </c>
      <c r="G6" s="39">
        <v>0</v>
      </c>
      <c r="H6" s="39">
        <v>0</v>
      </c>
      <c r="I6" s="39">
        <v>0</v>
      </c>
      <c r="J6" s="39">
        <v>0</v>
      </c>
      <c r="K6" s="39">
        <v>4829.0536819783983</v>
      </c>
      <c r="L6" s="40">
        <v>1634241.9601213671</v>
      </c>
    </row>
    <row r="7" spans="1:12" ht="15.5">
      <c r="A7" s="89"/>
      <c r="B7" s="38" t="s">
        <v>60</v>
      </c>
      <c r="C7" s="39">
        <v>13899.425549003347</v>
      </c>
      <c r="D7" s="39">
        <v>228711.16912657185</v>
      </c>
      <c r="E7" s="39">
        <v>296041.60718823952</v>
      </c>
      <c r="F7" s="39">
        <v>52632.694185960834</v>
      </c>
      <c r="G7" s="39">
        <v>0</v>
      </c>
      <c r="H7" s="39">
        <v>0</v>
      </c>
      <c r="I7" s="39">
        <v>0</v>
      </c>
      <c r="J7" s="39">
        <v>0</v>
      </c>
      <c r="K7" s="39">
        <v>115979.27258826376</v>
      </c>
      <c r="L7" s="40">
        <v>707264.16863803926</v>
      </c>
    </row>
    <row r="8" spans="1:12" ht="15.5">
      <c r="A8" s="89"/>
      <c r="B8" s="38" t="s">
        <v>59</v>
      </c>
      <c r="C8" s="39">
        <v>0</v>
      </c>
      <c r="D8" s="39">
        <v>143184.86255151336</v>
      </c>
      <c r="E8" s="39">
        <v>0</v>
      </c>
      <c r="F8" s="39">
        <v>0</v>
      </c>
      <c r="G8" s="39">
        <v>0</v>
      </c>
      <c r="H8" s="39">
        <v>0</v>
      </c>
      <c r="I8" s="39">
        <v>0</v>
      </c>
      <c r="J8" s="39">
        <v>0</v>
      </c>
      <c r="K8" s="39">
        <v>14675.546002439949</v>
      </c>
      <c r="L8" s="40">
        <v>157860.40855395331</v>
      </c>
    </row>
    <row r="9" spans="1:12" ht="15.5">
      <c r="A9" s="89"/>
      <c r="B9" s="38" t="s">
        <v>62</v>
      </c>
      <c r="C9" s="39">
        <v>18915.940095831083</v>
      </c>
      <c r="D9" s="39">
        <v>120157.17637492262</v>
      </c>
      <c r="E9" s="39">
        <v>2328.0649336687025</v>
      </c>
      <c r="F9" s="39">
        <v>131676.1916972161</v>
      </c>
      <c r="G9" s="39">
        <v>113931.26925378406</v>
      </c>
      <c r="H9" s="39">
        <v>0</v>
      </c>
      <c r="I9" s="39">
        <v>0</v>
      </c>
      <c r="J9" s="39">
        <v>0</v>
      </c>
      <c r="K9" s="39">
        <v>16386.863692892155</v>
      </c>
      <c r="L9" s="40">
        <v>403395.50604831474</v>
      </c>
    </row>
    <row r="10" spans="1:12" ht="46.5">
      <c r="A10" s="89"/>
      <c r="B10" s="41" t="s">
        <v>69</v>
      </c>
      <c r="C10" s="39">
        <v>4306.7594185854086</v>
      </c>
      <c r="D10" s="39">
        <v>54181.895827539767</v>
      </c>
      <c r="E10" s="39">
        <v>798.78197879390734</v>
      </c>
      <c r="F10" s="39">
        <v>714.60715736474197</v>
      </c>
      <c r="G10" s="39">
        <v>0</v>
      </c>
      <c r="H10" s="39">
        <v>60253.182168258645</v>
      </c>
      <c r="I10" s="39">
        <v>0</v>
      </c>
      <c r="J10" s="39">
        <v>0</v>
      </c>
      <c r="K10" s="39">
        <v>0</v>
      </c>
      <c r="L10" s="40">
        <v>120255.22655054247</v>
      </c>
    </row>
    <row r="11" spans="1:12" ht="15.5">
      <c r="A11" s="89"/>
      <c r="B11" s="38" t="s">
        <v>70</v>
      </c>
      <c r="C11" s="39">
        <v>196.23321542277495</v>
      </c>
      <c r="D11" s="39">
        <v>8068.3739399308079</v>
      </c>
      <c r="E11" s="39">
        <v>0</v>
      </c>
      <c r="F11" s="39">
        <v>0</v>
      </c>
      <c r="G11" s="39">
        <v>0</v>
      </c>
      <c r="H11" s="39">
        <v>0</v>
      </c>
      <c r="I11" s="39">
        <v>6512.9595660203277</v>
      </c>
      <c r="J11" s="39">
        <v>0</v>
      </c>
      <c r="K11" s="39">
        <v>5033.8237141672835</v>
      </c>
      <c r="L11" s="40">
        <v>19811.390435541194</v>
      </c>
    </row>
    <row r="12" spans="1:12" ht="47" thickBot="1">
      <c r="A12" s="89"/>
      <c r="B12" s="42" t="s">
        <v>65</v>
      </c>
      <c r="C12" s="39">
        <v>0</v>
      </c>
      <c r="D12" s="39">
        <v>0</v>
      </c>
      <c r="E12" s="39">
        <v>0</v>
      </c>
      <c r="F12" s="39">
        <v>82.341731085016818</v>
      </c>
      <c r="G12" s="39">
        <v>0</v>
      </c>
      <c r="H12" s="39">
        <v>0</v>
      </c>
      <c r="I12" s="39">
        <v>0</v>
      </c>
      <c r="J12" s="39">
        <v>53.183700441659767</v>
      </c>
      <c r="K12" s="39">
        <v>1657.996024489195</v>
      </c>
      <c r="L12" s="40">
        <v>1793.5214560158715</v>
      </c>
    </row>
    <row r="13" spans="1:12" ht="16" thickBot="1">
      <c r="A13" s="90"/>
      <c r="B13" s="43" t="s">
        <v>67</v>
      </c>
      <c r="C13" s="44">
        <v>1212655.9755267932</v>
      </c>
      <c r="D13" s="44">
        <v>1008378.7670119166</v>
      </c>
      <c r="E13" s="44">
        <v>299168.45410070213</v>
      </c>
      <c r="F13" s="44">
        <v>185105.83477162669</v>
      </c>
      <c r="G13" s="44">
        <v>113931.26925378406</v>
      </c>
      <c r="H13" s="44">
        <v>60253.182168258645</v>
      </c>
      <c r="I13" s="44">
        <v>6512.9595660203277</v>
      </c>
      <c r="J13" s="44">
        <v>53.183700441659767</v>
      </c>
      <c r="K13" s="44">
        <v>158562.55570423076</v>
      </c>
      <c r="L13" s="44">
        <v>3044620.1818037736</v>
      </c>
    </row>
  </sheetData>
  <mergeCells count="3">
    <mergeCell ref="A4:B5"/>
    <mergeCell ref="C4:L4"/>
    <mergeCell ref="A6:A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68A5-5BD4-4B68-B59A-B6F46B6F34AF}">
  <dimension ref="A1:D44"/>
  <sheetViews>
    <sheetView workbookViewId="0">
      <selection activeCell="C6" sqref="C6"/>
    </sheetView>
  </sheetViews>
  <sheetFormatPr baseColWidth="10" defaultRowHeight="14"/>
  <sheetData>
    <row r="1" spans="1:4">
      <c r="A1" s="33" t="s">
        <v>112</v>
      </c>
    </row>
    <row r="2" spans="1:4">
      <c r="A2" s="33"/>
    </row>
    <row r="3" spans="1:4">
      <c r="A3" s="33"/>
    </row>
    <row r="4" spans="1:4">
      <c r="B4" s="46">
        <v>2023</v>
      </c>
      <c r="C4" s="46"/>
      <c r="D4" t="s">
        <v>72</v>
      </c>
    </row>
    <row r="5" spans="1:4">
      <c r="A5" s="46" t="s">
        <v>73</v>
      </c>
      <c r="B5" s="47">
        <v>408641.85142808245</v>
      </c>
      <c r="C5" s="47"/>
      <c r="D5" s="48">
        <v>0.1342176699507876</v>
      </c>
    </row>
    <row r="6" spans="1:4">
      <c r="A6" t="s">
        <v>74</v>
      </c>
      <c r="B6" s="49">
        <v>132461.71623697437</v>
      </c>
      <c r="C6" s="76">
        <f>+B6/$B$44</f>
        <v>4.3506808832423305E-2</v>
      </c>
    </row>
    <row r="7" spans="1:4">
      <c r="A7" t="s">
        <v>75</v>
      </c>
      <c r="B7" s="49">
        <v>80022.865591305032</v>
      </c>
      <c r="C7" s="76">
        <f t="shared" ref="C7:C13" si="0">+B7/$B$44</f>
        <v>2.6283364087440399E-2</v>
      </c>
    </row>
    <row r="8" spans="1:4">
      <c r="A8" t="s">
        <v>76</v>
      </c>
      <c r="B8" s="49">
        <v>24447.480006982947</v>
      </c>
      <c r="C8" s="76">
        <f t="shared" si="0"/>
        <v>8.029730168945249E-3</v>
      </c>
    </row>
    <row r="9" spans="1:4">
      <c r="A9" t="s">
        <v>77</v>
      </c>
      <c r="B9" s="49">
        <v>87725.98443814661</v>
      </c>
      <c r="C9" s="76">
        <f t="shared" si="0"/>
        <v>2.8813439407341965E-2</v>
      </c>
    </row>
    <row r="10" spans="1:4">
      <c r="A10" t="s">
        <v>78</v>
      </c>
      <c r="B10" s="49">
        <v>5750.8429245962488</v>
      </c>
      <c r="C10" s="76">
        <f t="shared" si="0"/>
        <v>1.8888538579561599E-3</v>
      </c>
    </row>
    <row r="11" spans="1:4">
      <c r="A11" t="s">
        <v>79</v>
      </c>
      <c r="B11" s="49">
        <v>66188.677517471515</v>
      </c>
      <c r="C11" s="76">
        <f t="shared" si="0"/>
        <v>2.1739550274826814E-2</v>
      </c>
    </row>
    <row r="12" spans="1:4">
      <c r="A12" t="s">
        <v>80</v>
      </c>
      <c r="B12" s="49">
        <v>2629.2872751046775</v>
      </c>
      <c r="C12" s="76">
        <f t="shared" si="0"/>
        <v>8.6358460461779737E-4</v>
      </c>
    </row>
    <row r="13" spans="1:4">
      <c r="A13" t="s">
        <v>81</v>
      </c>
      <c r="B13" s="49">
        <v>9414.9974375009933</v>
      </c>
      <c r="C13" s="76">
        <f t="shared" si="0"/>
        <v>3.0923387172358992E-3</v>
      </c>
    </row>
    <row r="14" spans="1:4">
      <c r="A14" s="46" t="s">
        <v>82</v>
      </c>
      <c r="B14" s="47">
        <v>1393138.0409093734</v>
      </c>
      <c r="C14" s="47"/>
      <c r="D14" s="48">
        <v>0.45757364576635562</v>
      </c>
    </row>
    <row r="15" spans="1:4">
      <c r="A15" t="s">
        <v>83</v>
      </c>
      <c r="B15" s="49">
        <v>958229.34363121644</v>
      </c>
      <c r="C15" s="76">
        <f t="shared" ref="C15:C19" si="1">+B15/$B$44</f>
        <v>0.31472867825749112</v>
      </c>
    </row>
    <row r="16" spans="1:4">
      <c r="A16" t="s">
        <v>84</v>
      </c>
      <c r="B16" s="49">
        <v>43479.850750781785</v>
      </c>
      <c r="C16" s="76">
        <f t="shared" si="1"/>
        <v>1.4280877587999525E-2</v>
      </c>
    </row>
    <row r="17" spans="1:4">
      <c r="A17" t="s">
        <v>85</v>
      </c>
      <c r="B17" s="49">
        <v>129439.72763121637</v>
      </c>
      <c r="C17" s="76">
        <f t="shared" si="1"/>
        <v>4.2514242192796939E-2</v>
      </c>
    </row>
    <row r="18" spans="1:4">
      <c r="A18" t="s">
        <v>86</v>
      </c>
      <c r="B18" s="49">
        <v>40747.995448739595</v>
      </c>
      <c r="C18" s="76">
        <f t="shared" si="1"/>
        <v>1.3383604702215975E-2</v>
      </c>
    </row>
    <row r="19" spans="1:4">
      <c r="A19" s="50" t="s">
        <v>87</v>
      </c>
      <c r="B19" s="49">
        <v>221241.12344741938</v>
      </c>
      <c r="C19" s="76">
        <f t="shared" si="1"/>
        <v>7.2666243025852104E-2</v>
      </c>
    </row>
    <row r="20" spans="1:4">
      <c r="A20" s="46" t="s">
        <v>88</v>
      </c>
      <c r="B20" s="47">
        <v>603016.30145953689</v>
      </c>
      <c r="C20" s="47"/>
      <c r="D20" s="48">
        <v>0.19805960314978829</v>
      </c>
    </row>
    <row r="21" spans="1:4">
      <c r="A21" t="s">
        <v>89</v>
      </c>
      <c r="B21" s="49">
        <v>483076.68107533769</v>
      </c>
      <c r="C21" s="76">
        <f>+B21/$B$44</f>
        <v>0.15866565383575842</v>
      </c>
    </row>
    <row r="22" spans="1:4">
      <c r="A22" t="s">
        <v>90</v>
      </c>
      <c r="B22" s="49">
        <v>64927.586157754857</v>
      </c>
      <c r="C22" s="76">
        <f t="shared" ref="C22:C24" si="2">+B22/$B$44</f>
        <v>2.1325347120390418E-2</v>
      </c>
    </row>
    <row r="23" spans="1:4">
      <c r="A23" t="s">
        <v>91</v>
      </c>
      <c r="B23" s="49">
        <v>23925.222425718552</v>
      </c>
      <c r="C23" s="76">
        <f t="shared" si="2"/>
        <v>7.8581956199839133E-3</v>
      </c>
    </row>
    <row r="24" spans="1:4">
      <c r="A24" t="s">
        <v>92</v>
      </c>
      <c r="B24" s="49">
        <v>31086.81180072574</v>
      </c>
      <c r="C24" s="76">
        <f t="shared" si="2"/>
        <v>1.0210406573655522E-2</v>
      </c>
    </row>
    <row r="25" spans="1:4">
      <c r="A25" s="51" t="s">
        <v>113</v>
      </c>
      <c r="B25" s="47">
        <v>389540.14322209847</v>
      </c>
      <c r="C25" s="47"/>
      <c r="D25" s="48">
        <v>0.12794374876888387</v>
      </c>
    </row>
    <row r="26" spans="1:4">
      <c r="A26" t="s">
        <v>93</v>
      </c>
      <c r="B26" s="49">
        <v>22158.800396783761</v>
      </c>
      <c r="C26" s="76">
        <f t="shared" ref="C26:C29" si="3">+B26/$B$44</f>
        <v>7.2780175299404486E-3</v>
      </c>
    </row>
    <row r="27" spans="1:4">
      <c r="A27" t="s">
        <v>94</v>
      </c>
      <c r="B27" s="49">
        <v>4216.3228470826762</v>
      </c>
      <c r="C27" s="76">
        <f t="shared" si="3"/>
        <v>1.3848435404206323E-3</v>
      </c>
    </row>
    <row r="28" spans="1:4">
      <c r="A28" t="s">
        <v>95</v>
      </c>
      <c r="B28" s="49">
        <v>30641.324432094447</v>
      </c>
      <c r="C28" s="76">
        <f t="shared" si="3"/>
        <v>1.0064087060856618E-2</v>
      </c>
    </row>
    <row r="29" spans="1:4">
      <c r="A29" t="s">
        <v>96</v>
      </c>
      <c r="B29" s="49">
        <v>332523.69554613758</v>
      </c>
      <c r="C29" s="76">
        <f t="shared" si="3"/>
        <v>0.10921680063766616</v>
      </c>
    </row>
    <row r="30" spans="1:4">
      <c r="A30" s="46" t="s">
        <v>97</v>
      </c>
      <c r="B30" s="47">
        <v>61497.696527179265</v>
      </c>
      <c r="C30" s="47"/>
      <c r="D30" s="48">
        <v>2.0198806133960787E-2</v>
      </c>
    </row>
    <row r="31" spans="1:4">
      <c r="A31" t="s">
        <v>98</v>
      </c>
      <c r="B31" s="49">
        <v>6075.2945732631433</v>
      </c>
      <c r="C31" s="76">
        <f t="shared" ref="C31:C35" si="4">+B31/$B$44</f>
        <v>1.9954194095353184E-3</v>
      </c>
    </row>
    <row r="32" spans="1:4">
      <c r="A32" t="s">
        <v>99</v>
      </c>
      <c r="B32" s="49">
        <v>12863.80086923813</v>
      </c>
      <c r="C32" s="76">
        <f t="shared" si="4"/>
        <v>4.2250919071217946E-3</v>
      </c>
    </row>
    <row r="33" spans="1:4">
      <c r="A33" t="s">
        <v>100</v>
      </c>
      <c r="B33" s="49">
        <v>21242.029283356173</v>
      </c>
      <c r="C33" s="76">
        <f t="shared" si="4"/>
        <v>6.9769057316935784E-3</v>
      </c>
    </row>
    <row r="34" spans="1:4">
      <c r="A34" t="s">
        <v>101</v>
      </c>
      <c r="B34" s="49">
        <v>6357.8921828870989</v>
      </c>
      <c r="C34" s="76">
        <f t="shared" si="4"/>
        <v>2.0882380784133024E-3</v>
      </c>
    </row>
    <row r="35" spans="1:4">
      <c r="A35" t="s">
        <v>102</v>
      </c>
      <c r="B35" s="49">
        <v>14958.679618434724</v>
      </c>
      <c r="C35" s="76">
        <f t="shared" si="4"/>
        <v>4.9131510071967919E-3</v>
      </c>
    </row>
    <row r="36" spans="1:4">
      <c r="A36" s="46" t="s">
        <v>103</v>
      </c>
      <c r="B36" s="47">
        <v>188786.33259416011</v>
      </c>
      <c r="C36" s="47"/>
      <c r="D36" s="48">
        <v>6.2006526230223763E-2</v>
      </c>
    </row>
    <row r="37" spans="1:4">
      <c r="A37" t="s">
        <v>104</v>
      </c>
      <c r="B37" s="49">
        <v>31056.394734424994</v>
      </c>
      <c r="C37" s="76">
        <f t="shared" ref="C37:C43" si="5">+B37/$B$44</f>
        <v>1.0200416143768428E-2</v>
      </c>
    </row>
    <row r="38" spans="1:4">
      <c r="A38" t="s">
        <v>105</v>
      </c>
      <c r="B38" s="49">
        <v>31169.322870007865</v>
      </c>
      <c r="C38" s="76">
        <f t="shared" si="5"/>
        <v>1.0237507183701932E-2</v>
      </c>
    </row>
    <row r="39" spans="1:4">
      <c r="A39" t="s">
        <v>106</v>
      </c>
      <c r="B39" s="49">
        <v>860.07023317119206</v>
      </c>
      <c r="C39" s="76">
        <f t="shared" si="5"/>
        <v>2.8248849765840462E-4</v>
      </c>
    </row>
    <row r="40" spans="1:4">
      <c r="A40" t="s">
        <v>107</v>
      </c>
      <c r="B40" s="49">
        <v>1824.5596218047126</v>
      </c>
      <c r="C40" s="76">
        <f t="shared" si="5"/>
        <v>5.9927327626650847E-4</v>
      </c>
    </row>
    <row r="41" spans="1:4">
      <c r="A41" t="s">
        <v>108</v>
      </c>
      <c r="B41" s="49">
        <v>120443.82837349027</v>
      </c>
      <c r="C41" s="76">
        <f t="shared" si="5"/>
        <v>3.955955550746483E-2</v>
      </c>
    </row>
    <row r="42" spans="1:4">
      <c r="A42" t="s">
        <v>109</v>
      </c>
      <c r="B42" s="49">
        <v>1857.097029534337</v>
      </c>
      <c r="C42" s="76">
        <f t="shared" si="5"/>
        <v>6.0996012842432651E-4</v>
      </c>
    </row>
    <row r="43" spans="1:4">
      <c r="A43" t="s">
        <v>110</v>
      </c>
      <c r="B43" s="49">
        <v>1575.0597317267254</v>
      </c>
      <c r="C43" s="76">
        <f t="shared" si="5"/>
        <v>5.1732549293933118E-4</v>
      </c>
    </row>
    <row r="44" spans="1:4">
      <c r="A44" s="46" t="s">
        <v>111</v>
      </c>
      <c r="B44" s="47">
        <v>3044620.3661404308</v>
      </c>
      <c r="C44" s="77">
        <f>SUM(C6:C43)</f>
        <v>1.0000000000000002</v>
      </c>
      <c r="D44" s="5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59AB-7C10-436E-9658-C16FA09EEBCC}">
  <dimension ref="A1:D7"/>
  <sheetViews>
    <sheetView workbookViewId="0">
      <selection activeCell="E13" sqref="E13"/>
    </sheetView>
  </sheetViews>
  <sheetFormatPr baseColWidth="10" defaultRowHeight="14"/>
  <cols>
    <col min="1" max="1" width="25.6640625" customWidth="1"/>
    <col min="2" max="5" width="30.75" customWidth="1"/>
  </cols>
  <sheetData>
    <row r="1" spans="1:4">
      <c r="A1" s="33" t="s">
        <v>114</v>
      </c>
    </row>
    <row r="2" spans="1:4" ht="15" thickBot="1">
      <c r="A2" s="19" t="s">
        <v>31</v>
      </c>
    </row>
    <row r="3" spans="1:4" ht="14.5">
      <c r="A3" s="23" t="s">
        <v>27</v>
      </c>
      <c r="B3" s="22" t="s">
        <v>9</v>
      </c>
    </row>
    <row r="4" spans="1:4" ht="15" thickBot="1">
      <c r="A4" s="24" t="s">
        <v>28</v>
      </c>
      <c r="B4" s="25">
        <v>9.9119292294517075E-2</v>
      </c>
      <c r="D4" s="18">
        <f>+B7*B4</f>
        <v>301780.615997313</v>
      </c>
    </row>
    <row r="5" spans="1:4" ht="15" thickBot="1">
      <c r="A5" s="24" t="s">
        <v>30</v>
      </c>
      <c r="B5" s="25">
        <v>0.25181580867062525</v>
      </c>
      <c r="D5" s="18">
        <f>+B7*B5</f>
        <v>766683.53959470789</v>
      </c>
    </row>
    <row r="6" spans="1:4" ht="15" thickBot="1">
      <c r="A6" s="24" t="s">
        <v>29</v>
      </c>
      <c r="B6" s="25">
        <v>0.64906489903485776</v>
      </c>
      <c r="D6" s="18">
        <f>+B7*B6</f>
        <v>1976156.2105484107</v>
      </c>
    </row>
    <row r="7" spans="1:4" ht="15" thickBot="1">
      <c r="A7" s="17" t="s">
        <v>17</v>
      </c>
      <c r="B7" s="18">
        <v>3044620.3661404313</v>
      </c>
      <c r="D7" s="47">
        <f>SUM(D4:D6)</f>
        <v>3044620.3661404317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DE09C-4577-4531-BDC5-E889BF093299}">
  <dimension ref="A1:C10"/>
  <sheetViews>
    <sheetView workbookViewId="0">
      <selection activeCell="C16" sqref="C16"/>
    </sheetView>
  </sheetViews>
  <sheetFormatPr baseColWidth="10" defaultColWidth="11.4140625" defaultRowHeight="14"/>
  <cols>
    <col min="1" max="1" width="8" customWidth="1"/>
    <col min="2" max="2" width="64.4140625" bestFit="1" customWidth="1"/>
  </cols>
  <sheetData>
    <row r="1" spans="1:3" ht="14.5">
      <c r="A1" s="33" t="s">
        <v>115</v>
      </c>
      <c r="B1" s="19"/>
    </row>
    <row r="2" spans="1:3" ht="15" thickBot="1">
      <c r="B2" s="19" t="s">
        <v>32</v>
      </c>
    </row>
    <row r="3" spans="1:3" ht="14.5">
      <c r="B3" s="23" t="s">
        <v>27</v>
      </c>
      <c r="C3" s="22" t="s">
        <v>9</v>
      </c>
    </row>
    <row r="4" spans="1:3" ht="14.5">
      <c r="B4" s="24" t="s">
        <v>33</v>
      </c>
      <c r="C4" s="26">
        <v>499680.61154222832</v>
      </c>
    </row>
    <row r="5" spans="1:3" ht="14.5">
      <c r="B5" s="24" t="s">
        <v>34</v>
      </c>
      <c r="C5" s="26">
        <v>597276.32094815408</v>
      </c>
    </row>
    <row r="6" spans="1:3" ht="14.5">
      <c r="B6" s="24" t="s">
        <v>192</v>
      </c>
      <c r="C6" s="26">
        <v>262926.75071523199</v>
      </c>
    </row>
    <row r="7" spans="1:3" ht="14.5">
      <c r="B7" s="24" t="s">
        <v>193</v>
      </c>
      <c r="C7" s="26">
        <v>528410.03411391075</v>
      </c>
    </row>
    <row r="8" spans="1:3" ht="14.5">
      <c r="B8" s="24" t="s">
        <v>35</v>
      </c>
      <c r="C8" s="26">
        <v>339455.11745973694</v>
      </c>
    </row>
    <row r="9" spans="1:3" ht="14.5">
      <c r="B9" s="24" t="s">
        <v>194</v>
      </c>
      <c r="C9" s="26">
        <v>41044.088627121841</v>
      </c>
    </row>
    <row r="10" spans="1:3" ht="15" thickBot="1">
      <c r="B10" s="17" t="s">
        <v>17</v>
      </c>
      <c r="C10" s="18">
        <v>2268792.9234063835</v>
      </c>
    </row>
  </sheetData>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ACA71-DCDD-4BAA-BAAF-E08CB7FCEF54}">
  <dimension ref="A1:F25"/>
  <sheetViews>
    <sheetView workbookViewId="0">
      <selection activeCell="D6" sqref="D6"/>
    </sheetView>
  </sheetViews>
  <sheetFormatPr baseColWidth="10" defaultColWidth="11.4140625" defaultRowHeight="14"/>
  <cols>
    <col min="1" max="1" width="60.33203125" customWidth="1"/>
    <col min="2" max="2" width="22.33203125" customWidth="1"/>
  </cols>
  <sheetData>
    <row r="1" spans="1:2">
      <c r="A1" s="33" t="s">
        <v>116</v>
      </c>
    </row>
    <row r="2" spans="1:2">
      <c r="A2" s="33"/>
    </row>
    <row r="3" spans="1:2" ht="14.5">
      <c r="A3" s="27" t="s">
        <v>36</v>
      </c>
      <c r="B3" s="27" t="s">
        <v>9</v>
      </c>
    </row>
    <row r="4" spans="1:2" ht="14.5">
      <c r="A4" s="27" t="s">
        <v>49</v>
      </c>
      <c r="B4" s="28">
        <v>0.2584383044523097</v>
      </c>
    </row>
    <row r="5" spans="1:2" ht="14.5">
      <c r="A5" s="27" t="s">
        <v>42</v>
      </c>
      <c r="B5" s="28">
        <v>0.19989131062543003</v>
      </c>
    </row>
    <row r="6" spans="1:2" ht="14.5">
      <c r="A6" s="27" t="s">
        <v>44</v>
      </c>
      <c r="B6" s="28">
        <v>0.12324281264981696</v>
      </c>
    </row>
    <row r="7" spans="1:2" ht="14.5">
      <c r="A7" s="27" t="s">
        <v>43</v>
      </c>
      <c r="B7" s="28">
        <v>0.11457071574327604</v>
      </c>
    </row>
    <row r="8" spans="1:2" ht="14.5">
      <c r="A8" s="27" t="s">
        <v>38</v>
      </c>
      <c r="B8" s="28">
        <v>8.8225591341137347E-2</v>
      </c>
    </row>
    <row r="9" spans="1:2" ht="14.5">
      <c r="A9" s="27" t="s">
        <v>41</v>
      </c>
      <c r="B9" s="28">
        <v>6.4244105388812145E-2</v>
      </c>
    </row>
    <row r="10" spans="1:2" ht="14.5">
      <c r="A10" s="27" t="s">
        <v>45</v>
      </c>
      <c r="B10" s="28">
        <v>4.5294241216717032E-2</v>
      </c>
    </row>
    <row r="11" spans="1:2" ht="14.5">
      <c r="A11" s="27" t="s">
        <v>47</v>
      </c>
      <c r="B11" s="28">
        <v>3.2897436332121319E-2</v>
      </c>
    </row>
    <row r="12" spans="1:2" ht="14.5">
      <c r="A12" s="27" t="s">
        <v>40</v>
      </c>
      <c r="B12" s="28">
        <v>3.1310918845919071E-2</v>
      </c>
    </row>
    <row r="13" spans="1:2" ht="14.5">
      <c r="A13" s="27" t="s">
        <v>48</v>
      </c>
      <c r="B13" s="28">
        <v>1.6485238596015087E-2</v>
      </c>
    </row>
    <row r="14" spans="1:2" ht="14.5">
      <c r="A14" s="27" t="s">
        <v>46</v>
      </c>
      <c r="B14" s="28">
        <v>1.0757356604388733E-2</v>
      </c>
    </row>
    <row r="15" spans="1:2" ht="14.5">
      <c r="A15" s="27" t="s">
        <v>37</v>
      </c>
      <c r="B15" s="28">
        <v>7.1465513104633869E-3</v>
      </c>
    </row>
    <row r="16" spans="1:2" ht="14.5">
      <c r="A16" s="27" t="s">
        <v>39</v>
      </c>
      <c r="B16" s="28">
        <v>4.5718009432363935E-3</v>
      </c>
    </row>
    <row r="17" spans="1:6" ht="14.5">
      <c r="A17" s="27" t="s">
        <v>50</v>
      </c>
      <c r="B17" s="28">
        <v>2.9236159503564793E-3</v>
      </c>
    </row>
    <row r="19" spans="1:6" ht="40.5" customHeight="1">
      <c r="A19" s="2"/>
      <c r="B19" s="91"/>
      <c r="C19" s="91"/>
      <c r="D19" s="91"/>
      <c r="E19" s="91"/>
      <c r="F19" s="91"/>
    </row>
    <row r="20" spans="1:6" ht="40.5" customHeight="1">
      <c r="A20" s="2"/>
      <c r="B20" s="79"/>
      <c r="C20" s="79"/>
      <c r="D20" s="79"/>
      <c r="E20" s="79"/>
      <c r="F20" s="79"/>
    </row>
    <row r="21" spans="1:6" ht="50.25" customHeight="1">
      <c r="A21" s="2"/>
      <c r="B21" s="92"/>
      <c r="C21" s="92"/>
      <c r="D21" s="92"/>
      <c r="E21" s="92"/>
      <c r="F21" s="92"/>
    </row>
    <row r="22" spans="1:6" ht="50.25" customHeight="1">
      <c r="A22" s="1"/>
      <c r="B22" s="92"/>
      <c r="C22" s="92"/>
      <c r="D22" s="92"/>
      <c r="E22" s="92"/>
      <c r="F22" s="92"/>
    </row>
    <row r="23" spans="1:6" ht="50.25" customHeight="1">
      <c r="A23" s="1"/>
      <c r="B23" s="92"/>
      <c r="C23" s="92"/>
      <c r="D23" s="92"/>
      <c r="E23" s="92"/>
      <c r="F23" s="92"/>
    </row>
    <row r="24" spans="1:6" ht="50.25" customHeight="1">
      <c r="A24" s="1"/>
      <c r="B24" s="92"/>
      <c r="C24" s="92"/>
      <c r="D24" s="92"/>
      <c r="E24" s="92"/>
      <c r="F24" s="92"/>
    </row>
    <row r="25" spans="1:6" ht="40.5" customHeight="1">
      <c r="A25" s="1"/>
      <c r="B25" s="93"/>
      <c r="C25" s="79"/>
      <c r="D25" s="79"/>
      <c r="E25" s="79"/>
      <c r="F25" s="79"/>
    </row>
  </sheetData>
  <autoFilter ref="A3:B17" xr:uid="{049ACA71-DCDD-4BAA-BAAF-E08CB7FCEF54}">
    <sortState xmlns:xlrd2="http://schemas.microsoft.com/office/spreadsheetml/2017/richdata2" ref="A4:B17">
      <sortCondition descending="1" ref="B3:B17"/>
    </sortState>
  </autoFilter>
  <mergeCells count="4">
    <mergeCell ref="B19:F19"/>
    <mergeCell ref="B20:F20"/>
    <mergeCell ref="B21:F24"/>
    <mergeCell ref="B25:F2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F25B-227B-4480-B222-1C18F65D8037}">
  <dimension ref="A1:C6"/>
  <sheetViews>
    <sheetView zoomScaleNormal="100" workbookViewId="0">
      <selection activeCell="D22" sqref="D22"/>
    </sheetView>
  </sheetViews>
  <sheetFormatPr baseColWidth="10" defaultColWidth="11.4140625" defaultRowHeight="14"/>
  <cols>
    <col min="1" max="1" width="65.08203125" customWidth="1"/>
  </cols>
  <sheetData>
    <row r="1" spans="1:3">
      <c r="A1" s="53" t="s">
        <v>117</v>
      </c>
    </row>
    <row r="2" spans="1:3" ht="14.5" thickBot="1"/>
    <row r="3" spans="1:3" ht="14.5">
      <c r="A3" s="23" t="s">
        <v>27</v>
      </c>
      <c r="B3" s="21" t="s">
        <v>10</v>
      </c>
      <c r="C3" s="22" t="s">
        <v>9</v>
      </c>
    </row>
    <row r="4" spans="1:3" ht="14.5">
      <c r="A4" s="24" t="s">
        <v>51</v>
      </c>
      <c r="B4" s="28">
        <v>0.23232355060056073</v>
      </c>
      <c r="C4" s="29">
        <v>0.30081748643829914</v>
      </c>
    </row>
    <row r="5" spans="1:3" ht="14.5">
      <c r="A5" s="24" t="s">
        <v>52</v>
      </c>
      <c r="B5" s="28">
        <v>0.76767644939943935</v>
      </c>
      <c r="C5" s="29">
        <v>0.69918251356170091</v>
      </c>
    </row>
    <row r="6" spans="1:3" ht="15" thickBot="1">
      <c r="A6" s="30" t="s">
        <v>53</v>
      </c>
      <c r="B6" s="31">
        <f t="shared" ref="B6:C6" si="0">SUM(B4:B5)</f>
        <v>1</v>
      </c>
      <c r="C6" s="32">
        <f t="shared" si="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Grafica 1</vt:lpstr>
      <vt:lpstr>Grafica 2</vt:lpstr>
      <vt:lpstr>Grafica 3</vt:lpstr>
      <vt:lpstr>Grafico 4</vt:lpstr>
      <vt:lpstr>Grafica 5</vt:lpstr>
      <vt:lpstr>Grafica 6</vt:lpstr>
      <vt:lpstr>Grafica 7</vt:lpstr>
      <vt:lpstr>Grafica 8</vt:lpstr>
      <vt:lpstr>Grafica 9</vt:lpstr>
      <vt:lpstr>Grafica 10</vt:lpstr>
      <vt:lpstr>Grafica 11</vt:lpstr>
      <vt:lpstr>%PIB ACTI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Guevara Rey</dc:creator>
  <cp:lastModifiedBy>PAULA ANDREA ORJUELA VERA</cp:lastModifiedBy>
  <dcterms:created xsi:type="dcterms:W3CDTF">2025-06-21T22:00:55Z</dcterms:created>
  <dcterms:modified xsi:type="dcterms:W3CDTF">2025-09-30T16:42:15Z</dcterms:modified>
</cp:coreProperties>
</file>