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51779b533dbb29/PdbC/Adelaide Uni Bootcamp/Data Analytics and Visualisation/Assessments/Module 1/"/>
    </mc:Choice>
  </mc:AlternateContent>
  <xr:revisionPtr revIDLastSave="850" documentId="8_{836054DA-E82C-4AE7-B780-C78F593F8A28}" xr6:coauthVersionLast="47" xr6:coauthVersionMax="47" xr10:uidLastSave="{A59A17B1-E71F-4FE1-9D7E-EA4EF5CADD2A}"/>
  <bookViews>
    <workbookView xWindow="-28920" yWindow="30" windowWidth="29040" windowHeight="15720" firstSheet="7" activeTab="7" xr2:uid="{00000000-000D-0000-FFFF-FFFF00000000}"/>
  </bookViews>
  <sheets>
    <sheet name="AU" sheetId="9" state="hidden" r:id="rId1"/>
    <sheet name="CA" sheetId="8" state="hidden" r:id="rId2"/>
    <sheet name="CH" sheetId="7" state="hidden" r:id="rId3"/>
    <sheet name="DK" sheetId="6" state="hidden" r:id="rId4"/>
    <sheet name="GB" sheetId="5" state="hidden" r:id="rId5"/>
    <sheet name="IT" sheetId="4" state="hidden" r:id="rId6"/>
    <sheet name="US" sheetId="3" state="hidden" r:id="rId7"/>
    <sheet name="Crowdfunding DATA" sheetId="1" r:id="rId8"/>
    <sheet name="PIVOT By Category" sheetId="2" r:id="rId9"/>
    <sheet name="PIVOT By Sub Category" sheetId="12" r:id="rId10"/>
    <sheet name="PIVOT Project Creation" sheetId="13" r:id="rId11"/>
    <sheet name="Bonus Goal" sheetId="14" r:id="rId12"/>
    <sheet name="Bonus Backers" sheetId="15" r:id="rId13"/>
  </sheets>
  <definedNames>
    <definedName name="_xlnm._FilterDatabase" localSheetId="12" hidden="1">'Bonus Backers'!$B$1:$I$1001</definedName>
    <definedName name="_xlnm._FilterDatabase" localSheetId="7" hidden="1">'Crowdfunding DATA'!$A$1:$T$1001</definedName>
    <definedName name="_xlchart.v1.0" hidden="1">'Bonus Backers'!$C$2:$C$566</definedName>
    <definedName name="_xlchart.v1.1" hidden="1">'Bonus Backers'!$D$1</definedName>
    <definedName name="_xlchart.v1.2" hidden="1">'Bonus Backers'!$D$2:$D$566</definedName>
    <definedName name="_xlchart.v1.3" hidden="1">'Bonus Backers'!$H$1</definedName>
    <definedName name="_xlchart.v1.4" hidden="1">'Bonus Backers'!$H$2:$H$566</definedName>
    <definedName name="_xlchart.v1.5" hidden="1">'Bonus Backers'!$I$1</definedName>
    <definedName name="_xlchart.v1.6" hidden="1">'Bonus Backers'!$I$2:$I$566</definedName>
    <definedName name="_xlchart.v1.7" hidden="1">'Bonus Backers'!$C$2:$C$566</definedName>
    <definedName name="_xlchart.v1.8" hidden="1">'Bonus Backers'!$D$1</definedName>
    <definedName name="_xlchart.v1.9" hidden="1">'Bonus Backers'!$D$2:$D$566</definedName>
  </definedNames>
  <calcPr calcId="191029"/>
  <pivotCaches>
    <pivotCache cacheId="10" r:id="rId14"/>
    <pivotCache cacheId="1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5" l="1"/>
  <c r="M10" i="15"/>
  <c r="L11" i="15"/>
  <c r="L10" i="15"/>
  <c r="M9" i="15"/>
  <c r="M8" i="15"/>
  <c r="M7" i="15"/>
  <c r="M6" i="15"/>
  <c r="L9" i="15"/>
  <c r="L8" i="15"/>
  <c r="L7" i="15"/>
  <c r="L6" i="15"/>
  <c r="C3" i="14"/>
  <c r="D3" i="14"/>
  <c r="C4" i="14"/>
  <c r="D4" i="14"/>
  <c r="C5" i="14"/>
  <c r="D5" i="14"/>
  <c r="C6" i="14"/>
  <c r="D6" i="14"/>
  <c r="C7" i="14"/>
  <c r="D7" i="14"/>
  <c r="C8" i="14"/>
  <c r="D8" i="14"/>
  <c r="C9" i="14"/>
  <c r="D9" i="14"/>
  <c r="C10" i="14"/>
  <c r="D10" i="14"/>
  <c r="C11" i="14"/>
  <c r="D11" i="14"/>
  <c r="C12" i="14"/>
  <c r="D12" i="14"/>
  <c r="C13" i="14"/>
  <c r="D13" i="14"/>
  <c r="B13" i="14"/>
  <c r="B12" i="14"/>
  <c r="B11" i="14"/>
  <c r="B10" i="14"/>
  <c r="B9" i="14"/>
  <c r="B8" i="14"/>
  <c r="B7" i="14"/>
  <c r="B6" i="14"/>
  <c r="B5" i="14"/>
  <c r="B4" i="14"/>
  <c r="B3" i="14"/>
  <c r="C2" i="14"/>
  <c r="D2" i="14"/>
  <c r="B2" i="14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2" i="1"/>
  <c r="T2" i="1"/>
  <c r="T3" i="1"/>
  <c r="S3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8" i="14" l="1"/>
  <c r="H8" i="14" s="1"/>
  <c r="E10" i="14"/>
  <c r="H10" i="14" s="1"/>
  <c r="E7" i="14"/>
  <c r="F7" i="14" s="1"/>
  <c r="E2" i="14"/>
  <c r="G2" i="14" s="1"/>
  <c r="E6" i="14"/>
  <c r="F6" i="14" s="1"/>
  <c r="E13" i="14"/>
  <c r="H13" i="14" s="1"/>
  <c r="E5" i="14"/>
  <c r="H5" i="14" s="1"/>
  <c r="E12" i="14"/>
  <c r="F12" i="14" s="1"/>
  <c r="E4" i="14"/>
  <c r="F4" i="14" s="1"/>
  <c r="E11" i="14"/>
  <c r="H11" i="14" s="1"/>
  <c r="E3" i="14"/>
  <c r="H3" i="14" s="1"/>
  <c r="E9" i="14"/>
  <c r="H9" i="14" s="1"/>
  <c r="G8" i="14" l="1"/>
  <c r="F8" i="14"/>
  <c r="F3" i="14"/>
  <c r="H7" i="14"/>
  <c r="G9" i="14"/>
  <c r="G13" i="14"/>
  <c r="F11" i="14"/>
  <c r="G7" i="14"/>
  <c r="F10" i="14"/>
  <c r="G3" i="14"/>
  <c r="G12" i="14"/>
  <c r="G10" i="14"/>
  <c r="G5" i="14"/>
  <c r="F13" i="14"/>
  <c r="G11" i="14"/>
  <c r="F9" i="14"/>
  <c r="H2" i="14"/>
  <c r="F2" i="14"/>
  <c r="H12" i="14"/>
  <c r="G4" i="14"/>
  <c r="H4" i="14"/>
  <c r="G6" i="14"/>
  <c r="H6" i="14"/>
  <c r="F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<sst xmlns="http://schemas.openxmlformats.org/spreadsheetml/2006/main" count="8127" uniqueCount="2121">
  <si>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</si>
  <si>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</si>
  <si>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</si>
  <si>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</si>
  <si>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</si>
  <si>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</si>
  <si>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</si>
  <si>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</si>
  <si>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</si>
  <si>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</si>
  <si>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</si>
  <si>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</si>
  <si>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</si>
  <si>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</si>
  <si>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</si>
  <si>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</si>
  <si>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</si>
  <si>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</si>
  <si>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</si>
  <si>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</si>
  <si>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</si>
  <si>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</si>
  <si>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</si>
  <si>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</si>
  <si>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</si>
  <si>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</si>
  <si>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</si>
  <si>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</si>
  <si>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</si>
  <si>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</si>
  <si>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</si>
  <si>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</si>
  <si>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</si>
  <si>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</si>
  <si>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</si>
  <si>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</si>
  <si>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</si>
  <si>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</si>
  <si>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</si>
  <si>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</si>
  <si>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</si>
  <si>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</si>
  <si>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</si>
  <si>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</si>
  <si>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</si>
  <si>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</si>
  <si>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</si>
  <si>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</si>
  <si>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</si>
  <si>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</si>
  <si>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</si>
  <si>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</si>
  <si>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</si>
  <si>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</si>
  <si>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</si>
  <si>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</si>
  <si>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</si>
  <si>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</si>
  <si>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</si>
  <si>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</si>
  <si>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</si>
  <si>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</si>
  <si>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</si>
  <si>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</si>
  <si>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</si>
  <si>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</si>
  <si>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</si>
  <si>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</si>
  <si>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</si>
  <si>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</si>
  <si>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</si>
  <si>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</si>
  <si>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</si>
  <si>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</si>
  <si>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</si>
  <si>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</si>
  <si>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</si>
  <si>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</si>
  <si>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</si>
  <si>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</si>
  <si>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</si>
  <si>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</si>
  <si>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</si>
  <si>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</si>
  <si>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</si>
  <si>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</si>
  <si>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</si>
  <si>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</si>
  <si>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</si>
  <si>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</si>
  <si>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</si>
  <si>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</si>
  <si>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</si>
  <si>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</si>
  <si>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</si>
  <si>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</si>
  <si>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</si>
  <si>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</si>
  <si>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</si>
  <si>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</si>
  <si>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</si>
  <si>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</si>
  <si>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</si>
  <si>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</si>
  <si>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</si>
  <si>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</si>
  <si>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</si>
  <si>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</si>
  <si>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</si>
  <si>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</si>
  <si>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</si>
  <si>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</si>
  <si>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</si>
  <si>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</si>
  <si>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</si>
  <si>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</si>
  <si>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</si>
  <si>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</si>
  <si>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</si>
  <si>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</si>
  <si>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</si>
  <si>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</si>
  <si>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</si>
  <si>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</si>
  <si>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</si>
  <si>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</si>
  <si>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</si>
  <si>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</si>
  <si>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</si>
  <si>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</si>
  <si>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</si>
  <si>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</si>
  <si>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</si>
  <si>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</si>
  <si>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</si>
  <si>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</si>
  <si>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</si>
  <si>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</si>
  <si>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</si>
  <si>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</si>
  <si>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</si>
  <si>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</si>
  <si>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</si>
  <si>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</si>
  <si>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</si>
  <si>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</si>
  <si>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</si>
  <si>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</si>
  <si>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</si>
  <si>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</si>
  <si>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</si>
  <si>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</si>
  <si>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</si>
  <si>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</si>
  <si>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</si>
  <si>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</si>
  <si>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</si>
  <si>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</si>
  <si>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</si>
  <si>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</si>
  <si>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</si>
  <si>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</si>
  <si>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</si>
  <si>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</si>
  <si>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</si>
  <si>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</si>
  <si>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</si>
  <si>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</si>
  <si>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</si>
  <si>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</si>
  <si>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</si>
  <si>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</si>
  <si>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</si>
  <si>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</si>
  <si>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</si>
  <si>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</si>
  <si>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</si>
  <si>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</si>
  <si>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</si>
  <si>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</si>
  <si>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</si>
  <si>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</si>
  <si>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</si>
  <si>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</si>
  <si>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</si>
  <si>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</si>
  <si>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</si>
  <si>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</si>
  <si>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</si>
  <si>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</si>
  <si>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</si>
  <si>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</si>
  <si>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</si>
  <si>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</si>
  <si>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</si>
  <si>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</si>
  <si>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</si>
  <si>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</si>
  <si>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</si>
  <si>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</si>
  <si>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</si>
  <si>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</si>
  <si>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</si>
  <si>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</si>
  <si>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</si>
  <si>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</si>
  <si>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</si>
  <si>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</si>
  <si>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</si>
  <si>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</si>
  <si>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</si>
  <si>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</si>
  <si>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</si>
  <si>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</si>
  <si>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</si>
  <si>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</si>
  <si>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</si>
  <si>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</si>
  <si>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</si>
  <si>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</si>
  <si>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</si>
  <si>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</si>
  <si>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</si>
  <si>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</si>
  <si>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</si>
  <si>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</si>
  <si>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</si>
  <si>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</si>
  <si>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</si>
  <si>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</si>
  <si>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</si>
  <si>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</si>
  <si>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</si>
  <si>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</si>
  <si>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</si>
  <si>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</si>
  <si>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</si>
  <si>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</si>
  <si>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</si>
  <si>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</si>
  <si>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</si>
  <si>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</si>
  <si>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</si>
  <si>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</si>
  <si>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</si>
  <si>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</si>
  <si>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</si>
  <si>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</si>
  <si>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</si>
  <si>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</si>
  <si>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</si>
  <si>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</si>
  <si>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</si>
  <si>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</si>
  <si>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</si>
  <si>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</si>
  <si>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</si>
  <si>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</si>
  <si>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</si>
  <si>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</si>
  <si>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</si>
  <si>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</si>
  <si>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</si>
  <si>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</si>
  <si>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</si>
  <si>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</si>
  <si>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</si>
  <si>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</si>
  <si>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</si>
  <si>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</si>
  <si>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</si>
  <si>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</si>
  <si>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</si>
  <si>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</si>
  <si>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</si>
  <si>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</si>
  <si>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</si>
  <si>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</si>
  <si>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</si>
  <si>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</si>
  <si>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</si>
  <si>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</si>
  <si>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</si>
  <si>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</si>
  <si>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</si>
  <si>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</si>
  <si>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</si>
  <si>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</si>
  <si>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</si>
  <si>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</si>
  <si>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</si>
  <si>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</si>
  <si>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</si>
  <si>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</si>
  <si>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</si>
  <si>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</si>
  <si>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</si>
  <si>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</si>
  <si>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</si>
  <si>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</si>
  <si>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</si>
  <si>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</si>
  <si>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</si>
  <si>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</si>
  <si>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</si>
  <si>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</si>
  <si>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</si>
  <si>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</si>
  <si>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</si>
  <si>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</si>
  <si>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</si>
  <si>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</si>
  <si>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</si>
  <si>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</si>
  <si>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</si>
  <si>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</si>
  <si>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</si>
  <si>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</si>
  <si>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</si>
  <si>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</si>
  <si>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</si>
  <si>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</si>
  <si>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</si>
  <si>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</si>
  <si>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</si>
  <si>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</si>
  <si>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</si>
  <si>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</si>
  <si>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</si>
  <si>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</si>
  <si>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</si>
  <si>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</si>
  <si>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</si>
  <si>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</si>
  <si>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</si>
  <si>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</si>
  <si>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</si>
  <si>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</si>
  <si>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</si>
  <si>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</si>
  <si>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</si>
  <si>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</si>
  <si>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</si>
  <si>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</si>
  <si>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</si>
  <si>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</si>
  <si>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</si>
  <si>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</si>
  <si>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</si>
  <si>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</si>
  <si>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</si>
  <si>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</si>
  <si>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</si>
  <si>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</si>
  <si>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</si>
  <si>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</si>
  <si>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</si>
  <si>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</si>
  <si>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</si>
  <si>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</si>
  <si>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</si>
  <si>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</si>
  <si>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</si>
  <si>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</si>
  <si>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</si>
  <si>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</si>
  <si>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</si>
  <si>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</si>
  <si>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</si>
  <si>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</si>
  <si>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</si>
  <si>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</si>
  <si>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</si>
  <si>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</si>
  <si>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</si>
  <si>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</si>
  <si>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</si>
  <si>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</si>
  <si>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</si>
  <si>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</si>
  <si>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</si>
  <si>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</si>
  <si>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</si>
  <si>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</si>
  <si>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</si>
  <si>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</si>
  <si>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</si>
  <si>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</si>
  <si>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</si>
  <si>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</si>
  <si>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</si>
  <si>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</si>
  <si>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</si>
  <si>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</si>
  <si>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</si>
  <si>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</si>
  <si>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</si>
  <si>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</si>
  <si>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</si>
  <si>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</si>
  <si>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</si>
  <si>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</si>
  <si>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</si>
  <si>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</si>
  <si>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</si>
  <si>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</si>
  <si>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</si>
  <si>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</si>
  <si>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</si>
  <si>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</si>
  <si>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</si>
  <si>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</si>
  <si>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</si>
  <si>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</si>
  <si>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</si>
  <si>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</si>
  <si>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</si>
  <si>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</si>
  <si>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</si>
  <si>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</si>
  <si>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</si>
  <si>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</si>
  <si>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</si>
  <si>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</si>
  <si>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</si>
  <si>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</si>
  <si>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</si>
  <si>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</si>
  <si>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</si>
  <si>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</si>
  <si>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</si>
  <si>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</si>
  <si>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</si>
  <si>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</si>
  <si>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</si>
  <si>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</si>
  <si>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</si>
  <si>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</si>
  <si>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</si>
  <si>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</si>
  <si>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</si>
  <si>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</si>
  <si>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</si>
  <si>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</si>
  <si>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</si>
  <si>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</si>
  <si>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</si>
  <si>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</si>
  <si>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</si>
  <si>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</si>
  <si>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</si>
  <si>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</si>
  <si>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</si>
  <si>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</si>
  <si>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</si>
  <si>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</si>
  <si>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</si>
  <si>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</si>
  <si>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</si>
  <si>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</si>
  <si>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</si>
  <si>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</si>
  <si>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</si>
  <si>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</si>
  <si>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</si>
  <si>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</si>
  <si>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</si>
  <si>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</si>
  <si>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</si>
  <si>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</si>
  <si>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</si>
  <si>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</si>
  <si>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</si>
  <si>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</si>
  <si>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</si>
  <si>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</si>
  <si>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</si>
  <si>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</si>
  <si>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</si>
  <si>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</si>
  <si>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</si>
  <si>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</si>
  <si>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</si>
  <si>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</si>
  <si>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</si>
  <si>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</si>
  <si>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</si>
  <si>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</si>
  <si>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</si>
  <si>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</si>
  <si>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</si>
  <si>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</si>
  <si>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</si>
  <si>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</si>
  <si>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</si>
  <si>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</si>
  <si>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</si>
  <si>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</si>
  <si>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</si>
  <si>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</si>
  <si>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</si>
  <si>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</si>
  <si>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</si>
  <si>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</si>
  <si>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</si>
  <si>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</si>
  <si>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</si>
  <si>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</si>
  <si>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</si>
  <si>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</si>
  <si>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</si>
  <si>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</si>
  <si>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</si>
  <si>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</si>
  <si>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</si>
  <si>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</si>
  <si>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</si>
  <si>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</si>
  <si>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</si>
  <si>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</si>
  <si>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</si>
  <si>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</si>
  <si>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</si>
  <si>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</si>
  <si>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</si>
  <si>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</si>
  <si>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</si>
  <si>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</si>
  <si>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</si>
  <si>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</si>
  <si>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</si>
  <si>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</si>
  <si>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</si>
  <si>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</si>
  <si>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</si>
  <si>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</si>
  <si>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</si>
  <si>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</si>
  <si>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</si>
  <si>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</si>
  <si>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</si>
  <si>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</si>
  <si>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</si>
  <si>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</si>
  <si>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</si>
  <si>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</si>
  <si>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</si>
  <si>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</si>
  <si>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</si>
  <si>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</si>
  <si>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</si>
  <si>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</si>
  <si>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</si>
  <si>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</si>
  <si>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</si>
  <si>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</si>
  <si>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</si>
  <si>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</si>
  <si>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</si>
  <si>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</si>
  <si>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</si>
  <si>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</si>
  <si>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</si>
  <si>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</si>
  <si>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</si>
  <si>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</si>
  <si>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</si>
  <si>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</si>
  <si>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</si>
  <si>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</si>
  <si>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</si>
  <si>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</si>
  <si>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</si>
  <si>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</si>
  <si>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</si>
  <si>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</si>
  <si>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</si>
  <si>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</si>
  <si>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</si>
  <si>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</si>
  <si>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</si>
  <si>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</si>
  <si>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</si>
  <si>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</si>
  <si>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</si>
  <si>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</si>
  <si>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</si>
  <si>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</si>
  <si>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</si>
  <si>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</si>
  <si>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</si>
  <si>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</si>
  <si>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</si>
  <si>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</si>
  <si>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</si>
  <si>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</si>
  <si>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</si>
  <si>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</si>
  <si>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</si>
  <si>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</si>
  <si>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</si>
  <si>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</si>
  <si>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</si>
  <si>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</si>
  <si>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</si>
  <si>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</si>
  <si>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</si>
  <si>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</si>
  <si>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</si>
  <si>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</si>
  <si>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</si>
  <si>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</si>
  <si>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</si>
  <si>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</si>
  <si>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</si>
  <si>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</si>
  <si>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</si>
  <si>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</si>
  <si>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</si>
  <si>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</si>
  <si>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</si>
  <si>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</si>
  <si>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</si>
  <si>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</si>
  <si>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</si>
  <si>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</si>
  <si>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</si>
  <si>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</si>
  <si>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</si>
  <si>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</si>
  <si>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</si>
  <si>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</si>
  <si>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</si>
  <si>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</si>
  <si>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</si>
  <si>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</si>
  <si>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</si>
  <si>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</si>
  <si>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</si>
  <si>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</si>
  <si>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</si>
  <si>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</si>
  <si>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</si>
  <si>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</si>
  <si>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</si>
  <si>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</si>
  <si>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</si>
  <si>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</si>
  <si>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</si>
  <si>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</si>
  <si>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</si>
  <si>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</si>
  <si>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</si>
  <si>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</si>
  <si>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</si>
  <si>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</si>
  <si>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</si>
  <si>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</si>
  <si>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</si>
  <si>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</si>
  <si>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</si>
  <si>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</si>
  <si>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</si>
  <si>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</si>
  <si>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</si>
  <si>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</si>
  <si>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</si>
  <si>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</si>
  <si>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</si>
  <si>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</si>
  <si>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</si>
  <si>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</si>
  <si>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</si>
  <si>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</si>
  <si>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</si>
  <si>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</si>
  <si>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</si>
  <si>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</si>
  <si>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</si>
  <si>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</si>
  <si>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</si>
  <si>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</si>
  <si>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</si>
  <si>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</si>
  <si>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</si>
  <si>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</si>
  <si>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</si>
  <si>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</si>
  <si>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</si>
  <si>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</si>
  <si>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</si>
  <si>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</si>
  <si>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</si>
  <si>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</si>
  <si>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</si>
  <si>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</si>
  <si>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</si>
  <si>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</si>
  <si>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</si>
  <si>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</si>
  <si>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</si>
  <si>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</si>
  <si>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</si>
  <si>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</si>
  <si>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</si>
  <si>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</si>
  <si>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</si>
  <si>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</si>
  <si>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</si>
  <si>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</si>
  <si>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</si>
  <si>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</si>
  <si>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</si>
  <si>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</si>
  <si>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</si>
  <si>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</si>
  <si>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</si>
  <si>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</si>
  <si>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</si>
  <si>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</si>
  <si>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</si>
  <si>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</si>
  <si>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</si>
  <si>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</si>
  <si>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</si>
  <si>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</si>
  <si>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</si>
  <si>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</si>
  <si>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</si>
  <si>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</si>
  <si>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</si>
  <si>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</si>
  <si>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</si>
  <si>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</si>
  <si>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</si>
  <si>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</si>
  <si>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</si>
  <si>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</si>
  <si>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</si>
  <si>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</si>
  <si>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</si>
  <si>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</si>
  <si>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</si>
  <si>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</si>
  <si>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</si>
  <si>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</si>
  <si>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</si>
  <si>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</si>
  <si>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</si>
  <si>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</si>
  <si>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</si>
  <si>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</si>
  <si>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</si>
  <si>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</si>
  <si>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</si>
  <si>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</si>
  <si>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</si>
  <si>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</si>
  <si>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</si>
  <si>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</si>
  <si>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</si>
  <si>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</si>
  <si>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</si>
  <si>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</si>
  <si>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</si>
  <si>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</si>
  <si>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</si>
  <si>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</si>
  <si>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</si>
  <si>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</si>
  <si>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</si>
  <si>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</si>
  <si>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</si>
  <si>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</si>
  <si>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</si>
  <si>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</si>
  <si>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</si>
  <si>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</si>
  <si>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</si>
  <si>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</si>
  <si>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</si>
  <si>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</si>
  <si>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</si>
  <si>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</si>
  <si>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</si>
  <si>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</si>
  <si>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</si>
  <si>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</si>
  <si>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</si>
  <si>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</si>
  <si>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</si>
  <si>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</si>
  <si>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</si>
  <si>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</si>
  <si>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</si>
  <si>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</si>
  <si>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</si>
  <si>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</si>
  <si>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</si>
  <si>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</si>
  <si>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</si>
  <si>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</si>
  <si>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</si>
  <si>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</si>
  <si>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</si>
  <si>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</si>
  <si>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</si>
  <si>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</si>
  <si>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</si>
  <si>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</si>
  <si>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</si>
  <si>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</si>
  <si>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</si>
  <si>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</si>
  <si>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</si>
  <si>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</si>
  <si>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</si>
  <si>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</si>
  <si>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</si>
  <si>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</si>
  <si>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</si>
  <si>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</si>
  <si>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</si>
  <si>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</si>
  <si>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</si>
  <si>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</si>
  <si>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</si>
  <si>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</si>
  <si>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</si>
  <si>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</si>
  <si>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</si>
  <si>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</si>
  <si>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</si>
  <si>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</si>
  <si>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</si>
  <si>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</si>
  <si>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</si>
  <si>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</si>
  <si>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</si>
  <si>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</si>
  <si>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</si>
  <si>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</si>
  <si>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</si>
  <si>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</si>
  <si>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</si>
  <si>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</si>
  <si>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</si>
  <si>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</si>
  <si>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</si>
  <si>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</si>
  <si>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</si>
  <si>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</si>
  <si>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</si>
  <si>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</si>
  <si>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</si>
  <si>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</si>
  <si>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</si>
  <si>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</si>
  <si>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</si>
  <si>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</si>
  <si>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</si>
  <si>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</si>
  <si>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</si>
  <si>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</si>
  <si>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</si>
  <si>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</si>
  <si>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</si>
  <si>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</si>
  <si>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</si>
  <si>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</si>
  <si>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</si>
  <si>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</si>
  <si>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</si>
  <si>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</si>
  <si>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</si>
  <si>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</si>
  <si>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</si>
  <si>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</si>
  <si>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</si>
  <si>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</si>
  <si>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</si>
  <si>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</si>
  <si>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</si>
  <si>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</si>
  <si>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</si>
  <si>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</si>
  <si>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</si>
  <si>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</si>
  <si>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</si>
  <si>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</si>
  <si>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</si>
  <si>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</si>
  <si>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</si>
  <si>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</si>
  <si>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</si>
  <si>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</si>
  <si>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</si>
  <si>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</si>
  <si>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</si>
  <si>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</si>
  <si>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</si>
  <si>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</si>
  <si>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</si>
  <si>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</si>
  <si>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</si>
  <si>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</si>
  <si>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</si>
  <si>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</si>
  <si>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</si>
  <si>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</si>
  <si>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</si>
  <si>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</si>
  <si>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</si>
  <si>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</si>
  <si>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</si>
  <si>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</si>
  <si>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</si>
  <si>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</si>
  <si>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</si>
  <si>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</si>
  <si>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</si>
  <si>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</si>
  <si>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</si>
  <si>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</si>
  <si>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</si>
  <si>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</si>
  <si>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</si>
  <si>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</si>
  <si>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</si>
  <si>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</si>
  <si>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</si>
  <si>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</si>
  <si>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</si>
  <si>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</si>
  <si>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</si>
  <si>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</si>
  <si>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</si>
  <si>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</si>
  <si>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</si>
  <si>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</si>
  <si>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</si>
  <si>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</si>
  <si>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</si>
  <si>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</si>
  <si>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</si>
  <si>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</si>
  <si>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</si>
  <si>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</si>
  <si>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</si>
  <si>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</si>
  <si>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</si>
  <si>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</si>
  <si>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</si>
  <si>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</si>
  <si>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</si>
  <si>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</si>
  <si>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</si>
  <si>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</si>
  <si>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</si>
  <si>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</si>
  <si>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</si>
  <si>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</si>
  <si>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</si>
  <si>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</si>
  <si>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</si>
  <si>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</si>
  <si>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</si>
  <si>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</si>
  <si>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</si>
  <si>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</si>
  <si>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</si>
  <si>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</si>
  <si>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</si>
  <si>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</si>
  <si>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</si>
  <si>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</si>
  <si>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</si>
  <si>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</si>
  <si>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</si>
  <si>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</si>
  <si>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</si>
  <si>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</si>
  <si>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</si>
  <si>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</si>
  <si>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</si>
  <si>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</si>
  <si>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</si>
  <si>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</si>
  <si>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</si>
  <si>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</si>
  <si>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</si>
  <si>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</si>
  <si>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</si>
  <si>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</si>
  <si>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</si>
  <si>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</si>
  <si>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</si>
  <si>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</si>
  <si>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</si>
  <si>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</si>
  <si>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</si>
  <si>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</si>
  <si>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</si>
  <si>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</si>
  <si>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</si>
  <si>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</si>
  <si>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</si>
  <si>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</si>
  <si>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</si>
  <si>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</si>
  <si>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</si>
  <si>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</si>
  <si>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</si>
  <si>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</si>
  <si>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</si>
  <si>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</si>
  <si>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</si>
  <si>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</si>
  <si>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</si>
  <si>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</si>
  <si>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</si>
  <si>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</si>
  <si>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</si>
  <si>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</si>
  <si>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</si>
  <si>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</si>
  <si>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</si>
  <si>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</si>
  <si>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</si>
  <si>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</si>
  <si>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</si>
  <si>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</si>
  <si>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</si>
  <si>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</si>
  <si>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</si>
  <si>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</si>
  <si>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</si>
  <si>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</si>
  <si>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</si>
  <si>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</si>
  <si>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</si>
  <si>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</si>
  <si>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</si>
  <si>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</si>
  <si>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</si>
  <si>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</si>
  <si>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</si>
  <si>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</si>
  <si>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</si>
  <si>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</si>
  <si>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</si>
  <si>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</si>
  <si>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</si>
  <si>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</si>
  <si>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</si>
  <si>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</si>
  <si>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</si>
  <si>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</si>
  <si>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</si>
  <si>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</si>
  <si>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</si>
  <si>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</si>
  <si>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</si>
  <si>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</si>
  <si>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</si>
  <si>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</si>
  <si>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</si>
  <si>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</si>
  <si>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</si>
  <si>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</si>
  <si>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</si>
  <si>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</si>
  <si>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</si>
  <si>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</si>
  <si>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</si>
  <si>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</si>
  <si>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</si>
  <si>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</si>
  <si>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</si>
  <si>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</si>
  <si>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</si>
  <si>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</si>
  <si>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</si>
  <si>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</si>
  <si>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</si>
  <si>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</si>
  <si>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</si>
  <si>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</si>
  <si>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</si>
  <si>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</si>
  <si>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</si>
  <si>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</si>
  <si>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</si>
  <si>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</si>
  <si>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</si>
  <si>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</si>
  <si>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</si>
  <si>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</si>
  <si>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</si>
  <si>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</si>
  <si>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</si>
  <si>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</si>
  <si>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</si>
  <si>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</si>
  <si>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</si>
  <si>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</si>
  <si>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</si>
  <si>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</si>
  <si>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</si>
  <si>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</si>
  <si>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</si>
  <si>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</si>
  <si>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</si>
  <si>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</si>
  <si>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</si>
  <si>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</si>
  <si>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</si>
  <si>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</si>
  <si>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</si>
  <si>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</si>
  <si>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</si>
  <si>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</si>
  <si>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</si>
  <si>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</si>
  <si>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</si>
  <si>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</si>
  <si>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</si>
  <si>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</si>
  <si>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</si>
  <si>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</si>
  <si>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</si>
  <si>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</si>
  <si>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</si>
  <si>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</si>
  <si>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</si>
  <si>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</si>
  <si>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</si>
  <si>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</si>
  <si>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</si>
  <si>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</si>
  <si>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</si>
  <si>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</si>
  <si>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</si>
  <si>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</si>
  <si>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</si>
  <si>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</si>
  <si>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</si>
  <si>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</si>
  <si>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</si>
  <si>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</si>
  <si>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</si>
  <si>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</si>
  <si>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</si>
  <si>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</si>
  <si>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</si>
  <si>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</si>
  <si>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</si>
  <si>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</si>
  <si>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</si>
  <si>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</si>
  <si>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</si>
  <si>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</si>
  <si>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</si>
  <si>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</si>
  <si>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</si>
  <si>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</si>
  <si>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</si>
  <si>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</si>
  <si>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</si>
  <si>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</si>
  <si>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</si>
  <si>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</si>
  <si>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</si>
  <si>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</si>
  <si>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</si>
  <si>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</si>
  <si>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</si>
  <si>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</si>
  <si>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</si>
  <si>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</si>
  <si>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</si>
  <si>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</si>
  <si>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</si>
  <si>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</si>
  <si>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</si>
  <si>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</si>
  <si>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</si>
  <si>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</si>
  <si>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</si>
  <si>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</si>
  <si>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</si>
  <si>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</si>
  <si>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</si>
  <si>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</si>
  <si>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</si>
  <si>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</si>
  <si>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</si>
  <si>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</si>
  <si>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</si>
  <si>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</si>
  <si>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</si>
  <si>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</si>
  <si>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</si>
  <si>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</si>
  <si>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</si>
  <si>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</si>
  <si>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</si>
  <si>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</si>
  <si>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</si>
  <si>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</si>
  <si>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</si>
  <si>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</si>
  <si>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</si>
  <si>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</si>
  <si>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</si>
  <si>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</si>
  <si>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</si>
  <si>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</si>
  <si>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</si>
  <si>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</si>
  <si>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</si>
  <si>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</si>
  <si>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</si>
  <si>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</si>
  <si>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</si>
  <si>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</si>
  <si>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</si>
  <si>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</si>
  <si>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</si>
  <si>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</si>
  <si>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</si>
  <si>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</si>
  <si>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</si>
  <si>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</si>
  <si>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</si>
  <si>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</si>
  <si>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</si>
  <si>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</si>
  <si>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</si>
  <si>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</si>
  <si>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</si>
  <si>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</si>
  <si>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</si>
  <si>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</si>
  <si>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</si>
  <si>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</si>
  <si>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</si>
  <si>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</si>
  <si>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</si>
  <si>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</si>
  <si>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</si>
  <si>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</si>
  <si>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</si>
  <si>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</si>
  <si>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</si>
  <si>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</si>
  <si>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</si>
  <si>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</si>
  <si>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</si>
  <si>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</si>
  <si>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</si>
  <si>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</si>
  <si>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</si>
  <si>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</si>
  <si>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</si>
  <si>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</si>
  <si>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</si>
  <si>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</si>
  <si>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</si>
  <si>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</si>
  <si>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</si>
  <si>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</si>
  <si>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</si>
  <si>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</si>
  <si>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</si>
  <si>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</si>
  <si>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</si>
  <si>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</si>
  <si>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</si>
  <si>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</si>
  <si>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</si>
  <si>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</si>
  <si>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</si>
  <si>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</si>
  <si>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</si>
  <si>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</si>
  <si>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</si>
  <si>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</si>
  <si>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</si>
  <si>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</si>
  <si>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</si>
  <si>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</si>
  <si>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</si>
  <si>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</si>
  <si>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</si>
  <si>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</si>
  <si>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</si>
  <si>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</si>
  <si>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</si>
  <si>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</si>
  <si>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</si>
  <si>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</si>
  <si>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</si>
  <si>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</si>
  <si>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</si>
  <si>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</si>
  <si>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</si>
  <si>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</si>
  <si>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</si>
  <si>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</si>
  <si>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</si>
  <si>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</si>
  <si>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</si>
  <si>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</si>
  <si>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</si>
  <si>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</si>
  <si>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</si>
  <si>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</si>
  <si>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</si>
  <si>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</si>
  <si>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</si>
  <si>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</si>
  <si>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</si>
  <si>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</si>
  <si>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</si>
  <si>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</si>
  <si>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</si>
  <si>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</si>
  <si>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</si>
  <si>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</si>
  <si>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</si>
  <si>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</si>
  <si>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</si>
  <si>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</si>
  <si>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</si>
  <si>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</si>
  <si>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</si>
  <si>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</si>
  <si>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</si>
  <si>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</si>
  <si>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</si>
  <si>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</si>
  <si>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</si>
  <si>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</si>
  <si>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</si>
  <si>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</si>
  <si>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</si>
  <si>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</si>
  <si>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</si>
  <si>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</si>
  <si>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</si>
  <si>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</si>
  <si>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</si>
  <si>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</si>
  <si>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</si>
  <si>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</si>
  <si>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</si>
  <si>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</si>
  <si>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</si>
  <si>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</si>
  <si>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</si>
  <si>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</si>
  <si>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</si>
  <si>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</si>
  <si>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</si>
  <si>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</si>
  <si>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</si>
  <si>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</si>
  <si>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</si>
  <si>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</si>
  <si>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</si>
  <si>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</si>
  <si>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</si>
  <si>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</si>
  <si>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</si>
  <si>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</si>
  <si>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</si>
  <si>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</si>
  <si>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</si>
  <si>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</si>
  <si>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</si>
  <si>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</si>
  <si>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</si>
  <si>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</si>
  <si>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</si>
  <si>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</si>
  <si>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</si>
  <si>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</si>
  <si>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</si>
  <si>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</si>
  <si>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</si>
  <si>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</si>
  <si>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</si>
  <si>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</si>
  <si>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</si>
  <si>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</si>
  <si>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</si>
  <si>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</si>
  <si>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</si>
  <si>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</si>
  <si>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</si>
  <si>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</si>
  <si>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</si>
  <si>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</si>
  <si>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</si>
  <si>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</si>
  <si>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</si>
  <si>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</si>
  <si>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</si>
  <si>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</si>
  <si>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</si>
  <si>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</si>
  <si>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</si>
  <si>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</si>
  <si>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</si>
  <si>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</si>
  <si>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</si>
  <si>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</si>
  <si>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</si>
  <si>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</si>
  <si>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</si>
  <si>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</si>
  <si>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</si>
  <si>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</si>
  <si>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</si>
  <si>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</si>
  <si>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</si>
  <si>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</si>
  <si>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</si>
  <si>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</si>
  <si>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</si>
  <si>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</si>
  <si>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</si>
  <si>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</si>
  <si>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</si>
  <si>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</si>
  <si>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</si>
  <si>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</si>
  <si>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</si>
  <si>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</si>
  <si>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</si>
  <si>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</si>
  <si>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</si>
  <si>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</si>
  <si>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</si>
  <si>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</si>
  <si>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</si>
  <si>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</si>
  <si>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</si>
  <si>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</si>
  <si>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</si>
  <si>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</si>
  <si>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</si>
  <si>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</si>
  <si>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</si>
  <si>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</si>
  <si>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</si>
  <si>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</si>
  <si>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</si>
  <si>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</si>
  <si>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</si>
  <si>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</si>
  <si>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</si>
  <si>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</si>
  <si>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</si>
  <si>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</si>
  <si>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</si>
  <si>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</si>
  <si>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</si>
  <si>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</si>
  <si>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</si>
  <si>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</si>
  <si>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</si>
  <si>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</si>
  <si>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</si>
  <si>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</si>
  <si>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</si>
  <si>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</si>
  <si>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</si>
  <si>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</si>
  <si>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</si>
  <si>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</si>
  <si>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</si>
  <si>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</si>
  <si>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</si>
  <si>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</si>
  <si>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</si>
  <si>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</si>
  <si>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</si>
  <si>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</si>
  <si>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</si>
  <si>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</si>
  <si>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</si>
  <si>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</si>
  <si>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</si>
  <si>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</si>
  <si>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</si>
  <si>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</si>
  <si>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</si>
  <si>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</si>
  <si>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</si>
  <si>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</si>
  <si>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</si>
  <si>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</si>
  <si>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</si>
  <si>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</si>
  <si>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</si>
  <si>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</si>
  <si>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</si>
  <si>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</si>
  <si>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</si>
  <si>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</si>
  <si>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</si>
  <si>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</si>
  <si>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</si>
  <si>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</si>
  <si>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</si>
  <si>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</si>
  <si>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</si>
  <si>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</si>
  <si>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</si>
  <si>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</si>
  <si>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</si>
  <si>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</si>
  <si>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</si>
  <si>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</si>
  <si>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</si>
  <si>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</si>
  <si>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</si>
  <si>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</si>
  <si>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</si>
  <si>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</si>
  <si>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</si>
  <si>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</si>
  <si>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</si>
  <si>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</si>
  <si>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</si>
  <si>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</si>
  <si>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</si>
  <si>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</si>
  <si>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</si>
  <si>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</si>
  <si>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</si>
  <si>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</si>
  <si>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</si>
  <si>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</si>
  <si>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</si>
  <si>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</si>
  <si>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</si>
  <si>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</si>
  <si>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</si>
  <si>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</si>
  <si>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</si>
  <si>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</si>
  <si>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</si>
  <si>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</si>
  <si>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</si>
  <si>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</si>
  <si>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</si>
  <si>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</si>
  <si>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</si>
  <si>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</si>
  <si>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</si>
  <si>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</si>
  <si>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</si>
  <si>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</si>
  <si>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</si>
  <si>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</si>
  <si>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</si>
  <si>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</si>
  <si>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</si>
  <si>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</si>
  <si>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</si>
  <si>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</si>
  <si>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</si>
  <si>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</si>
  <si>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</si>
  <si>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</si>
  <si>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</si>
  <si>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</si>
  <si>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</si>
  <si>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</si>
  <si>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</si>
  <si>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</si>
  <si>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</si>
  <si>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</si>
  <si>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</si>
  <si>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</si>
  <si>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</si>
  <si>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</si>
  <si>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</si>
  <si>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</si>
  <si>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</si>
  <si>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</si>
  <si>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</si>
  <si>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</si>
  <si>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</si>
  <si>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</si>
  <si>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</si>
  <si>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</si>
  <si>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</si>
  <si>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</si>
  <si>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</si>
  <si>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</si>
  <si>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</si>
  <si>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</si>
  <si>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</si>
  <si>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</si>
  <si>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</si>
  <si>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</si>
  <si>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</si>
  <si>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</si>
  <si>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</si>
  <si>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</si>
  <si>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</si>
  <si>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</si>
  <si>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</si>
  <si>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</si>
  <si>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</si>
  <si>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</si>
  <si>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</si>
  <si>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</si>
  <si>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</si>
  <si>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</si>
  <si>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</si>
  <si>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</si>
  <si>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</si>
  <si>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</si>
  <si>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</si>
  <si>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</si>
  <si>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</si>
  <si>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</si>
  <si>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</si>
  <si>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</si>
  <si>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</si>
  <si>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</si>
  <si>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</si>
  <si>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</si>
  <si>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</si>
  <si>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</si>
  <si>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</si>
  <si>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</si>
  <si>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</si>
  <si>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</si>
  <si>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</si>
  <si>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</si>
  <si>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</si>
  <si>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</si>
  <si>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</si>
  <si>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</si>
  <si>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</si>
  <si>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</si>
  <si>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</si>
  <si>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</si>
  <si>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</si>
  <si>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</si>
  <si>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</si>
  <si>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</si>
  <si>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</si>
  <si>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</si>
  <si>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</si>
  <si>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</si>
  <si>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</si>
  <si>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</si>
  <si>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</si>
  <si>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</si>
  <si>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</si>
  <si>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</si>
  <si>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</si>
  <si>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</si>
  <si>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</si>
  <si>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</si>
  <si>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</si>
  <si>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</si>
  <si>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</si>
  <si>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</si>
  <si>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</si>
  <si>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</si>
  <si>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</si>
  <si>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</si>
  <si>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</si>
  <si>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</si>
  <si>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</si>
  <si>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</si>
  <si>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</si>
  <si>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</si>
  <si>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</si>
  <si>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</si>
  <si>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</si>
  <si>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</si>
  <si>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</si>
  <si>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</si>
  <si>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</si>
  <si>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</si>
  <si>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</si>
  <si>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</si>
  <si>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</si>
  <si>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</si>
  <si>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</si>
  <si>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</si>
  <si>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</si>
  <si>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</si>
  <si>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</si>
  <si>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</si>
  <si>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</si>
  <si>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</si>
  <si>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</si>
  <si>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</si>
  <si>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</si>
  <si>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</si>
  <si>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</si>
  <si>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</si>
  <si>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</si>
  <si>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</si>
  <si>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</si>
  <si>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</si>
  <si>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</si>
  <si>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</si>
  <si>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</si>
  <si>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</si>
  <si>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</si>
  <si>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</si>
  <si>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</si>
  <si>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</si>
  <si>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</si>
  <si>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</si>
  <si>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</si>
  <si>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</si>
  <si>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</si>
  <si>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</si>
  <si>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</si>
  <si>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</si>
  <si>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</si>
  <si>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</si>
  <si>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</si>
  <si>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</si>
  <si>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</si>
  <si>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</si>
  <si>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</si>
  <si>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</si>
  <si>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</si>
  <si>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</si>
  <si>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</si>
  <si>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</si>
  <si>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</si>
  <si>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</si>
  <si>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</si>
  <si>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</si>
  <si>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</si>
  <si>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</si>
  <si>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</si>
  <si>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</si>
  <si>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</si>
  <si>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</si>
  <si>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</si>
  <si>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</si>
  <si>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</si>
  <si>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</si>
  <si>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</si>
  <si>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</si>
  <si>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</si>
  <si>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</si>
  <si>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</si>
  <si>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</si>
  <si>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</si>
  <si>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</si>
  <si>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</si>
  <si>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</si>
  <si>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</si>
  <si>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</si>
  <si>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</si>
  <si>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</si>
  <si>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</si>
  <si>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</si>
  <si>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</si>
  <si>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</si>
  <si>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</si>
  <si>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</si>
  <si>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</si>
  <si>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</si>
  <si>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</si>
  <si>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</si>
  <si>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</si>
  <si>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</si>
  <si>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</si>
  <si>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</si>
  <si>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</si>
  <si>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</si>
  <si>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</si>
  <si>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</si>
  <si>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</si>
  <si>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</si>
  <si>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</si>
  <si>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</si>
  <si>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</si>
  <si>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</si>
  <si>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</si>
  <si>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</si>
  <si>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</si>
  <si>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</si>
  <si>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</si>
  <si>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</si>
  <si>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</si>
  <si>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</si>
  <si>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</si>
  <si>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</si>
  <si>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</si>
  <si>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</si>
  <si>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</si>
  <si>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</si>
  <si>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</si>
  <si>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</si>
  <si>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</si>
  <si>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</si>
  <si>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</si>
  <si>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</si>
  <si>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</si>
  <si>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</si>
  <si>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</si>
  <si>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</si>
  <si>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</si>
  <si>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</si>
  <si>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</si>
  <si>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</si>
  <si>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</si>
  <si>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</si>
  <si>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</si>
  <si>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</si>
  <si>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</si>
  <si>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</si>
  <si>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</si>
  <si>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</si>
  <si>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</si>
  <si>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</si>
  <si>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</si>
  <si>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</si>
  <si>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</si>
  <si>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</si>
  <si>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</si>
  <si>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</si>
  <si>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</si>
  <si>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</si>
  <si>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</si>
  <si>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</si>
  <si>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</si>
  <si>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</si>
  <si>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</si>
  <si>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</si>
  <si>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</si>
  <si>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</si>
  <si>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</si>
  <si>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</si>
  <si>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</si>
  <si>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</si>
  <si>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</si>
  <si>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</si>
  <si>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</si>
  <si>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</si>
  <si>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</si>
  <si>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</si>
  <si>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</si>
  <si>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</si>
  <si>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</si>
  <si>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</si>
  <si>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</si>
  <si>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</si>
  <si>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</si>
  <si>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</si>
  <si>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</si>
  <si>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</si>
  <si>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</si>
  <si>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</si>
  <si>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</si>
  <si>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</si>
  <si>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</si>
  <si>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</si>
  <si>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</si>
  <si>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</si>
  <si>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</si>
  <si>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</si>
  <si>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</si>
  <si>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</si>
  <si>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</si>
  <si>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</si>
  <si>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</si>
  <si>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</si>
  <si>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</si>
  <si>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</si>
  <si>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</si>
  <si>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</si>
  <si>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</si>
  <si>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</si>
  <si>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</si>
  <si>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</si>
  <si>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</si>
  <si>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</si>
  <si>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</si>
  <si>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</si>
  <si>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</si>
  <si>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</si>
  <si>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</si>
  <si>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</si>
  <si>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</si>
  <si>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</si>
  <si>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</si>
  <si>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</si>
  <si>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</si>
  <si>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</si>
  <si>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</si>
  <si>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</si>
  <si>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</si>
  <si>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</si>
  <si>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</si>
  <si>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</si>
  <si>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</si>
  <si>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</si>
  <si>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</si>
  <si>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</si>
  <si>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</si>
  <si>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</si>
  <si>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</si>
  <si>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</si>
  <si>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</si>
  <si>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</si>
  <si>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</si>
  <si>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</si>
  <si>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</si>
  <si>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</si>
  <si>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</si>
  <si>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</si>
  <si>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</si>
  <si>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</si>
  <si>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</si>
  <si>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</si>
  <si>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</si>
  <si>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</si>
  <si>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</si>
  <si>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</si>
  <si>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</si>
  <si>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</si>
  <si>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</si>
  <si>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</si>
  <si>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</si>
  <si>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</si>
  <si>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</si>
  <si>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</si>
  <si>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</si>
  <si>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</si>
  <si>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</si>
  <si>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</si>
  <si>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</si>
  <si>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</si>
  <si>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</si>
  <si>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</si>
  <si>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</si>
  <si>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</si>
  <si>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</si>
  <si>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</si>
  <si>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</si>
  <si>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</si>
  <si>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</si>
  <si>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</si>
  <si>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</si>
  <si>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</si>
  <si>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</si>
  <si>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</si>
  <si>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</si>
  <si>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</si>
  <si>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</si>
  <si>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</si>
  <si>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</si>
  <si>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</si>
  <si>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</si>
  <si>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</si>
  <si>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</si>
  <si>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</si>
  <si>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</si>
  <si>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</si>
  <si>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</si>
  <si>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</si>
  <si>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</si>
  <si>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</si>
  <si>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</si>
  <si>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</si>
  <si>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</si>
  <si>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</si>
  <si>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</si>
  <si>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</si>
  <si>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</si>
  <si>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</si>
  <si>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</si>
  <si>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</si>
  <si>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</si>
  <si>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</si>
  <si>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</si>
  <si>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</si>
  <si>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</si>
  <si>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</si>
  <si>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</si>
  <si>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</si>
  <si>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</si>
  <si>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</si>
  <si>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</si>
  <si>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</si>
  <si>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</si>
  <si>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</si>
  <si>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</si>
  <si>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</si>
  <si>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</si>
  <si>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</si>
  <si>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</si>
  <si>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</si>
  <si>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</si>
  <si>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</si>
  <si>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</si>
  <si>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</si>
  <si>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</si>
  <si>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</si>
  <si>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</si>
  <si>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</si>
  <si>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</si>
  <si>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</si>
  <si>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</si>
  <si>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</si>
  <si>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</si>
  <si>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</si>
  <si>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</si>
  <si>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</si>
  <si>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</si>
  <si>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</si>
  <si>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</si>
  <si>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</si>
  <si>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</si>
  <si>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</si>
  <si>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</si>
  <si>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</si>
  <si>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</si>
  <si>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</si>
  <si>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</si>
  <si>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</si>
  <si>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</si>
  <si>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</si>
  <si>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</si>
  <si>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</si>
  <si>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</si>
  <si>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</si>
  <si>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</si>
  <si>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</si>
  <si>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</si>
  <si>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</si>
  <si>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</si>
  <si>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</si>
  <si>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</si>
  <si>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</si>
  <si>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</si>
  <si>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</si>
  <si>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</si>
  <si>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</si>
  <si>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</si>
  <si>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</si>
  <si>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</si>
  <si>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</si>
  <si>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</si>
  <si>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</si>
  <si>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</si>
  <si>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</si>
  <si>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</si>
  <si>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</si>
  <si>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</si>
  <si>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</si>
  <si>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</si>
  <si>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</si>
  <si>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</si>
  <si>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</si>
  <si>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</si>
  <si>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</si>
  <si>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</si>
  <si>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</si>
  <si>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</si>
  <si>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</si>
  <si>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</si>
  <si>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</si>
  <si>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</si>
  <si>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</si>
  <si>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</si>
  <si>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</si>
  <si>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</si>
  <si>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</si>
  <si>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</si>
  <si>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</si>
  <si>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</si>
  <si>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</si>
  <si>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</si>
  <si>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</si>
  <si>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</si>
  <si>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</si>
  <si>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</si>
  <si>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</si>
  <si>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</si>
  <si>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</si>
  <si>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</si>
  <si>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</si>
  <si>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</si>
  <si>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</si>
  <si>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</si>
  <si>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</si>
  <si>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</si>
  <si>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</si>
  <si>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</si>
  <si>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</si>
  <si>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</si>
  <si>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</si>
  <si>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</si>
  <si>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</si>
  <si>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Use your data to determine if there is more variability with successful or unsuccessful campaigns. Does this make sense? Why or why not?</t>
  </si>
  <si>
    <t>Use your data to determine whether the mean or the median better summarises the data.</t>
  </si>
  <si>
    <t>More variablilty with the successful campaigns. Which does make sense.</t>
  </si>
  <si>
    <t>The Median. Although there is a large range of backers in both successful and failed outcomes, using the box charts below</t>
  </si>
  <si>
    <t>it shows how heavily ranged the data is and how the larger numbers occur less often.</t>
  </si>
  <si>
    <t>Failed campaigns only encompass those which reached 0-99.99% of the goal, whereas successful ones can be,</t>
  </si>
  <si>
    <t xml:space="preserve"> in this instance, anything from 100 to over 2000%, showing there is a greater range within 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</si>
</sst>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wrapText="1"/>
    </xf>
    <xf numFmtId="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42" applyFont="1"/>
    <xf numFmtId="2" fontId="16" fillId="0" borderId="10" xfId="42" applyNumberFormat="1" applyFont="1" applyBorder="1" applyAlignment="1">
      <alignment horizontal="center" vertical="center" wrapText="1"/>
    </xf>
    <xf numFmtId="1" fontId="0" fillId="0" borderId="10" xfId="42" applyNumberFormat="1" applyFont="1" applyBorder="1"/>
    <xf numFmtId="2" fontId="0" fillId="0" borderId="10" xfId="42" applyNumberFormat="1" applyFont="1" applyBorder="1"/>
    <xf numFmtId="164" fontId="0" fillId="0" borderId="11" xfId="0" applyNumberFormat="1" applyBorder="1"/>
    <xf numFmtId="1" fontId="0" fillId="0" borderId="11" xfId="0" applyNumberFormat="1" applyBorder="1"/>
    <xf numFmtId="0" fontId="16" fillId="0" borderId="11" xfId="0" applyFont="1" applyBorder="1"/>
    <xf numFmtId="0" fontId="18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9999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52B3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[CrowdfundingBook_Working.xlsx]PIVOT By Category!PivotTable1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Crowdfunding Outcomes by Parent</a:t>
            </a:r>
            <a:r>
              <a:rPr lang="en-AU" baseline="0"/>
              <a:t> Category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By Category'!$B$5:$B$12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072-B972-E62E6AE8150E}"/>
            </c:ext>
          </c:extLst>
        </c:ser>
        <c:ser>
          <c:idx val="1"/>
          <c:order val="1"/>
          <c:tx>
            <c:strRef>
              <c:f>'PIVOT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By Category'!$C$5:$C$12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072-B972-E62E6AE8150E}"/>
            </c:ext>
          </c:extLst>
        </c:ser>
        <c:ser>
          <c:idx val="2"/>
          <c:order val="2"/>
          <c:tx>
            <c:strRef>
              <c:f>'PIVOT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By Category'!$D$5:$D$12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5-4072-B972-E62E6AE8150E}"/>
            </c:ext>
          </c:extLst>
        </c:ser>
        <c:ser>
          <c:idx val="3"/>
          <c:order val="3"/>
          <c:tx>
            <c:strRef>
              <c:f>'PIVOT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Category'!$A$5:$A$12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By Category'!$E$5:$E$12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A-4CAD-B454-3D4683FE6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53061071"/>
        <c:axId val="267908927"/>
      </c:barChart>
      <c:catAx>
        <c:axId val="45306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Project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08927"/>
        <c:crosses val="autoZero"/>
        <c:auto val="1"/>
        <c:lblAlgn val="ctr"/>
        <c:lblOffset val="100"/>
        <c:noMultiLvlLbl val="0"/>
      </c:catAx>
      <c:valAx>
        <c:axId val="2679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Projects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[CrowdfundingBook_Working.xlsx]PIVOT By Sub Category!PivotTable17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</a:t>
            </a:r>
            <a:r>
              <a:rPr lang="en-AU" baseline="0"/>
              <a:t> Outcomes by Sub-Category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3-4CA5-9D50-05C22F55B5F8}"/>
            </c:ext>
          </c:extLst>
        </c:ser>
        <c:ser>
          <c:idx val="1"/>
          <c:order val="1"/>
          <c:tx>
            <c:strRef>
              <c:f>'PIVOT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E-48F5-8449-343DB77813EA}"/>
            </c:ext>
          </c:extLst>
        </c:ser>
        <c:ser>
          <c:idx val="2"/>
          <c:order val="2"/>
          <c:tx>
            <c:strRef>
              <c:f>'PIVOT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E-48F5-8449-343DB77813EA}"/>
            </c:ext>
          </c:extLst>
        </c:ser>
        <c:ser>
          <c:idx val="3"/>
          <c:order val="3"/>
          <c:tx>
            <c:strRef>
              <c:f>'PIVOT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DE-48F5-8449-343DB778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0032399"/>
        <c:axId val="441478319"/>
      </c:barChart>
      <c:catAx>
        <c:axId val="54003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</a:t>
                </a:r>
                <a:r>
                  <a:rPr lang="en-AU" baseline="0"/>
                  <a:t> Category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478319"/>
        <c:crosses val="autoZero"/>
        <c:auto val="1"/>
        <c:lblAlgn val="ctr"/>
        <c:lblOffset val="100"/>
        <c:noMultiLvlLbl val="0"/>
      </c:catAx>
      <c:valAx>
        <c:axId val="44147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Projects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3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[CrowdfundingBook_Working.xlsx]PIVOT Project Creation!PivotTable1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Projects</a:t>
            </a:r>
            <a:r>
              <a:rPr lang="en-AU" baseline="0"/>
              <a:t> Started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Project Creation'!$B$4:$B$5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Project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Project Creation'!$B$6:$B$18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6-4838-824D-2CBFF681A451}"/>
            </c:ext>
          </c:extLst>
        </c:ser>
        <c:ser>
          <c:idx val="1"/>
          <c:order val="1"/>
          <c:tx>
            <c:strRef>
              <c:f>'PIVOT Project Creation'!$C$4:$C$5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Project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Project Creation'!$C$6:$C$18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D-4D97-92EF-8FC478E2461B}"/>
            </c:ext>
          </c:extLst>
        </c:ser>
        <c:ser>
          <c:idx val="2"/>
          <c:order val="2"/>
          <c:tx>
            <c:strRef>
              <c:f>'PIVOT Project Creation'!$D$4:$D$5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Project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Project Creation'!$D$6:$D$18</c:f>
              <c:numCache>
                <c:formatCode>General</c:formatCode>
                <c:ptCount val="12"/>
                <c:pt idx="0">
                  <c:v>8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14</c:v>
                </c:pt>
                <c:pt idx="7">
                  <c:v>8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AD-4D97-92EF-8FC478E24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542719"/>
        <c:axId val="2142000991"/>
      </c:lineChart>
      <c:catAx>
        <c:axId val="49754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</a:t>
                </a:r>
                <a:r>
                  <a:rPr lang="en-AU" baseline="0"/>
                  <a:t> Created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034972173932207"/>
              <c:y val="0.89155787556350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00991"/>
        <c:crosses val="autoZero"/>
        <c:auto val="1"/>
        <c:lblAlgn val="ctr"/>
        <c:lblOffset val="100"/>
        <c:noMultiLvlLbl val="0"/>
      </c:catAx>
      <c:valAx>
        <c:axId val="214200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Projects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4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Project</a:t>
            </a:r>
            <a:r>
              <a:rPr lang="en-AU" baseline="0"/>
              <a:t> Outcomes - by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'Bonus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6E-433A-BEA8-A710F9BD513E}"/>
            </c:ext>
          </c:extLst>
        </c:ser>
        <c:ser>
          <c:idx val="5"/>
          <c:order val="5"/>
          <c:tx>
            <c:strRef>
              <c:f>'Bonus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'Bonus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96E-433A-BEA8-A710F9BD513E}"/>
            </c:ext>
          </c:extLst>
        </c:ser>
        <c:ser>
          <c:idx val="6"/>
          <c:order val="6"/>
          <c:tx>
            <c:strRef>
              <c:f>'Bonus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96E-433A-BEA8-A710F9BD5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97807"/>
        <c:axId val="124566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'Bonus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'Bonus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'Bonus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96E-433A-BEA8-A710F9BD513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96E-433A-BEA8-A710F9BD513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6E-433A-BEA8-A710F9BD513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'Bonus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6E-433A-BEA8-A710F9BD513E}"/>
                  </c:ext>
                </c:extLst>
              </c15:ser>
            </c15:filteredLineSeries>
          </c:ext>
        </c:extLst>
      </c:lineChart>
      <c:catAx>
        <c:axId val="5352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66511"/>
        <c:crosses val="autoZero"/>
        <c:auto val="1"/>
        <c:lblAlgn val="ctr"/>
        <c:lblOffset val="100"/>
        <c:noMultiLvlLbl val="0"/>
      </c:catAx>
      <c:valAx>
        <c:axId val="1245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 Outcomes - #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Outcomes - # of Backers</a:t>
          </a:r>
        </a:p>
      </cx:txPr>
    </cx:title>
    <cx:plotArea>
      <cx:plotAreaRegion>
        <cx:series layoutId="boxWhisker" uniqueId="{AAE6B813-EDA9-4BBE-8A90-2BC3DD4FA859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Failed Outcomes - #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Outcomes - # of Backers</a:t>
          </a:r>
        </a:p>
      </cx:txPr>
    </cx:title>
    <cx:plotArea>
      <cx:plotAreaRegion>
        <cx:series layoutId="boxWhisker" uniqueId="{B9A6C8A5-0481-41C5-AB55-61EAB75EF21B}">
          <cx:tx>
            <cx:txData>
              <cx:f>_xlchart.v1.5</cx:f>
              <cx:v>backers_count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0</xdr:row>
      <xdr:rowOff>171450</xdr:rowOff>
    </xdr:from>
    <xdr:to>
      <xdr:col>16</xdr:col>
      <xdr:colOff>276224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3BD2B-ED01-2547-FF37-331342314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627696</xdr:colOff>
      <xdr:row>4</xdr:row>
      <xdr:rowOff>180976</xdr:rowOff>
    </xdr:from>
    <xdr:to>
      <xdr:col>17</xdr:col>
      <xdr:colOff>19049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DF7C7-C028-8527-B0F3-9438E82C5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28575</xdr:rowOff>
    </xdr:from>
    <xdr:to>
      <xdr:col>16</xdr:col>
      <xdr:colOff>45720</xdr:colOff>
      <xdr:row>20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115CC-4F3E-DE53-3C65-E26CC79E7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486727</xdr:colOff>
      <xdr:row>0</xdr:row>
      <xdr:rowOff>411480</xdr:rowOff>
    </xdr:from>
    <xdr:to>
      <xdr:col>21</xdr:col>
      <xdr:colOff>638175</xdr:colOff>
      <xdr:row>18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97CB7-A4BB-2E9B-3313-6B7E728B2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22</xdr:row>
      <xdr:rowOff>112395</xdr:rowOff>
    </xdr:from>
    <xdr:to>
      <xdr:col>13</xdr:col>
      <xdr:colOff>664845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BE24353-C380-45B0-2F3B-4975049DA5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6100" y="4512945"/>
              <a:ext cx="3893820" cy="1859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952</xdr:colOff>
      <xdr:row>32</xdr:row>
      <xdr:rowOff>66674</xdr:rowOff>
    </xdr:from>
    <xdr:to>
      <xdr:col>13</xdr:col>
      <xdr:colOff>655320</xdr:colOff>
      <xdr:row>46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6F43CB-160D-87E4-4622-FB97212596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7052" y="6467474"/>
              <a:ext cx="3883343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 Beckett" refreshedDate="45019.602772337967" createdVersion="8" refreshedVersion="8" minRefreshableVersion="3" recordCount="1000" xr:uid="{64BC865A-3406-4226-B624-AFD8221C6170}">
  <cacheSource type="worksheet">
    <worksheetSource ref="A1:R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 Beckett" refreshedDate="45020.688700578707" createdVersion="8" refreshedVersion="8" minRefreshableVersion="3" recordCount="1000" xr:uid="{4CCFAEB2-A8BA-4F9B-813A-79D00CA33D8F}">
  <cacheSource type="worksheet">
    <worksheetSource ref="A1:T1001" sheet="Crowdfunding DATA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8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0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8">
    <i>
      <x/>
    </i>
    <i>
      <x v="1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1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7">
    <i>
      <x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2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1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7">
    <i>
      <x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3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4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1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7" item="5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6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154F3-5253-4F72-A772-5D8CAC8146CD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2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4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E351A-743F-44C7-A78C-5C5394492878}" name="PivotTable1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DB49A-D05B-4B88-9DDC-224165D1821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item="4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6818-4D45-4B76-B367-61708538942B}">
  <sheetPr codeName="Sheet1"/>
  <dimension ref="A1:F13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26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C5">
        <v>3</v>
      </c>
      <c r="D5">
        <v>1</v>
      </c>
      <c r="E5">
        <v>6</v>
      </c>
      <c r="F5">
        <v>10</v>
      </c>
    </row>
    <row r="6" spans="1:6" x14ac:dyDescent="0.6">
      <c r="A6" s="5" t="s">
        <v>2033</v>
      </c>
      <c r="B6">
        <v>1</v>
      </c>
      <c r="C6">
        <v>1</v>
      </c>
      <c r="E6">
        <v>1</v>
      </c>
      <c r="F6">
        <v>3</v>
      </c>
    </row>
    <row r="7" spans="1:6" x14ac:dyDescent="0.6">
      <c r="A7" s="5" t="s">
        <v>2050</v>
      </c>
      <c r="C7">
        <v>1</v>
      </c>
      <c r="E7">
        <v>2</v>
      </c>
      <c r="F7">
        <v>3</v>
      </c>
    </row>
    <row r="8" spans="1:6" x14ac:dyDescent="0.6">
      <c r="A8" s="5" t="s">
        <v>2035</v>
      </c>
      <c r="B8">
        <v>1</v>
      </c>
      <c r="C8">
        <v>2</v>
      </c>
      <c r="E8">
        <v>2</v>
      </c>
      <c r="F8">
        <v>5</v>
      </c>
    </row>
    <row r="9" spans="1:6" x14ac:dyDescent="0.6">
      <c r="A9" s="5" t="s">
        <v>2054</v>
      </c>
      <c r="C9">
        <v>2</v>
      </c>
      <c r="E9">
        <v>1</v>
      </c>
      <c r="F9">
        <v>3</v>
      </c>
    </row>
    <row r="10" spans="1:6" x14ac:dyDescent="0.6">
      <c r="A10" s="5" t="s">
        <v>2047</v>
      </c>
      <c r="C10">
        <v>1</v>
      </c>
      <c r="E10">
        <v>1</v>
      </c>
      <c r="F10">
        <v>2</v>
      </c>
    </row>
    <row r="11" spans="1:6" x14ac:dyDescent="0.6">
      <c r="A11" s="5" t="s">
        <v>2037</v>
      </c>
      <c r="C11">
        <v>1</v>
      </c>
      <c r="E11">
        <v>5</v>
      </c>
      <c r="F11">
        <v>6</v>
      </c>
    </row>
    <row r="12" spans="1:6" x14ac:dyDescent="0.6">
      <c r="A12" s="5" t="s">
        <v>2039</v>
      </c>
      <c r="C12">
        <v>5</v>
      </c>
      <c r="E12">
        <v>6</v>
      </c>
      <c r="F12">
        <v>11</v>
      </c>
    </row>
    <row r="13" spans="1:6" x14ac:dyDescent="0.6">
      <c r="A13" s="5" t="s">
        <v>2067</v>
      </c>
      <c r="B13">
        <v>2</v>
      </c>
      <c r="C13">
        <v>16</v>
      </c>
      <c r="D13">
        <v>1</v>
      </c>
      <c r="E13">
        <v>24</v>
      </c>
      <c r="F1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5C0-FB1A-4398-B15B-13DF0D8C4737}">
  <sheetPr codeName="Sheet2"/>
  <dimension ref="A1:F12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15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C5">
        <v>4</v>
      </c>
      <c r="E5">
        <v>3</v>
      </c>
      <c r="F5">
        <v>7</v>
      </c>
    </row>
    <row r="6" spans="1:6" x14ac:dyDescent="0.6">
      <c r="A6" s="5" t="s">
        <v>2033</v>
      </c>
      <c r="C6">
        <v>2</v>
      </c>
      <c r="F6">
        <v>2</v>
      </c>
    </row>
    <row r="7" spans="1:6" x14ac:dyDescent="0.6">
      <c r="A7" s="5" t="s">
        <v>2035</v>
      </c>
      <c r="C7">
        <v>2</v>
      </c>
      <c r="E7">
        <v>5</v>
      </c>
      <c r="F7">
        <v>7</v>
      </c>
    </row>
    <row r="8" spans="1:6" x14ac:dyDescent="0.6">
      <c r="A8" s="5" t="s">
        <v>2054</v>
      </c>
      <c r="C8">
        <v>2</v>
      </c>
      <c r="F8">
        <v>2</v>
      </c>
    </row>
    <row r="9" spans="1:6" x14ac:dyDescent="0.6">
      <c r="A9" s="5" t="s">
        <v>2047</v>
      </c>
      <c r="E9">
        <v>3</v>
      </c>
      <c r="F9">
        <v>3</v>
      </c>
    </row>
    <row r="10" spans="1:6" x14ac:dyDescent="0.6">
      <c r="A10" s="5" t="s">
        <v>2037</v>
      </c>
      <c r="D10">
        <v>1</v>
      </c>
      <c r="E10">
        <v>4</v>
      </c>
      <c r="F10">
        <v>5</v>
      </c>
    </row>
    <row r="11" spans="1:6" x14ac:dyDescent="0.6">
      <c r="A11" s="5" t="s">
        <v>2039</v>
      </c>
      <c r="B11">
        <v>2</v>
      </c>
      <c r="C11">
        <v>9</v>
      </c>
      <c r="E11">
        <v>7</v>
      </c>
      <c r="F11">
        <v>18</v>
      </c>
    </row>
    <row r="12" spans="1:6" x14ac:dyDescent="0.6">
      <c r="A12" s="5" t="s">
        <v>2067</v>
      </c>
      <c r="B12">
        <v>2</v>
      </c>
      <c r="C12">
        <v>19</v>
      </c>
      <c r="D12">
        <v>1</v>
      </c>
      <c r="E12">
        <v>22</v>
      </c>
      <c r="F1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E84A-12B5-496F-8447-3BD516033DC2}">
  <sheetPr codeName="Sheet3"/>
  <dimension ref="A1:F11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98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C5">
        <v>2</v>
      </c>
      <c r="E5">
        <v>3</v>
      </c>
      <c r="F5">
        <v>5</v>
      </c>
    </row>
    <row r="6" spans="1:6" x14ac:dyDescent="0.6">
      <c r="A6" s="5" t="s">
        <v>2050</v>
      </c>
      <c r="D6">
        <v>1</v>
      </c>
      <c r="E6">
        <v>1</v>
      </c>
      <c r="F6">
        <v>2</v>
      </c>
    </row>
    <row r="7" spans="1:6" x14ac:dyDescent="0.6">
      <c r="A7" s="5" t="s">
        <v>2035</v>
      </c>
      <c r="B7">
        <v>3</v>
      </c>
      <c r="C7">
        <v>2</v>
      </c>
      <c r="E7">
        <v>2</v>
      </c>
      <c r="F7">
        <v>7</v>
      </c>
    </row>
    <row r="8" spans="1:6" x14ac:dyDescent="0.6">
      <c r="A8" s="5" t="s">
        <v>2047</v>
      </c>
      <c r="E8">
        <v>2</v>
      </c>
      <c r="F8">
        <v>2</v>
      </c>
    </row>
    <row r="9" spans="1:6" x14ac:dyDescent="0.6">
      <c r="A9" s="5" t="s">
        <v>2037</v>
      </c>
      <c r="E9">
        <v>1</v>
      </c>
      <c r="F9">
        <v>1</v>
      </c>
    </row>
    <row r="10" spans="1:6" x14ac:dyDescent="0.6">
      <c r="A10" s="5" t="s">
        <v>2039</v>
      </c>
      <c r="B10">
        <v>1</v>
      </c>
      <c r="C10">
        <v>2</v>
      </c>
      <c r="E10">
        <v>3</v>
      </c>
      <c r="F10">
        <v>6</v>
      </c>
    </row>
    <row r="11" spans="1:6" x14ac:dyDescent="0.6">
      <c r="A11" s="5" t="s">
        <v>2067</v>
      </c>
      <c r="B11">
        <v>4</v>
      </c>
      <c r="C11">
        <v>6</v>
      </c>
      <c r="D11">
        <v>1</v>
      </c>
      <c r="E11">
        <v>12</v>
      </c>
      <c r="F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0C84-A823-45AA-99D4-A6DD823635F9}">
  <sheetPr codeName="Sheet4"/>
  <dimension ref="A1:F11"/>
  <sheetViews>
    <sheetView workbookViewId="0">
      <selection activeCell="D16" sqref="D16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36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C5">
        <v>3</v>
      </c>
      <c r="E5">
        <v>4</v>
      </c>
      <c r="F5">
        <v>7</v>
      </c>
    </row>
    <row r="6" spans="1:6" x14ac:dyDescent="0.6">
      <c r="A6" s="5" t="s">
        <v>2050</v>
      </c>
      <c r="E6">
        <v>1</v>
      </c>
      <c r="F6">
        <v>1</v>
      </c>
    </row>
    <row r="7" spans="1:6" x14ac:dyDescent="0.6">
      <c r="A7" s="5" t="s">
        <v>2035</v>
      </c>
      <c r="C7">
        <v>5</v>
      </c>
      <c r="E7">
        <v>1</v>
      </c>
      <c r="F7">
        <v>6</v>
      </c>
    </row>
    <row r="8" spans="1:6" x14ac:dyDescent="0.6">
      <c r="A8" s="5" t="s">
        <v>2047</v>
      </c>
      <c r="C8">
        <v>1</v>
      </c>
      <c r="E8">
        <v>4</v>
      </c>
      <c r="F8">
        <v>5</v>
      </c>
    </row>
    <row r="9" spans="1:6" x14ac:dyDescent="0.6">
      <c r="A9" s="5" t="s">
        <v>2037</v>
      </c>
      <c r="C9">
        <v>2</v>
      </c>
      <c r="F9">
        <v>2</v>
      </c>
    </row>
    <row r="10" spans="1:6" x14ac:dyDescent="0.6">
      <c r="A10" s="5" t="s">
        <v>2039</v>
      </c>
      <c r="B10">
        <v>1</v>
      </c>
      <c r="C10">
        <v>1</v>
      </c>
      <c r="D10">
        <v>1</v>
      </c>
      <c r="E10">
        <v>7</v>
      </c>
      <c r="F10">
        <v>10</v>
      </c>
    </row>
    <row r="11" spans="1:6" x14ac:dyDescent="0.6">
      <c r="A11" s="5" t="s">
        <v>2067</v>
      </c>
      <c r="B11">
        <v>1</v>
      </c>
      <c r="C11">
        <v>12</v>
      </c>
      <c r="D11">
        <v>1</v>
      </c>
      <c r="E11">
        <v>17</v>
      </c>
      <c r="F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C97B-2D4B-4E17-BF01-8023524B42C3}">
  <sheetPr codeName="Sheet5"/>
  <dimension ref="A1:F12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40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B5">
        <v>1</v>
      </c>
      <c r="C5">
        <v>4</v>
      </c>
      <c r="D5">
        <v>1</v>
      </c>
      <c r="E5">
        <v>7</v>
      </c>
      <c r="F5">
        <v>13</v>
      </c>
    </row>
    <row r="6" spans="1:6" x14ac:dyDescent="0.6">
      <c r="A6" s="5" t="s">
        <v>2033</v>
      </c>
      <c r="C6">
        <v>1</v>
      </c>
      <c r="E6">
        <v>4</v>
      </c>
      <c r="F6">
        <v>5</v>
      </c>
    </row>
    <row r="7" spans="1:6" x14ac:dyDescent="0.6">
      <c r="A7" s="5" t="s">
        <v>2050</v>
      </c>
      <c r="E7">
        <v>2</v>
      </c>
      <c r="F7">
        <v>2</v>
      </c>
    </row>
    <row r="8" spans="1:6" x14ac:dyDescent="0.6">
      <c r="A8" s="5" t="s">
        <v>2035</v>
      </c>
      <c r="C8">
        <v>5</v>
      </c>
      <c r="E8">
        <v>6</v>
      </c>
      <c r="F8">
        <v>11</v>
      </c>
    </row>
    <row r="9" spans="1:6" x14ac:dyDescent="0.6">
      <c r="A9" s="5" t="s">
        <v>2047</v>
      </c>
      <c r="C9">
        <v>2</v>
      </c>
      <c r="F9">
        <v>2</v>
      </c>
    </row>
    <row r="10" spans="1:6" x14ac:dyDescent="0.6">
      <c r="A10" s="5" t="s">
        <v>2037</v>
      </c>
      <c r="C10">
        <v>1</v>
      </c>
      <c r="E10">
        <v>4</v>
      </c>
      <c r="F10">
        <v>5</v>
      </c>
    </row>
    <row r="11" spans="1:6" x14ac:dyDescent="0.6">
      <c r="A11" s="5" t="s">
        <v>2039</v>
      </c>
      <c r="C11">
        <v>5</v>
      </c>
      <c r="E11">
        <v>5</v>
      </c>
      <c r="F11">
        <v>10</v>
      </c>
    </row>
    <row r="12" spans="1:6" x14ac:dyDescent="0.6">
      <c r="A12" s="5" t="s">
        <v>2067</v>
      </c>
      <c r="B12">
        <v>1</v>
      </c>
      <c r="C12">
        <v>18</v>
      </c>
      <c r="D12">
        <v>1</v>
      </c>
      <c r="E12">
        <v>28</v>
      </c>
      <c r="F12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7816-AEB5-483A-B0E5-C1DB27C851A4}">
  <sheetPr codeName="Sheet6"/>
  <dimension ref="A1:E13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9.19921875" bestFit="1" customWidth="1"/>
    <col min="5" max="5" width="10.94921875" bestFit="1" customWidth="1"/>
  </cols>
  <sheetData>
    <row r="1" spans="1:5" x14ac:dyDescent="0.6">
      <c r="A1" s="4" t="s">
        <v>6</v>
      </c>
      <c r="B1" t="s">
        <v>107</v>
      </c>
    </row>
    <row r="3" spans="1:5" x14ac:dyDescent="0.6">
      <c r="A3" s="4" t="s">
        <v>2069</v>
      </c>
      <c r="B3" s="4" t="s">
        <v>2068</v>
      </c>
    </row>
    <row r="4" spans="1:5" x14ac:dyDescent="0.6">
      <c r="A4" s="4" t="s">
        <v>2066</v>
      </c>
      <c r="B4" t="s">
        <v>74</v>
      </c>
      <c r="C4" t="s">
        <v>14</v>
      </c>
      <c r="D4" t="s">
        <v>20</v>
      </c>
      <c r="E4" t="s">
        <v>2067</v>
      </c>
    </row>
    <row r="5" spans="1:5" x14ac:dyDescent="0.6">
      <c r="A5" s="5" t="s">
        <v>2041</v>
      </c>
      <c r="C5">
        <v>3</v>
      </c>
      <c r="D5">
        <v>3</v>
      </c>
      <c r="E5">
        <v>6</v>
      </c>
    </row>
    <row r="6" spans="1:5" x14ac:dyDescent="0.6">
      <c r="A6" s="5" t="s">
        <v>2033</v>
      </c>
      <c r="C6">
        <v>1</v>
      </c>
      <c r="E6">
        <v>1</v>
      </c>
    </row>
    <row r="7" spans="1:5" x14ac:dyDescent="0.6">
      <c r="A7" s="5" t="s">
        <v>2050</v>
      </c>
      <c r="C7">
        <v>2</v>
      </c>
      <c r="D7">
        <v>1</v>
      </c>
      <c r="E7">
        <v>3</v>
      </c>
    </row>
    <row r="8" spans="1:5" x14ac:dyDescent="0.6">
      <c r="A8" s="5" t="s">
        <v>2035</v>
      </c>
      <c r="C8">
        <v>6</v>
      </c>
      <c r="D8">
        <v>4</v>
      </c>
      <c r="E8">
        <v>10</v>
      </c>
    </row>
    <row r="9" spans="1:5" x14ac:dyDescent="0.6">
      <c r="A9" s="5" t="s">
        <v>2054</v>
      </c>
      <c r="B9">
        <v>1</v>
      </c>
      <c r="C9">
        <v>1</v>
      </c>
      <c r="D9">
        <v>1</v>
      </c>
      <c r="E9">
        <v>3</v>
      </c>
    </row>
    <row r="10" spans="1:5" x14ac:dyDescent="0.6">
      <c r="A10" s="5" t="s">
        <v>2047</v>
      </c>
      <c r="C10">
        <v>2</v>
      </c>
      <c r="D10">
        <v>2</v>
      </c>
      <c r="E10">
        <v>4</v>
      </c>
    </row>
    <row r="11" spans="1:5" x14ac:dyDescent="0.6">
      <c r="A11" s="5" t="s">
        <v>2037</v>
      </c>
      <c r="D11">
        <v>5</v>
      </c>
      <c r="E11">
        <v>5</v>
      </c>
    </row>
    <row r="12" spans="1:5" x14ac:dyDescent="0.6">
      <c r="A12" s="5" t="s">
        <v>2039</v>
      </c>
      <c r="B12">
        <v>2</v>
      </c>
      <c r="C12">
        <v>4</v>
      </c>
      <c r="D12">
        <v>10</v>
      </c>
      <c r="E12">
        <v>16</v>
      </c>
    </row>
    <row r="13" spans="1:5" x14ac:dyDescent="0.6">
      <c r="A13" s="5" t="s">
        <v>2067</v>
      </c>
      <c r="B13">
        <v>3</v>
      </c>
      <c r="C13">
        <v>19</v>
      </c>
      <c r="D13">
        <v>26</v>
      </c>
      <c r="E13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78BC-88A3-4FAD-B4F2-82AD367BBA3F}">
  <sheetPr codeName="Sheet7"/>
  <dimension ref="A1:F14"/>
  <sheetViews>
    <sheetView workbookViewId="0"/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21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B5">
        <v>10</v>
      </c>
      <c r="C5">
        <v>41</v>
      </c>
      <c r="D5">
        <v>3</v>
      </c>
      <c r="E5">
        <v>76</v>
      </c>
      <c r="F5">
        <v>130</v>
      </c>
    </row>
    <row r="6" spans="1:6" x14ac:dyDescent="0.6">
      <c r="A6" s="5" t="s">
        <v>2033</v>
      </c>
      <c r="B6">
        <v>3</v>
      </c>
      <c r="C6">
        <v>15</v>
      </c>
      <c r="E6">
        <v>17</v>
      </c>
      <c r="F6">
        <v>35</v>
      </c>
    </row>
    <row r="7" spans="1:6" x14ac:dyDescent="0.6">
      <c r="A7" s="5" t="s">
        <v>2050</v>
      </c>
      <c r="B7">
        <v>1</v>
      </c>
      <c r="C7">
        <v>20</v>
      </c>
      <c r="D7">
        <v>2</v>
      </c>
      <c r="E7">
        <v>14</v>
      </c>
      <c r="F7">
        <v>37</v>
      </c>
    </row>
    <row r="8" spans="1:6" x14ac:dyDescent="0.6">
      <c r="A8" s="5" t="s">
        <v>2064</v>
      </c>
      <c r="E8">
        <v>4</v>
      </c>
      <c r="F8">
        <v>4</v>
      </c>
    </row>
    <row r="9" spans="1:6" x14ac:dyDescent="0.6">
      <c r="A9" s="5" t="s">
        <v>2035</v>
      </c>
      <c r="B9">
        <v>6</v>
      </c>
      <c r="C9">
        <v>44</v>
      </c>
      <c r="E9">
        <v>79</v>
      </c>
      <c r="F9">
        <v>129</v>
      </c>
    </row>
    <row r="10" spans="1:6" x14ac:dyDescent="0.6">
      <c r="A10" s="5" t="s">
        <v>2054</v>
      </c>
      <c r="B10">
        <v>3</v>
      </c>
      <c r="C10">
        <v>6</v>
      </c>
      <c r="D10">
        <v>1</v>
      </c>
      <c r="E10">
        <v>24</v>
      </c>
      <c r="F10">
        <v>34</v>
      </c>
    </row>
    <row r="11" spans="1:6" x14ac:dyDescent="0.6">
      <c r="A11" s="5" t="s">
        <v>2047</v>
      </c>
      <c r="B11">
        <v>2</v>
      </c>
      <c r="C11">
        <v>18</v>
      </c>
      <c r="D11">
        <v>1</v>
      </c>
      <c r="E11">
        <v>28</v>
      </c>
      <c r="F11">
        <v>49</v>
      </c>
    </row>
    <row r="12" spans="1:6" x14ac:dyDescent="0.6">
      <c r="A12" s="5" t="s">
        <v>2037</v>
      </c>
      <c r="B12">
        <v>2</v>
      </c>
      <c r="C12">
        <v>24</v>
      </c>
      <c r="D12">
        <v>1</v>
      </c>
      <c r="E12">
        <v>45</v>
      </c>
      <c r="F12">
        <v>72</v>
      </c>
    </row>
    <row r="13" spans="1:6" x14ac:dyDescent="0.6">
      <c r="A13" s="5" t="s">
        <v>2039</v>
      </c>
      <c r="B13">
        <v>17</v>
      </c>
      <c r="C13">
        <v>106</v>
      </c>
      <c r="D13">
        <v>1</v>
      </c>
      <c r="E13">
        <v>149</v>
      </c>
      <c r="F13">
        <v>273</v>
      </c>
    </row>
    <row r="14" spans="1:6" x14ac:dyDescent="0.6">
      <c r="A14" s="5" t="s">
        <v>2067</v>
      </c>
      <c r="B14">
        <v>44</v>
      </c>
      <c r="C14">
        <v>274</v>
      </c>
      <c r="D14">
        <v>9</v>
      </c>
      <c r="E14">
        <v>436</v>
      </c>
      <c r="F14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T1001"/>
  <sheetViews>
    <sheetView tabSelected="1" workbookViewId="0">
      <pane ySplit="1" topLeftCell="A784" activePane="bottomLeft" state="frozen"/>
      <selection activeCell="D1" sqref="D1"/>
      <selection pane="bottomLeft" activeCell="C803" sqref="C803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1" customWidth="1"/>
    <col min="5" max="5" width="10.796875" customWidth="1"/>
    <col min="7" max="7" width="13.75" customWidth="1"/>
    <col min="10" max="10" width="12.6484375" customWidth="1"/>
    <col min="11" max="11" width="11.1484375" bestFit="1" customWidth="1"/>
    <col min="14" max="14" width="28" bestFit="1" customWidth="1"/>
    <col min="15" max="15" width="13.19921875" style="14" customWidth="1"/>
  </cols>
  <sheetData>
    <row r="1" spans="1:20" s="3" customFormat="1" ht="46.8" x14ac:dyDescent="0.6">
      <c r="A1" s="3" t="s">
        <v>2027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2028</v>
      </c>
      <c r="O1" s="12" t="s">
        <v>2029</v>
      </c>
      <c r="P1" s="3" t="s">
        <v>2030</v>
      </c>
      <c r="Q1" s="3" t="s">
        <v>2031</v>
      </c>
      <c r="R1" s="3" t="s">
        <v>2032</v>
      </c>
      <c r="S1" s="3" t="s">
        <v>2071</v>
      </c>
      <c r="T1" s="3" t="s">
        <v>2072</v>
      </c>
    </row>
    <row r="2" spans="1:20" x14ac:dyDescent="0.6">
      <c r="A2">
        <v>0</v>
      </c>
      <c r="B2" t="s">
        <v>12</v>
      </c>
      <c r="C2" s="1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3">
        <f>(E2/D2)*100</f>
        <v>0</v>
      </c>
      <c r="P2" s="2">
        <f>IF(G2=0,0,(E2/G2))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6">
        <f>(((K2/60)/60)/24)+DATE(1970,1,1)</f>
        <v>42353.25</v>
      </c>
    </row>
    <row r="3" spans="1:20" x14ac:dyDescent="0.6">
      <c r="A3">
        <v>1</v>
      </c>
      <c r="B3" t="s">
        <v>18</v>
      </c>
      <c r="C3" s="1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3">
        <f t="shared" ref="O3:O66" si="0">(E3/D3)*100</f>
        <v>1040</v>
      </c>
      <c r="P3" s="2">
        <f t="shared" ref="P3:P66" si="1">IF(G3=0,0,(E3/G3))</f>
        <v>92.151898734177209</v>
      </c>
      <c r="Q3" t="str" cm="1">
        <f t="array" ref="Q3:R3">_xlfn.TEXTSPLIT(N3,"/")</f>
        <v>music</v>
      </c>
      <c r="R3" t="str">
        <v>rock</v>
      </c>
      <c r="S3" s="6">
        <f>(((J3/60)/60)/24)+DATE(1970,1,1)</f>
        <v>41870.208333333336</v>
      </c>
      <c r="T3" s="6">
        <f>(((K3/60)/60)/24)+DATE(1970,1,1)</f>
        <v>41872.208333333336</v>
      </c>
    </row>
    <row r="4" spans="1:20" ht="31.2" x14ac:dyDescent="0.6">
      <c r="A4">
        <v>2</v>
      </c>
      <c r="B4" t="s">
        <v>24</v>
      </c>
      <c r="C4" s="1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3">
        <f t="shared" si="0"/>
        <v>131.4787822878229</v>
      </c>
      <c r="P4" s="2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6">
        <f t="shared" ref="S4:S67" si="2">(((J4/60)/60)/24)+DATE(1970,1,1)</f>
        <v>41595.25</v>
      </c>
      <c r="T4" s="6">
        <f t="shared" ref="T4:T67" si="3">(((K4/60)/60)/24)+DATE(1970,1,1)</f>
        <v>41597.25</v>
      </c>
    </row>
    <row r="5" spans="1:20" ht="31.2" x14ac:dyDescent="0.6">
      <c r="A5">
        <v>3</v>
      </c>
      <c r="B5" t="s">
        <v>29</v>
      </c>
      <c r="C5" s="1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3">
        <f t="shared" si="0"/>
        <v>58.976190476190467</v>
      </c>
      <c r="P5" s="2">
        <f t="shared" si="1"/>
        <v>103.20833333333333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x14ac:dyDescent="0.6">
      <c r="A6">
        <v>4</v>
      </c>
      <c r="B6" t="s">
        <v>31</v>
      </c>
      <c r="C6" s="1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3">
        <f t="shared" si="0"/>
        <v>69.276315789473685</v>
      </c>
      <c r="P6" s="2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x14ac:dyDescent="0.6">
      <c r="A7">
        <v>5</v>
      </c>
      <c r="B7" t="s">
        <v>34</v>
      </c>
      <c r="C7" s="1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3">
        <f t="shared" si="0"/>
        <v>173.61842105263159</v>
      </c>
      <c r="P7" s="2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x14ac:dyDescent="0.6">
      <c r="A8">
        <v>6</v>
      </c>
      <c r="B8" t="s">
        <v>38</v>
      </c>
      <c r="C8" s="1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3">
        <f t="shared" si="0"/>
        <v>20.961538461538463</v>
      </c>
      <c r="P8" s="2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x14ac:dyDescent="0.6">
      <c r="A9">
        <v>7</v>
      </c>
      <c r="B9" t="s">
        <v>43</v>
      </c>
      <c r="C9" s="1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3">
        <f t="shared" si="0"/>
        <v>327.57777777777778</v>
      </c>
      <c r="P9" s="2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x14ac:dyDescent="0.6">
      <c r="A10">
        <v>8</v>
      </c>
      <c r="B10" t="s">
        <v>45</v>
      </c>
      <c r="C10" s="1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3">
        <f t="shared" si="0"/>
        <v>19.932788374205266</v>
      </c>
      <c r="P10" s="2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x14ac:dyDescent="0.6">
      <c r="A11">
        <v>9</v>
      </c>
      <c r="B11" t="s">
        <v>48</v>
      </c>
      <c r="C11" s="1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3">
        <f t="shared" si="0"/>
        <v>51.741935483870968</v>
      </c>
      <c r="P11" s="2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x14ac:dyDescent="0.6">
      <c r="A12">
        <v>10</v>
      </c>
      <c r="B12" t="s">
        <v>51</v>
      </c>
      <c r="C12" s="1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3">
        <f t="shared" si="0"/>
        <v>266.11538461538464</v>
      </c>
      <c r="P12" s="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31.2" x14ac:dyDescent="0.6">
      <c r="A13">
        <v>11</v>
      </c>
      <c r="B13" t="s">
        <v>54</v>
      </c>
      <c r="C13" s="1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3">
        <f t="shared" si="0"/>
        <v>48.095238095238095</v>
      </c>
      <c r="P13" s="2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x14ac:dyDescent="0.6">
      <c r="A14">
        <v>12</v>
      </c>
      <c r="B14" t="s">
        <v>56</v>
      </c>
      <c r="C14" s="1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3">
        <f t="shared" si="0"/>
        <v>89.349206349206341</v>
      </c>
      <c r="P14" s="2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31.2" x14ac:dyDescent="0.6">
      <c r="A15">
        <v>13</v>
      </c>
      <c r="B15" t="s">
        <v>58</v>
      </c>
      <c r="C15" s="1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3">
        <f t="shared" si="0"/>
        <v>245.11904761904765</v>
      </c>
      <c r="P15" s="2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x14ac:dyDescent="0.6">
      <c r="A16">
        <v>14</v>
      </c>
      <c r="B16" t="s">
        <v>61</v>
      </c>
      <c r="C16" s="1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3">
        <f t="shared" si="0"/>
        <v>66.769503546099301</v>
      </c>
      <c r="P16" s="2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x14ac:dyDescent="0.6">
      <c r="A17">
        <v>15</v>
      </c>
      <c r="B17" t="s">
        <v>63</v>
      </c>
      <c r="C17" s="1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3">
        <f t="shared" si="0"/>
        <v>47.307881773399011</v>
      </c>
      <c r="P17" s="2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x14ac:dyDescent="0.6">
      <c r="A18">
        <v>16</v>
      </c>
      <c r="B18" t="s">
        <v>66</v>
      </c>
      <c r="C18" s="1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3">
        <f t="shared" si="0"/>
        <v>649.47058823529414</v>
      </c>
      <c r="P18" s="2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x14ac:dyDescent="0.6">
      <c r="A19">
        <v>17</v>
      </c>
      <c r="B19" t="s">
        <v>69</v>
      </c>
      <c r="C19" s="1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3">
        <f t="shared" si="0"/>
        <v>159.39125295508273</v>
      </c>
      <c r="P19" s="2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x14ac:dyDescent="0.6">
      <c r="A20">
        <v>18</v>
      </c>
      <c r="B20" t="s">
        <v>72</v>
      </c>
      <c r="C20" s="1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3">
        <f t="shared" si="0"/>
        <v>66.912087912087912</v>
      </c>
      <c r="P20" s="2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x14ac:dyDescent="0.6">
      <c r="A21">
        <v>19</v>
      </c>
      <c r="B21" t="s">
        <v>75</v>
      </c>
      <c r="C21" s="1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3">
        <f t="shared" si="0"/>
        <v>48.529600000000002</v>
      </c>
      <c r="P21" s="2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x14ac:dyDescent="0.6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3">
        <f t="shared" si="0"/>
        <v>112.24279210925646</v>
      </c>
      <c r="P22" s="2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x14ac:dyDescent="0.6">
      <c r="A23">
        <v>21</v>
      </c>
      <c r="B23" t="s">
        <v>79</v>
      </c>
      <c r="C23" s="1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3">
        <f t="shared" si="0"/>
        <v>40.992553191489364</v>
      </c>
      <c r="P23" s="2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x14ac:dyDescent="0.6">
      <c r="A24">
        <v>22</v>
      </c>
      <c r="B24" t="s">
        <v>81</v>
      </c>
      <c r="C24" s="1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3">
        <f t="shared" si="0"/>
        <v>128.07106598984771</v>
      </c>
      <c r="P24" s="2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x14ac:dyDescent="0.6">
      <c r="A25">
        <v>23</v>
      </c>
      <c r="B25" t="s">
        <v>83</v>
      </c>
      <c r="C25" s="1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3">
        <f t="shared" si="0"/>
        <v>332.04444444444448</v>
      </c>
      <c r="P25" s="2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x14ac:dyDescent="0.6">
      <c r="A26">
        <v>24</v>
      </c>
      <c r="B26" t="s">
        <v>85</v>
      </c>
      <c r="C26" s="1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3">
        <f t="shared" si="0"/>
        <v>112.83225108225108</v>
      </c>
      <c r="P26" s="2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x14ac:dyDescent="0.6">
      <c r="A27">
        <v>25</v>
      </c>
      <c r="B27" t="s">
        <v>87</v>
      </c>
      <c r="C27" s="1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3">
        <f t="shared" si="0"/>
        <v>216.43636363636364</v>
      </c>
      <c r="P27" s="2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x14ac:dyDescent="0.6">
      <c r="A28">
        <v>26</v>
      </c>
      <c r="B28" t="s">
        <v>90</v>
      </c>
      <c r="C28" s="1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3">
        <f t="shared" si="0"/>
        <v>48.199069767441863</v>
      </c>
      <c r="P28" s="2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x14ac:dyDescent="0.6">
      <c r="A29">
        <v>27</v>
      </c>
      <c r="B29" t="s">
        <v>92</v>
      </c>
      <c r="C29" s="1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3">
        <f t="shared" si="0"/>
        <v>79.95</v>
      </c>
      <c r="P29" s="2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x14ac:dyDescent="0.6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3">
        <f t="shared" si="0"/>
        <v>105.22553516819573</v>
      </c>
      <c r="P30" s="2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x14ac:dyDescent="0.6">
      <c r="A31">
        <v>29</v>
      </c>
      <c r="B31" t="s">
        <v>96</v>
      </c>
      <c r="C31" s="1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3">
        <f t="shared" si="0"/>
        <v>328.89978213507629</v>
      </c>
      <c r="P31" s="2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x14ac:dyDescent="0.6">
      <c r="A32">
        <v>30</v>
      </c>
      <c r="B32" t="s">
        <v>101</v>
      </c>
      <c r="C32" s="1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3">
        <f t="shared" si="0"/>
        <v>160.61111111111111</v>
      </c>
      <c r="P32" s="2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x14ac:dyDescent="0.6">
      <c r="A33">
        <v>31</v>
      </c>
      <c r="B33" t="s">
        <v>103</v>
      </c>
      <c r="C33" s="1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3">
        <f t="shared" si="0"/>
        <v>310</v>
      </c>
      <c r="P33" s="2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x14ac:dyDescent="0.6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3">
        <f t="shared" si="0"/>
        <v>86.807920792079202</v>
      </c>
      <c r="P34" s="2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x14ac:dyDescent="0.6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3">
        <f t="shared" si="0"/>
        <v>377.82071713147411</v>
      </c>
      <c r="P35" s="2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31.2" x14ac:dyDescent="0.6">
      <c r="A36">
        <v>34</v>
      </c>
      <c r="B36" t="s">
        <v>111</v>
      </c>
      <c r="C36" s="1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3">
        <f t="shared" si="0"/>
        <v>150.80645161290323</v>
      </c>
      <c r="P36" s="2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x14ac:dyDescent="0.6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3">
        <f t="shared" si="0"/>
        <v>150.30119521912351</v>
      </c>
      <c r="P37" s="2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x14ac:dyDescent="0.6">
      <c r="A38">
        <v>36</v>
      </c>
      <c r="B38" t="s">
        <v>115</v>
      </c>
      <c r="C38" s="1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3">
        <f t="shared" si="0"/>
        <v>157.28571428571431</v>
      </c>
      <c r="P38" s="2">
        <f t="shared" si="1"/>
        <v>68.8125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31.2" x14ac:dyDescent="0.6">
      <c r="A39">
        <v>37</v>
      </c>
      <c r="B39" t="s">
        <v>117</v>
      </c>
      <c r="C39" s="1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3">
        <f t="shared" si="0"/>
        <v>139.98765432098764</v>
      </c>
      <c r="P39" s="2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x14ac:dyDescent="0.6">
      <c r="A40">
        <v>38</v>
      </c>
      <c r="B40" t="s">
        <v>120</v>
      </c>
      <c r="C40" s="1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3">
        <f t="shared" si="0"/>
        <v>325.32258064516128</v>
      </c>
      <c r="P40" s="2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x14ac:dyDescent="0.6">
      <c r="A41">
        <v>39</v>
      </c>
      <c r="B41" t="s">
        <v>123</v>
      </c>
      <c r="C41" s="1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3">
        <f t="shared" si="0"/>
        <v>50.777777777777779</v>
      </c>
      <c r="P41" s="2">
        <f t="shared" si="1"/>
        <v>57.125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x14ac:dyDescent="0.6">
      <c r="A42">
        <v>40</v>
      </c>
      <c r="B42" t="s">
        <v>125</v>
      </c>
      <c r="C42" s="1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3">
        <f t="shared" si="0"/>
        <v>169.06818181818181</v>
      </c>
      <c r="P42" s="2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x14ac:dyDescent="0.6">
      <c r="A43">
        <v>41</v>
      </c>
      <c r="B43" t="s">
        <v>127</v>
      </c>
      <c r="C43" s="1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3">
        <f t="shared" si="0"/>
        <v>212.92857142857144</v>
      </c>
      <c r="P43" s="2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x14ac:dyDescent="0.6">
      <c r="A44">
        <v>42</v>
      </c>
      <c r="B44" t="s">
        <v>129</v>
      </c>
      <c r="C44" s="1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3">
        <f t="shared" si="0"/>
        <v>443.94444444444446</v>
      </c>
      <c r="P44" s="2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x14ac:dyDescent="0.6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3">
        <f t="shared" si="0"/>
        <v>185.9390243902439</v>
      </c>
      <c r="P45" s="2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x14ac:dyDescent="0.6">
      <c r="A46">
        <v>44</v>
      </c>
      <c r="B46" t="s">
        <v>134</v>
      </c>
      <c r="C46" s="1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3">
        <f t="shared" si="0"/>
        <v>658.8125</v>
      </c>
      <c r="P46" s="2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1.2" x14ac:dyDescent="0.6">
      <c r="A47">
        <v>45</v>
      </c>
      <c r="B47" t="s">
        <v>136</v>
      </c>
      <c r="C47" s="1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3">
        <f t="shared" si="0"/>
        <v>47.684210526315788</v>
      </c>
      <c r="P47" s="2">
        <f t="shared" si="1"/>
        <v>94.375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x14ac:dyDescent="0.6">
      <c r="A48">
        <v>46</v>
      </c>
      <c r="B48" t="s">
        <v>138</v>
      </c>
      <c r="C48" s="1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3">
        <f t="shared" si="0"/>
        <v>114.78378378378378</v>
      </c>
      <c r="P48" s="2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x14ac:dyDescent="0.6">
      <c r="A49">
        <v>47</v>
      </c>
      <c r="B49" t="s">
        <v>140</v>
      </c>
      <c r="C49" s="1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3">
        <f t="shared" si="0"/>
        <v>475.26666666666665</v>
      </c>
      <c r="P49" s="2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x14ac:dyDescent="0.6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3">
        <f t="shared" si="0"/>
        <v>386.97297297297297</v>
      </c>
      <c r="P50" s="2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x14ac:dyDescent="0.6">
      <c r="A51">
        <v>49</v>
      </c>
      <c r="B51" t="s">
        <v>144</v>
      </c>
      <c r="C51" s="1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3">
        <f t="shared" si="0"/>
        <v>189.625</v>
      </c>
      <c r="P51" s="2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x14ac:dyDescent="0.6">
      <c r="A52">
        <v>50</v>
      </c>
      <c r="B52" t="s">
        <v>146</v>
      </c>
      <c r="C52" s="1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3">
        <f t="shared" si="0"/>
        <v>2</v>
      </c>
      <c r="P52" s="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x14ac:dyDescent="0.6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3">
        <f t="shared" si="0"/>
        <v>91.867805186590772</v>
      </c>
      <c r="P53" s="2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x14ac:dyDescent="0.6">
      <c r="A54">
        <v>52</v>
      </c>
      <c r="B54" t="s">
        <v>151</v>
      </c>
      <c r="C54" s="1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3">
        <f t="shared" si="0"/>
        <v>34.152777777777779</v>
      </c>
      <c r="P54" s="2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x14ac:dyDescent="0.6">
      <c r="A55">
        <v>53</v>
      </c>
      <c r="B55" t="s">
        <v>153</v>
      </c>
      <c r="C55" s="1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3">
        <f t="shared" si="0"/>
        <v>140.40909090909091</v>
      </c>
      <c r="P55" s="2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31.2" x14ac:dyDescent="0.6">
      <c r="A56">
        <v>54</v>
      </c>
      <c r="B56" t="s">
        <v>155</v>
      </c>
      <c r="C56" s="1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3">
        <f t="shared" si="0"/>
        <v>89.86666666666666</v>
      </c>
      <c r="P56" s="2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x14ac:dyDescent="0.6">
      <c r="A57">
        <v>55</v>
      </c>
      <c r="B57" t="s">
        <v>157</v>
      </c>
      <c r="C57" s="1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3">
        <f t="shared" si="0"/>
        <v>177.96969696969697</v>
      </c>
      <c r="P57" s="2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31.2" x14ac:dyDescent="0.6">
      <c r="A58">
        <v>56</v>
      </c>
      <c r="B58" t="s">
        <v>160</v>
      </c>
      <c r="C58" s="1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3">
        <f t="shared" si="0"/>
        <v>143.66249999999999</v>
      </c>
      <c r="P58" s="2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x14ac:dyDescent="0.6">
      <c r="A59">
        <v>57</v>
      </c>
      <c r="B59" t="s">
        <v>162</v>
      </c>
      <c r="C59" s="1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3">
        <f t="shared" si="0"/>
        <v>215.27586206896552</v>
      </c>
      <c r="P59" s="2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x14ac:dyDescent="0.6">
      <c r="A60">
        <v>58</v>
      </c>
      <c r="B60" t="s">
        <v>164</v>
      </c>
      <c r="C60" s="1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3">
        <f t="shared" si="0"/>
        <v>227.11111111111114</v>
      </c>
      <c r="P60" s="2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x14ac:dyDescent="0.6">
      <c r="A61">
        <v>59</v>
      </c>
      <c r="B61" t="s">
        <v>166</v>
      </c>
      <c r="C61" s="1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3">
        <f t="shared" si="0"/>
        <v>275.07142857142861</v>
      </c>
      <c r="P61" s="2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x14ac:dyDescent="0.6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3">
        <f t="shared" si="0"/>
        <v>144.37048832271762</v>
      </c>
      <c r="P62" s="2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31.2" x14ac:dyDescent="0.6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3">
        <f t="shared" si="0"/>
        <v>92.74598393574297</v>
      </c>
      <c r="P63" s="2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x14ac:dyDescent="0.6">
      <c r="A64">
        <v>62</v>
      </c>
      <c r="B64" t="s">
        <v>172</v>
      </c>
      <c r="C64" s="1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3">
        <f t="shared" si="0"/>
        <v>722.6</v>
      </c>
      <c r="P64" s="2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x14ac:dyDescent="0.6">
      <c r="A65">
        <v>63</v>
      </c>
      <c r="B65" t="s">
        <v>174</v>
      </c>
      <c r="C65" s="1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3">
        <f t="shared" si="0"/>
        <v>11.851063829787234</v>
      </c>
      <c r="P65" s="2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x14ac:dyDescent="0.6">
      <c r="A66">
        <v>64</v>
      </c>
      <c r="B66" t="s">
        <v>176</v>
      </c>
      <c r="C66" s="1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3">
        <f t="shared" si="0"/>
        <v>97.642857142857139</v>
      </c>
      <c r="P66" s="2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x14ac:dyDescent="0.6">
      <c r="A67">
        <v>65</v>
      </c>
      <c r="B67" t="s">
        <v>178</v>
      </c>
      <c r="C67" s="1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3">
        <f t="shared" ref="O67:O130" si="4">(E67/D67)*100</f>
        <v>236.14754098360655</v>
      </c>
      <c r="P67" s="2">
        <f t="shared" ref="P67:P130" si="5">IF(G67=0,0,(E67/G67))</f>
        <v>61.038135593220339</v>
      </c>
      <c r="Q67" t="str" cm="1">
        <f t="array" ref="Q67:R67">_xlfn.TEXTSPLIT(N67,"/")</f>
        <v>theater</v>
      </c>
      <c r="R67" t="str">
        <v>plays</v>
      </c>
      <c r="S67" s="6">
        <f t="shared" si="2"/>
        <v>40570.25</v>
      </c>
      <c r="T67" s="6">
        <f t="shared" si="3"/>
        <v>40577.25</v>
      </c>
    </row>
    <row r="68" spans="1:20" x14ac:dyDescent="0.6">
      <c r="A68">
        <v>66</v>
      </c>
      <c r="B68" t="s">
        <v>180</v>
      </c>
      <c r="C68" s="1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3">
        <f t="shared" si="4"/>
        <v>45.068965517241381</v>
      </c>
      <c r="P68" s="2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6">
        <f t="shared" ref="S68:S131" si="6">(((J68/60)/60)/24)+DATE(1970,1,1)</f>
        <v>42102.208333333328</v>
      </c>
      <c r="T68" s="6">
        <f t="shared" ref="T68:T131" si="7">(((K68/60)/60)/24)+DATE(1970,1,1)</f>
        <v>42107.208333333328</v>
      </c>
    </row>
    <row r="69" spans="1:20" ht="31.2" x14ac:dyDescent="0.6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3">
        <f t="shared" si="4"/>
        <v>162.38567493112947</v>
      </c>
      <c r="P69" s="2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x14ac:dyDescent="0.6">
      <c r="A70">
        <v>68</v>
      </c>
      <c r="B70" t="s">
        <v>184</v>
      </c>
      <c r="C70" s="1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3">
        <f t="shared" si="4"/>
        <v>254.52631578947367</v>
      </c>
      <c r="P70" s="2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x14ac:dyDescent="0.6">
      <c r="A71">
        <v>69</v>
      </c>
      <c r="B71" t="s">
        <v>186</v>
      </c>
      <c r="C71" s="1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3">
        <f t="shared" si="4"/>
        <v>24.063291139240505</v>
      </c>
      <c r="P71" s="2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x14ac:dyDescent="0.6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3">
        <f t="shared" si="4"/>
        <v>123.74140625000001</v>
      </c>
      <c r="P72" s="2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1.2" x14ac:dyDescent="0.6">
      <c r="A73">
        <v>71</v>
      </c>
      <c r="B73" t="s">
        <v>190</v>
      </c>
      <c r="C73" s="1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3">
        <f t="shared" si="4"/>
        <v>108.06666666666666</v>
      </c>
      <c r="P73" s="2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x14ac:dyDescent="0.6">
      <c r="A74">
        <v>72</v>
      </c>
      <c r="B74" t="s">
        <v>192</v>
      </c>
      <c r="C74" s="1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3">
        <f t="shared" si="4"/>
        <v>670.33333333333326</v>
      </c>
      <c r="P74" s="2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x14ac:dyDescent="0.6">
      <c r="A75">
        <v>73</v>
      </c>
      <c r="B75" t="s">
        <v>194</v>
      </c>
      <c r="C75" s="1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3">
        <f t="shared" si="4"/>
        <v>660.92857142857144</v>
      </c>
      <c r="P75" s="2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x14ac:dyDescent="0.6">
      <c r="A76">
        <v>74</v>
      </c>
      <c r="B76" t="s">
        <v>196</v>
      </c>
      <c r="C76" s="1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3">
        <f t="shared" si="4"/>
        <v>122.46153846153847</v>
      </c>
      <c r="P76" s="2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x14ac:dyDescent="0.6">
      <c r="A77">
        <v>75</v>
      </c>
      <c r="B77" t="s">
        <v>198</v>
      </c>
      <c r="C77" s="1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3">
        <f t="shared" si="4"/>
        <v>150.57731958762886</v>
      </c>
      <c r="P77" s="2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x14ac:dyDescent="0.6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3">
        <f t="shared" si="4"/>
        <v>78.106590724165997</v>
      </c>
      <c r="P78" s="2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x14ac:dyDescent="0.6">
      <c r="A79">
        <v>77</v>
      </c>
      <c r="B79" t="s">
        <v>202</v>
      </c>
      <c r="C79" s="1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3">
        <f t="shared" si="4"/>
        <v>46.94736842105263</v>
      </c>
      <c r="P79" s="2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x14ac:dyDescent="0.6">
      <c r="A80">
        <v>78</v>
      </c>
      <c r="B80" t="s">
        <v>204</v>
      </c>
      <c r="C80" s="1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3">
        <f t="shared" si="4"/>
        <v>300.8</v>
      </c>
      <c r="P80" s="2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x14ac:dyDescent="0.6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3">
        <f t="shared" si="4"/>
        <v>69.598615916955026</v>
      </c>
      <c r="P81" s="2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x14ac:dyDescent="0.6">
      <c r="A82">
        <v>80</v>
      </c>
      <c r="B82" t="s">
        <v>209</v>
      </c>
      <c r="C82" s="1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3">
        <f t="shared" si="4"/>
        <v>637.4545454545455</v>
      </c>
      <c r="P82" s="2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x14ac:dyDescent="0.6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3">
        <f t="shared" si="4"/>
        <v>225.33928571428569</v>
      </c>
      <c r="P83" s="2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x14ac:dyDescent="0.6">
      <c r="A84">
        <v>82</v>
      </c>
      <c r="B84" t="s">
        <v>213</v>
      </c>
      <c r="C84" s="1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3">
        <f t="shared" si="4"/>
        <v>1497.3000000000002</v>
      </c>
      <c r="P84" s="2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x14ac:dyDescent="0.6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3">
        <f t="shared" si="4"/>
        <v>37.590225563909776</v>
      </c>
      <c r="P85" s="2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x14ac:dyDescent="0.6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3">
        <f t="shared" si="4"/>
        <v>132.36942675159236</v>
      </c>
      <c r="P86" s="2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x14ac:dyDescent="0.6">
      <c r="A87">
        <v>85</v>
      </c>
      <c r="B87" t="s">
        <v>219</v>
      </c>
      <c r="C87" s="1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3">
        <f t="shared" si="4"/>
        <v>131.22448979591837</v>
      </c>
      <c r="P87" s="2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x14ac:dyDescent="0.6">
      <c r="A88">
        <v>86</v>
      </c>
      <c r="B88" t="s">
        <v>221</v>
      </c>
      <c r="C88" s="1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3">
        <f t="shared" si="4"/>
        <v>167.63513513513513</v>
      </c>
      <c r="P88" s="2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31.2" x14ac:dyDescent="0.6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3">
        <f t="shared" si="4"/>
        <v>61.984886649874063</v>
      </c>
      <c r="P89" s="2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x14ac:dyDescent="0.6">
      <c r="A90">
        <v>88</v>
      </c>
      <c r="B90" t="s">
        <v>225</v>
      </c>
      <c r="C90" s="1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3">
        <f t="shared" si="4"/>
        <v>260.75</v>
      </c>
      <c r="P90" s="2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x14ac:dyDescent="0.6">
      <c r="A91">
        <v>89</v>
      </c>
      <c r="B91" t="s">
        <v>227</v>
      </c>
      <c r="C91" s="1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3">
        <f t="shared" si="4"/>
        <v>252.58823529411765</v>
      </c>
      <c r="P91" s="2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x14ac:dyDescent="0.6">
      <c r="A92">
        <v>90</v>
      </c>
      <c r="B92" t="s">
        <v>229</v>
      </c>
      <c r="C92" s="1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3">
        <f t="shared" si="4"/>
        <v>78.615384615384613</v>
      </c>
      <c r="P92" s="2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x14ac:dyDescent="0.6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3">
        <f t="shared" si="4"/>
        <v>48.404406999351913</v>
      </c>
      <c r="P93" s="2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x14ac:dyDescent="0.6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3">
        <f t="shared" si="4"/>
        <v>258.875</v>
      </c>
      <c r="P94" s="2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x14ac:dyDescent="0.6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3">
        <f t="shared" si="4"/>
        <v>60.548713235294116</v>
      </c>
      <c r="P95" s="2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x14ac:dyDescent="0.6">
      <c r="A96">
        <v>94</v>
      </c>
      <c r="B96" t="s">
        <v>237</v>
      </c>
      <c r="C96" s="1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3">
        <f t="shared" si="4"/>
        <v>303.68965517241378</v>
      </c>
      <c r="P96" s="2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31.2" x14ac:dyDescent="0.6">
      <c r="A97">
        <v>95</v>
      </c>
      <c r="B97" t="s">
        <v>239</v>
      </c>
      <c r="C97" s="1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3">
        <f t="shared" si="4"/>
        <v>112.99999999999999</v>
      </c>
      <c r="P97" s="2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x14ac:dyDescent="0.6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3">
        <f t="shared" si="4"/>
        <v>217.37876614060258</v>
      </c>
      <c r="P98" s="2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x14ac:dyDescent="0.6">
      <c r="A99">
        <v>97</v>
      </c>
      <c r="B99" t="s">
        <v>243</v>
      </c>
      <c r="C99" s="1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3">
        <f t="shared" si="4"/>
        <v>926.69230769230762</v>
      </c>
      <c r="P99" s="2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x14ac:dyDescent="0.6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3">
        <f t="shared" si="4"/>
        <v>33.692229038854805</v>
      </c>
      <c r="P100" s="2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x14ac:dyDescent="0.6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3">
        <f t="shared" si="4"/>
        <v>196.7236842105263</v>
      </c>
      <c r="P101" s="2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x14ac:dyDescent="0.6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3">
        <f t="shared" si="4"/>
        <v>1</v>
      </c>
      <c r="P102" s="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x14ac:dyDescent="0.6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3">
        <f t="shared" si="4"/>
        <v>1021.4444444444445</v>
      </c>
      <c r="P103" s="2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x14ac:dyDescent="0.6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3">
        <f t="shared" si="4"/>
        <v>281.67567567567568</v>
      </c>
      <c r="P104" s="2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x14ac:dyDescent="0.6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3">
        <f t="shared" si="4"/>
        <v>24.610000000000003</v>
      </c>
      <c r="P105" s="2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x14ac:dyDescent="0.6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3">
        <f t="shared" si="4"/>
        <v>143.14010067114094</v>
      </c>
      <c r="P106" s="2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x14ac:dyDescent="0.6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3">
        <f t="shared" si="4"/>
        <v>144.54411764705884</v>
      </c>
      <c r="P107" s="2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x14ac:dyDescent="0.6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3">
        <f t="shared" si="4"/>
        <v>359.12820512820514</v>
      </c>
      <c r="P108" s="2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x14ac:dyDescent="0.6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3">
        <f t="shared" si="4"/>
        <v>186.48571428571427</v>
      </c>
      <c r="P109" s="2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31.2" x14ac:dyDescent="0.6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3">
        <f t="shared" si="4"/>
        <v>595.26666666666665</v>
      </c>
      <c r="P110" s="2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x14ac:dyDescent="0.6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3">
        <f t="shared" si="4"/>
        <v>59.21153846153846</v>
      </c>
      <c r="P111" s="2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1.2" x14ac:dyDescent="0.6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3">
        <f t="shared" si="4"/>
        <v>14.962780898876405</v>
      </c>
      <c r="P112" s="2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x14ac:dyDescent="0.6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3">
        <f t="shared" si="4"/>
        <v>119.95602605863192</v>
      </c>
      <c r="P113" s="2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x14ac:dyDescent="0.6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3">
        <f t="shared" si="4"/>
        <v>268.82978723404256</v>
      </c>
      <c r="P114" s="2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x14ac:dyDescent="0.6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3">
        <f t="shared" si="4"/>
        <v>376.87878787878788</v>
      </c>
      <c r="P115" s="2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x14ac:dyDescent="0.6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3">
        <f t="shared" si="4"/>
        <v>727.15789473684208</v>
      </c>
      <c r="P116" s="2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x14ac:dyDescent="0.6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3">
        <f t="shared" si="4"/>
        <v>87.211757648470297</v>
      </c>
      <c r="P117" s="2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31.2" x14ac:dyDescent="0.6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3">
        <f t="shared" si="4"/>
        <v>88</v>
      </c>
      <c r="P118" s="2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x14ac:dyDescent="0.6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3">
        <f t="shared" si="4"/>
        <v>173.9387755102041</v>
      </c>
      <c r="P119" s="2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x14ac:dyDescent="0.6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3">
        <f t="shared" si="4"/>
        <v>117.61111111111111</v>
      </c>
      <c r="P120" s="2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31.2" x14ac:dyDescent="0.6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3">
        <f t="shared" si="4"/>
        <v>214.96</v>
      </c>
      <c r="P121" s="2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x14ac:dyDescent="0.6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3">
        <f t="shared" si="4"/>
        <v>149.49667110519306</v>
      </c>
      <c r="P122" s="2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x14ac:dyDescent="0.6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3">
        <f t="shared" si="4"/>
        <v>219.33995584988963</v>
      </c>
      <c r="P123" s="2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x14ac:dyDescent="0.6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3">
        <f t="shared" si="4"/>
        <v>64.367690058479525</v>
      </c>
      <c r="P124" s="2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x14ac:dyDescent="0.6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3">
        <f t="shared" si="4"/>
        <v>18.622397298818232</v>
      </c>
      <c r="P125" s="2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x14ac:dyDescent="0.6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3">
        <f t="shared" si="4"/>
        <v>367.76923076923077</v>
      </c>
      <c r="P126" s="2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x14ac:dyDescent="0.6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3">
        <f t="shared" si="4"/>
        <v>159.90566037735849</v>
      </c>
      <c r="P127" s="2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x14ac:dyDescent="0.6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3">
        <f t="shared" si="4"/>
        <v>38.633185349611544</v>
      </c>
      <c r="P128" s="2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x14ac:dyDescent="0.6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3">
        <f t="shared" si="4"/>
        <v>51.42151162790698</v>
      </c>
      <c r="P129" s="2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x14ac:dyDescent="0.6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3">
        <f t="shared" si="4"/>
        <v>60.334277620396605</v>
      </c>
      <c r="P130" s="2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x14ac:dyDescent="0.6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3">
        <f t="shared" ref="O131:O194" si="8">(E131/D131)*100</f>
        <v>3.202693602693603</v>
      </c>
      <c r="P131" s="2">
        <f t="shared" ref="P131:P194" si="9">IF(G131=0,0,(E131/G131))</f>
        <v>86.472727272727269</v>
      </c>
      <c r="Q131" t="str" cm="1">
        <f t="array" ref="Q131:R131">_xlfn.TEXTSPLIT(N131,"/")</f>
        <v>food</v>
      </c>
      <c r="R131" t="str">
        <v>food trucks</v>
      </c>
      <c r="S131" s="6">
        <f t="shared" si="6"/>
        <v>42038.25</v>
      </c>
      <c r="T131" s="6">
        <f t="shared" si="7"/>
        <v>42063.25</v>
      </c>
    </row>
    <row r="132" spans="1:20" x14ac:dyDescent="0.6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3">
        <f t="shared" si="8"/>
        <v>155.46875</v>
      </c>
      <c r="P132" s="2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6">
        <f t="shared" ref="S132:S195" si="10">(((J132/60)/60)/24)+DATE(1970,1,1)</f>
        <v>40842.208333333336</v>
      </c>
      <c r="T132" s="6">
        <f t="shared" ref="T132:T195" si="11">(((K132/60)/60)/24)+DATE(1970,1,1)</f>
        <v>40858.25</v>
      </c>
    </row>
    <row r="133" spans="1:20" ht="31.2" x14ac:dyDescent="0.6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3">
        <f t="shared" si="8"/>
        <v>100.85974499089254</v>
      </c>
      <c r="P133" s="2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x14ac:dyDescent="0.6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3">
        <f t="shared" si="8"/>
        <v>116.18181818181819</v>
      </c>
      <c r="P134" s="2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x14ac:dyDescent="0.6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3">
        <f t="shared" si="8"/>
        <v>310.77777777777777</v>
      </c>
      <c r="P135" s="2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x14ac:dyDescent="0.6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3">
        <f t="shared" si="8"/>
        <v>89.73668341708543</v>
      </c>
      <c r="P136" s="2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x14ac:dyDescent="0.6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3">
        <f t="shared" si="8"/>
        <v>71.27272727272728</v>
      </c>
      <c r="P137" s="2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x14ac:dyDescent="0.6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3">
        <f t="shared" si="8"/>
        <v>3.2862318840579712</v>
      </c>
      <c r="P138" s="2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x14ac:dyDescent="0.6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3">
        <f t="shared" si="8"/>
        <v>261.77777777777777</v>
      </c>
      <c r="P139" s="2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x14ac:dyDescent="0.6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3">
        <f t="shared" si="8"/>
        <v>96</v>
      </c>
      <c r="P140" s="2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x14ac:dyDescent="0.6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3">
        <f t="shared" si="8"/>
        <v>20.896851248642779</v>
      </c>
      <c r="P141" s="2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31.2" x14ac:dyDescent="0.6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3">
        <f t="shared" si="8"/>
        <v>223.16363636363636</v>
      </c>
      <c r="P142" s="2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x14ac:dyDescent="0.6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3">
        <f t="shared" si="8"/>
        <v>101.59097978227061</v>
      </c>
      <c r="P143" s="2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x14ac:dyDescent="0.6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3">
        <f t="shared" si="8"/>
        <v>230.03999999999996</v>
      </c>
      <c r="P144" s="2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x14ac:dyDescent="0.6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3">
        <f t="shared" si="8"/>
        <v>135.59259259259261</v>
      </c>
      <c r="P145" s="2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x14ac:dyDescent="0.6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3">
        <f t="shared" si="8"/>
        <v>129.1</v>
      </c>
      <c r="P146" s="2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x14ac:dyDescent="0.6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3">
        <f t="shared" si="8"/>
        <v>236.512</v>
      </c>
      <c r="P147" s="2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31.2" x14ac:dyDescent="0.6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3">
        <f t="shared" si="8"/>
        <v>17.25</v>
      </c>
      <c r="P148" s="2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x14ac:dyDescent="0.6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3">
        <f t="shared" si="8"/>
        <v>112.49397590361446</v>
      </c>
      <c r="P149" s="2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x14ac:dyDescent="0.6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3">
        <f t="shared" si="8"/>
        <v>121.02150537634408</v>
      </c>
      <c r="P150" s="2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x14ac:dyDescent="0.6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3">
        <f t="shared" si="8"/>
        <v>219.87096774193549</v>
      </c>
      <c r="P151" s="2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x14ac:dyDescent="0.6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3">
        <f t="shared" si="8"/>
        <v>1</v>
      </c>
      <c r="P152" s="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x14ac:dyDescent="0.6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3">
        <f t="shared" si="8"/>
        <v>64.166909620991248</v>
      </c>
      <c r="P153" s="2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x14ac:dyDescent="0.6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3">
        <f t="shared" si="8"/>
        <v>423.06746987951806</v>
      </c>
      <c r="P154" s="2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x14ac:dyDescent="0.6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3">
        <f t="shared" si="8"/>
        <v>92.984160506863773</v>
      </c>
      <c r="P155" s="2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x14ac:dyDescent="0.6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3">
        <f t="shared" si="8"/>
        <v>58.756567425569173</v>
      </c>
      <c r="P156" s="2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x14ac:dyDescent="0.6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3">
        <f t="shared" si="8"/>
        <v>65.022222222222226</v>
      </c>
      <c r="P157" s="2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x14ac:dyDescent="0.6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3">
        <f t="shared" si="8"/>
        <v>73.939560439560438</v>
      </c>
      <c r="P158" s="2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x14ac:dyDescent="0.6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3">
        <f t="shared" si="8"/>
        <v>52.666666666666664</v>
      </c>
      <c r="P159" s="2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x14ac:dyDescent="0.6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3">
        <f t="shared" si="8"/>
        <v>220.95238095238096</v>
      </c>
      <c r="P160" s="2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x14ac:dyDescent="0.6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3">
        <f t="shared" si="8"/>
        <v>100.01150627615063</v>
      </c>
      <c r="P161" s="2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x14ac:dyDescent="0.6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3">
        <f t="shared" si="8"/>
        <v>162.3125</v>
      </c>
      <c r="P162" s="2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1.2" x14ac:dyDescent="0.6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3">
        <f t="shared" si="8"/>
        <v>78.181818181818187</v>
      </c>
      <c r="P163" s="2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31.2" x14ac:dyDescent="0.6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3">
        <f t="shared" si="8"/>
        <v>149.73770491803279</v>
      </c>
      <c r="P164" s="2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x14ac:dyDescent="0.6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3">
        <f t="shared" si="8"/>
        <v>253.25714285714284</v>
      </c>
      <c r="P165" s="2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x14ac:dyDescent="0.6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3">
        <f t="shared" si="8"/>
        <v>100.16943521594683</v>
      </c>
      <c r="P166" s="2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x14ac:dyDescent="0.6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3">
        <f t="shared" si="8"/>
        <v>121.99004424778761</v>
      </c>
      <c r="P167" s="2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x14ac:dyDescent="0.6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3">
        <f t="shared" si="8"/>
        <v>137.13265306122449</v>
      </c>
      <c r="P168" s="2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x14ac:dyDescent="0.6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3">
        <f t="shared" si="8"/>
        <v>415.53846153846149</v>
      </c>
      <c r="P169" s="2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x14ac:dyDescent="0.6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3">
        <f t="shared" si="8"/>
        <v>31.30913348946136</v>
      </c>
      <c r="P170" s="2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x14ac:dyDescent="0.6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3">
        <f t="shared" si="8"/>
        <v>424.08154506437768</v>
      </c>
      <c r="P171" s="2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x14ac:dyDescent="0.6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3">
        <f t="shared" si="8"/>
        <v>2.93886230728336</v>
      </c>
      <c r="P172" s="2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1.2" x14ac:dyDescent="0.6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3">
        <f t="shared" si="8"/>
        <v>10.63265306122449</v>
      </c>
      <c r="P173" s="2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x14ac:dyDescent="0.6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3">
        <f t="shared" si="8"/>
        <v>82.875</v>
      </c>
      <c r="P174" s="2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x14ac:dyDescent="0.6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3">
        <f t="shared" si="8"/>
        <v>163.01447776628748</v>
      </c>
      <c r="P175" s="2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x14ac:dyDescent="0.6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3">
        <f t="shared" si="8"/>
        <v>894.66666666666674</v>
      </c>
      <c r="P176" s="2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x14ac:dyDescent="0.6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3">
        <f t="shared" si="8"/>
        <v>26.191501103752756</v>
      </c>
      <c r="P177" s="2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31.2" x14ac:dyDescent="0.6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3">
        <f t="shared" si="8"/>
        <v>74.834782608695647</v>
      </c>
      <c r="P178" s="2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x14ac:dyDescent="0.6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3">
        <f t="shared" si="8"/>
        <v>416.47680412371136</v>
      </c>
      <c r="P179" s="2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x14ac:dyDescent="0.6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3">
        <f t="shared" si="8"/>
        <v>96.208333333333329</v>
      </c>
      <c r="P180" s="2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31.2" x14ac:dyDescent="0.6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3">
        <f t="shared" si="8"/>
        <v>357.71910112359546</v>
      </c>
      <c r="P181" s="2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x14ac:dyDescent="0.6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3">
        <f t="shared" si="8"/>
        <v>308.45714285714286</v>
      </c>
      <c r="P182" s="2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x14ac:dyDescent="0.6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3">
        <f t="shared" si="8"/>
        <v>61.802325581395344</v>
      </c>
      <c r="P183" s="2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1.2" x14ac:dyDescent="0.6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3">
        <f t="shared" si="8"/>
        <v>722.32472324723244</v>
      </c>
      <c r="P184" s="2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1.2" x14ac:dyDescent="0.6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3">
        <f t="shared" si="8"/>
        <v>69.117647058823522</v>
      </c>
      <c r="P185" s="2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x14ac:dyDescent="0.6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3">
        <f t="shared" si="8"/>
        <v>293.05555555555554</v>
      </c>
      <c r="P186" s="2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x14ac:dyDescent="0.6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3">
        <f t="shared" si="8"/>
        <v>71.8</v>
      </c>
      <c r="P187" s="2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x14ac:dyDescent="0.6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3">
        <f t="shared" si="8"/>
        <v>31.934684684684683</v>
      </c>
      <c r="P188" s="2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x14ac:dyDescent="0.6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3">
        <f t="shared" si="8"/>
        <v>229.87375415282392</v>
      </c>
      <c r="P189" s="2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x14ac:dyDescent="0.6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3">
        <f t="shared" si="8"/>
        <v>32.012195121951223</v>
      </c>
      <c r="P190" s="2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x14ac:dyDescent="0.6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3">
        <f t="shared" si="8"/>
        <v>23.525352848928385</v>
      </c>
      <c r="P191" s="2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x14ac:dyDescent="0.6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3">
        <f t="shared" si="8"/>
        <v>68.594594594594597</v>
      </c>
      <c r="P192" s="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x14ac:dyDescent="0.6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3">
        <f t="shared" si="8"/>
        <v>37.952380952380956</v>
      </c>
      <c r="P193" s="2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x14ac:dyDescent="0.6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3">
        <f t="shared" si="8"/>
        <v>19.992957746478872</v>
      </c>
      <c r="P194" s="2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x14ac:dyDescent="0.6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3">
        <f t="shared" ref="O195:O258" si="12">(E195/D195)*100</f>
        <v>45.636363636363633</v>
      </c>
      <c r="P195" s="2">
        <f t="shared" ref="P195:P258" si="13">IF(G195=0,0,(E195/G195))</f>
        <v>46.338461538461537</v>
      </c>
      <c r="Q195" t="str" cm="1">
        <f t="array" ref="Q195:R195">_xlfn.TEXTSPLIT(N195,"/")</f>
        <v>music</v>
      </c>
      <c r="R195" t="str">
        <v>indie rock</v>
      </c>
      <c r="S195" s="6">
        <f t="shared" si="10"/>
        <v>43198.208333333328</v>
      </c>
      <c r="T195" s="6">
        <f t="shared" si="11"/>
        <v>43202.208333333328</v>
      </c>
    </row>
    <row r="196" spans="1:20" x14ac:dyDescent="0.6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3">
        <f t="shared" si="12"/>
        <v>122.7605633802817</v>
      </c>
      <c r="P196" s="2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6">
        <f t="shared" ref="S196:S259" si="14">(((J196/60)/60)/24)+DATE(1970,1,1)</f>
        <v>42261.208333333328</v>
      </c>
      <c r="T196" s="6">
        <f t="shared" ref="T196:T259" si="15">(((K196/60)/60)/24)+DATE(1970,1,1)</f>
        <v>42277.208333333328</v>
      </c>
    </row>
    <row r="197" spans="1:20" x14ac:dyDescent="0.6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3">
        <f t="shared" si="12"/>
        <v>361.75316455696202</v>
      </c>
      <c r="P197" s="2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x14ac:dyDescent="0.6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3">
        <f t="shared" si="12"/>
        <v>63.146341463414636</v>
      </c>
      <c r="P198" s="2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x14ac:dyDescent="0.6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3">
        <f t="shared" si="12"/>
        <v>298.20475319926874</v>
      </c>
      <c r="P199" s="2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x14ac:dyDescent="0.6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3">
        <f t="shared" si="12"/>
        <v>9.5585443037974684</v>
      </c>
      <c r="P200" s="2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x14ac:dyDescent="0.6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3">
        <f t="shared" si="12"/>
        <v>53.777777777777779</v>
      </c>
      <c r="P201" s="2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x14ac:dyDescent="0.6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3">
        <f t="shared" si="12"/>
        <v>2</v>
      </c>
      <c r="P202" s="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x14ac:dyDescent="0.6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3">
        <f t="shared" si="12"/>
        <v>681.19047619047615</v>
      </c>
      <c r="P203" s="2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x14ac:dyDescent="0.6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3">
        <f t="shared" si="12"/>
        <v>78.831325301204828</v>
      </c>
      <c r="P204" s="2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31.2" x14ac:dyDescent="0.6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3">
        <f t="shared" si="12"/>
        <v>134.40792216817235</v>
      </c>
      <c r="P205" s="2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x14ac:dyDescent="0.6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3">
        <f t="shared" si="12"/>
        <v>3.3719999999999999</v>
      </c>
      <c r="P206" s="2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x14ac:dyDescent="0.6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3">
        <f t="shared" si="12"/>
        <v>431.84615384615387</v>
      </c>
      <c r="P207" s="2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x14ac:dyDescent="0.6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3">
        <f t="shared" si="12"/>
        <v>38.844444444444441</v>
      </c>
      <c r="P208" s="2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x14ac:dyDescent="0.6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3">
        <f t="shared" si="12"/>
        <v>425.7</v>
      </c>
      <c r="P209" s="2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x14ac:dyDescent="0.6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3">
        <f t="shared" si="12"/>
        <v>101.12239715591672</v>
      </c>
      <c r="P210" s="2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x14ac:dyDescent="0.6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3">
        <f t="shared" si="12"/>
        <v>21.188688946015425</v>
      </c>
      <c r="P211" s="2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x14ac:dyDescent="0.6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3">
        <f t="shared" si="12"/>
        <v>67.425531914893625</v>
      </c>
      <c r="P212" s="2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31.2" x14ac:dyDescent="0.6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3">
        <f t="shared" si="12"/>
        <v>94.923371647509583</v>
      </c>
      <c r="P213" s="2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x14ac:dyDescent="0.6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3">
        <f t="shared" si="12"/>
        <v>151.85185185185185</v>
      </c>
      <c r="P214" s="2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31.2" x14ac:dyDescent="0.6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3">
        <f t="shared" si="12"/>
        <v>195.16382252559728</v>
      </c>
      <c r="P215" s="2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x14ac:dyDescent="0.6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3">
        <f t="shared" si="12"/>
        <v>1023.1428571428571</v>
      </c>
      <c r="P216" s="2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x14ac:dyDescent="0.6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3">
        <f t="shared" si="12"/>
        <v>3.841836734693878</v>
      </c>
      <c r="P217" s="2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x14ac:dyDescent="0.6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3">
        <f t="shared" si="12"/>
        <v>155.07066557107643</v>
      </c>
      <c r="P218" s="2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x14ac:dyDescent="0.6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3">
        <f t="shared" si="12"/>
        <v>44.753477588871718</v>
      </c>
      <c r="P219" s="2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x14ac:dyDescent="0.6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3">
        <f t="shared" si="12"/>
        <v>215.94736842105263</v>
      </c>
      <c r="P220" s="2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x14ac:dyDescent="0.6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3">
        <f t="shared" si="12"/>
        <v>332.12709832134288</v>
      </c>
      <c r="P221" s="2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x14ac:dyDescent="0.6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3">
        <f t="shared" si="12"/>
        <v>8.4430379746835449</v>
      </c>
      <c r="P222" s="2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31.2" x14ac:dyDescent="0.6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3">
        <f t="shared" si="12"/>
        <v>98.625514403292186</v>
      </c>
      <c r="P223" s="2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x14ac:dyDescent="0.6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3">
        <f t="shared" si="12"/>
        <v>137.97916666666669</v>
      </c>
      <c r="P224" s="2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x14ac:dyDescent="0.6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3">
        <f t="shared" si="12"/>
        <v>93.81099656357388</v>
      </c>
      <c r="P225" s="2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x14ac:dyDescent="0.6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3">
        <f t="shared" si="12"/>
        <v>403.63930885529157</v>
      </c>
      <c r="P226" s="2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x14ac:dyDescent="0.6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3">
        <f t="shared" si="12"/>
        <v>260.1740412979351</v>
      </c>
      <c r="P227" s="2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x14ac:dyDescent="0.6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3">
        <f t="shared" si="12"/>
        <v>366.63333333333333</v>
      </c>
      <c r="P228" s="2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x14ac:dyDescent="0.6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3">
        <f t="shared" si="12"/>
        <v>168.72085385878489</v>
      </c>
      <c r="P229" s="2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x14ac:dyDescent="0.6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3">
        <f t="shared" si="12"/>
        <v>119.90717911530093</v>
      </c>
      <c r="P230" s="2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x14ac:dyDescent="0.6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3">
        <f t="shared" si="12"/>
        <v>193.68925233644859</v>
      </c>
      <c r="P231" s="2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x14ac:dyDescent="0.6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3">
        <f t="shared" si="12"/>
        <v>420.16666666666669</v>
      </c>
      <c r="P232" s="2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x14ac:dyDescent="0.6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3">
        <f t="shared" si="12"/>
        <v>76.708333333333329</v>
      </c>
      <c r="P233" s="2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x14ac:dyDescent="0.6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3">
        <f t="shared" si="12"/>
        <v>171.26470588235293</v>
      </c>
      <c r="P234" s="2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x14ac:dyDescent="0.6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3">
        <f t="shared" si="12"/>
        <v>157.89473684210526</v>
      </c>
      <c r="P235" s="2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x14ac:dyDescent="0.6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3">
        <f t="shared" si="12"/>
        <v>109.08</v>
      </c>
      <c r="P236" s="2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31.2" x14ac:dyDescent="0.6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3">
        <f t="shared" si="12"/>
        <v>41.732558139534881</v>
      </c>
      <c r="P237" s="2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x14ac:dyDescent="0.6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3">
        <f t="shared" si="12"/>
        <v>10.944303797468354</v>
      </c>
      <c r="P238" s="2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31.2" x14ac:dyDescent="0.6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3">
        <f t="shared" si="12"/>
        <v>159.3763440860215</v>
      </c>
      <c r="P239" s="2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x14ac:dyDescent="0.6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3">
        <f t="shared" si="12"/>
        <v>422.41666666666669</v>
      </c>
      <c r="P240" s="2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x14ac:dyDescent="0.6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3">
        <f t="shared" si="12"/>
        <v>97.71875</v>
      </c>
      <c r="P241" s="2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x14ac:dyDescent="0.6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3">
        <f t="shared" si="12"/>
        <v>418.78911564625849</v>
      </c>
      <c r="P242" s="2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x14ac:dyDescent="0.6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3">
        <f t="shared" si="12"/>
        <v>101.91632047477745</v>
      </c>
      <c r="P243" s="2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x14ac:dyDescent="0.6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3">
        <f t="shared" si="12"/>
        <v>127.72619047619047</v>
      </c>
      <c r="P244" s="2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31.2" x14ac:dyDescent="0.6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3">
        <f t="shared" si="12"/>
        <v>445.21739130434781</v>
      </c>
      <c r="P245" s="2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31.2" x14ac:dyDescent="0.6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3">
        <f t="shared" si="12"/>
        <v>569.71428571428578</v>
      </c>
      <c r="P246" s="2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x14ac:dyDescent="0.6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3">
        <f t="shared" si="12"/>
        <v>509.34482758620686</v>
      </c>
      <c r="P247" s="2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x14ac:dyDescent="0.6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3">
        <f t="shared" si="12"/>
        <v>325.5333333333333</v>
      </c>
      <c r="P248" s="2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x14ac:dyDescent="0.6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3">
        <f t="shared" si="12"/>
        <v>932.61616161616166</v>
      </c>
      <c r="P249" s="2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x14ac:dyDescent="0.6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3">
        <f t="shared" si="12"/>
        <v>211.33870967741933</v>
      </c>
      <c r="P250" s="2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x14ac:dyDescent="0.6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3">
        <f t="shared" si="12"/>
        <v>273.32520325203251</v>
      </c>
      <c r="P251" s="2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x14ac:dyDescent="0.6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3">
        <f t="shared" si="12"/>
        <v>3</v>
      </c>
      <c r="P252" s="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x14ac:dyDescent="0.6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3">
        <f t="shared" si="12"/>
        <v>54.084507042253513</v>
      </c>
      <c r="P253" s="2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31.2" x14ac:dyDescent="0.6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3">
        <f t="shared" si="12"/>
        <v>626.29999999999995</v>
      </c>
      <c r="P254" s="2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x14ac:dyDescent="0.6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3">
        <f t="shared" si="12"/>
        <v>89.021399176954731</v>
      </c>
      <c r="P255" s="2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31.2" x14ac:dyDescent="0.6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3">
        <f t="shared" si="12"/>
        <v>184.89130434782609</v>
      </c>
      <c r="P256" s="2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31.2" x14ac:dyDescent="0.6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3">
        <f t="shared" si="12"/>
        <v>120.16770186335404</v>
      </c>
      <c r="P257" s="2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x14ac:dyDescent="0.6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3">
        <f t="shared" si="12"/>
        <v>23.390243902439025</v>
      </c>
      <c r="P258" s="2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x14ac:dyDescent="0.6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3">
        <f t="shared" ref="O259:O322" si="16">(E259/D259)*100</f>
        <v>146</v>
      </c>
      <c r="P259" s="2">
        <f t="shared" ref="P259:P322" si="17">IF(G259=0,0,(E259/G259))</f>
        <v>90.456521739130437</v>
      </c>
      <c r="Q259" t="str" cm="1">
        <f t="array" ref="Q259:R259">_xlfn.TEXTSPLIT(N259,"/")</f>
        <v>theater</v>
      </c>
      <c r="R259" t="str">
        <v>plays</v>
      </c>
      <c r="S259" s="6">
        <f t="shared" si="14"/>
        <v>41338.25</v>
      </c>
      <c r="T259" s="6">
        <f t="shared" si="15"/>
        <v>41352.208333333336</v>
      </c>
    </row>
    <row r="260" spans="1:20" x14ac:dyDescent="0.6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3">
        <f t="shared" si="16"/>
        <v>268.48</v>
      </c>
      <c r="P260" s="2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6">
        <f t="shared" ref="S260:S323" si="18">(((J260/60)/60)/24)+DATE(1970,1,1)</f>
        <v>42712.25</v>
      </c>
      <c r="T260" s="6">
        <f t="shared" ref="T260:T323" si="19">(((K260/60)/60)/24)+DATE(1970,1,1)</f>
        <v>42732.25</v>
      </c>
    </row>
    <row r="261" spans="1:20" ht="31.2" x14ac:dyDescent="0.6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3">
        <f t="shared" si="16"/>
        <v>597.5</v>
      </c>
      <c r="P261" s="2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x14ac:dyDescent="0.6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3">
        <f t="shared" si="16"/>
        <v>157.69841269841268</v>
      </c>
      <c r="P262" s="2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x14ac:dyDescent="0.6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3">
        <f t="shared" si="16"/>
        <v>31.201660735468568</v>
      </c>
      <c r="P263" s="2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x14ac:dyDescent="0.6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3">
        <f t="shared" si="16"/>
        <v>313.41176470588238</v>
      </c>
      <c r="P264" s="2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x14ac:dyDescent="0.6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3">
        <f t="shared" si="16"/>
        <v>370.89655172413791</v>
      </c>
      <c r="P265" s="2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x14ac:dyDescent="0.6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3">
        <f t="shared" si="16"/>
        <v>362.66447368421052</v>
      </c>
      <c r="P266" s="2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x14ac:dyDescent="0.6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3">
        <f t="shared" si="16"/>
        <v>123.08163265306122</v>
      </c>
      <c r="P267" s="2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x14ac:dyDescent="0.6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3">
        <f t="shared" si="16"/>
        <v>76.766756032171585</v>
      </c>
      <c r="P268" s="2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x14ac:dyDescent="0.6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3">
        <f t="shared" si="16"/>
        <v>233.62012987012989</v>
      </c>
      <c r="P269" s="2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x14ac:dyDescent="0.6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3">
        <f t="shared" si="16"/>
        <v>180.53333333333333</v>
      </c>
      <c r="P270" s="2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x14ac:dyDescent="0.6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3">
        <f t="shared" si="16"/>
        <v>252.62857142857143</v>
      </c>
      <c r="P271" s="2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x14ac:dyDescent="0.6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3">
        <f t="shared" si="16"/>
        <v>27.176538240368025</v>
      </c>
      <c r="P272" s="2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31.2" x14ac:dyDescent="0.6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3">
        <f t="shared" si="16"/>
        <v>1.2706571242680547</v>
      </c>
      <c r="P273" s="2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x14ac:dyDescent="0.6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3">
        <f t="shared" si="16"/>
        <v>304.0097847358121</v>
      </c>
      <c r="P274" s="2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x14ac:dyDescent="0.6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3">
        <f t="shared" si="16"/>
        <v>137.23076923076923</v>
      </c>
      <c r="P275" s="2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31.2" x14ac:dyDescent="0.6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3">
        <f t="shared" si="16"/>
        <v>32.208333333333336</v>
      </c>
      <c r="P276" s="2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31.2" x14ac:dyDescent="0.6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3">
        <f t="shared" si="16"/>
        <v>241.51282051282053</v>
      </c>
      <c r="P277" s="2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x14ac:dyDescent="0.6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3">
        <f t="shared" si="16"/>
        <v>96.8</v>
      </c>
      <c r="P278" s="2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31.2" x14ac:dyDescent="0.6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3">
        <f t="shared" si="16"/>
        <v>1066.4285714285716</v>
      </c>
      <c r="P279" s="2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x14ac:dyDescent="0.6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3">
        <f t="shared" si="16"/>
        <v>325.88888888888891</v>
      </c>
      <c r="P280" s="2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x14ac:dyDescent="0.6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3">
        <f t="shared" si="16"/>
        <v>170.70000000000002</v>
      </c>
      <c r="P281" s="2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x14ac:dyDescent="0.6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3">
        <f t="shared" si="16"/>
        <v>581.44000000000005</v>
      </c>
      <c r="P282" s="2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x14ac:dyDescent="0.6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3">
        <f t="shared" si="16"/>
        <v>91.520972644376897</v>
      </c>
      <c r="P283" s="2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x14ac:dyDescent="0.6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3">
        <f t="shared" si="16"/>
        <v>108.04761904761904</v>
      </c>
      <c r="P284" s="2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31.2" x14ac:dyDescent="0.6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3">
        <f t="shared" si="16"/>
        <v>18.728395061728396</v>
      </c>
      <c r="P285" s="2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x14ac:dyDescent="0.6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3">
        <f t="shared" si="16"/>
        <v>83.193877551020407</v>
      </c>
      <c r="P286" s="2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x14ac:dyDescent="0.6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3">
        <f t="shared" si="16"/>
        <v>706.33333333333337</v>
      </c>
      <c r="P287" s="2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x14ac:dyDescent="0.6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3">
        <f t="shared" si="16"/>
        <v>17.446030330062445</v>
      </c>
      <c r="P288" s="2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x14ac:dyDescent="0.6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3">
        <f t="shared" si="16"/>
        <v>209.73015873015873</v>
      </c>
      <c r="P289" s="2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x14ac:dyDescent="0.6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3">
        <f t="shared" si="16"/>
        <v>97.785714285714292</v>
      </c>
      <c r="P290" s="2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x14ac:dyDescent="0.6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3">
        <f t="shared" si="16"/>
        <v>1684.25</v>
      </c>
      <c r="P291" s="2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x14ac:dyDescent="0.6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3">
        <f t="shared" si="16"/>
        <v>54.402135231316727</v>
      </c>
      <c r="P292" s="2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x14ac:dyDescent="0.6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3">
        <f t="shared" si="16"/>
        <v>456.61111111111109</v>
      </c>
      <c r="P293" s="2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x14ac:dyDescent="0.6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3">
        <f t="shared" si="16"/>
        <v>9.8219178082191778</v>
      </c>
      <c r="P294" s="2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x14ac:dyDescent="0.6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3">
        <f t="shared" si="16"/>
        <v>16.384615384615383</v>
      </c>
      <c r="P295" s="2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x14ac:dyDescent="0.6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3">
        <f t="shared" si="16"/>
        <v>1339.6666666666667</v>
      </c>
      <c r="P296" s="2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31.2" x14ac:dyDescent="0.6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3">
        <f t="shared" si="16"/>
        <v>35.650077760497666</v>
      </c>
      <c r="P297" s="2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31.2" x14ac:dyDescent="0.6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3">
        <f t="shared" si="16"/>
        <v>54.950819672131146</v>
      </c>
      <c r="P298" s="2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x14ac:dyDescent="0.6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3">
        <f t="shared" si="16"/>
        <v>94.236111111111114</v>
      </c>
      <c r="P299" s="2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x14ac:dyDescent="0.6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3">
        <f t="shared" si="16"/>
        <v>143.91428571428571</v>
      </c>
      <c r="P300" s="2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31.2" x14ac:dyDescent="0.6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3">
        <f t="shared" si="16"/>
        <v>51.421052631578945</v>
      </c>
      <c r="P301" s="2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x14ac:dyDescent="0.6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3">
        <f t="shared" si="16"/>
        <v>5</v>
      </c>
      <c r="P302" s="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x14ac:dyDescent="0.6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3">
        <f t="shared" si="16"/>
        <v>1344.6666666666667</v>
      </c>
      <c r="P303" s="2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x14ac:dyDescent="0.6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3">
        <f t="shared" si="16"/>
        <v>31.844940867279899</v>
      </c>
      <c r="P304" s="2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x14ac:dyDescent="0.6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3">
        <f t="shared" si="16"/>
        <v>82.617647058823536</v>
      </c>
      <c r="P305" s="2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x14ac:dyDescent="0.6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3">
        <f t="shared" si="16"/>
        <v>546.14285714285722</v>
      </c>
      <c r="P306" s="2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x14ac:dyDescent="0.6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3">
        <f t="shared" si="16"/>
        <v>286.21428571428572</v>
      </c>
      <c r="P307" s="2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31.2" x14ac:dyDescent="0.6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3">
        <f t="shared" si="16"/>
        <v>7.9076923076923071</v>
      </c>
      <c r="P308" s="2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x14ac:dyDescent="0.6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3">
        <f t="shared" si="16"/>
        <v>132.13677811550153</v>
      </c>
      <c r="P309" s="2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x14ac:dyDescent="0.6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3">
        <f t="shared" si="16"/>
        <v>74.077834179357026</v>
      </c>
      <c r="P310" s="2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x14ac:dyDescent="0.6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3">
        <f t="shared" si="16"/>
        <v>75.292682926829272</v>
      </c>
      <c r="P311" s="2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x14ac:dyDescent="0.6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3">
        <f t="shared" si="16"/>
        <v>20.333333333333332</v>
      </c>
      <c r="P312" s="2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x14ac:dyDescent="0.6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3">
        <f t="shared" si="16"/>
        <v>203.36507936507937</v>
      </c>
      <c r="P313" s="2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x14ac:dyDescent="0.6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3">
        <f t="shared" si="16"/>
        <v>310.2284263959391</v>
      </c>
      <c r="P314" s="2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x14ac:dyDescent="0.6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3">
        <f t="shared" si="16"/>
        <v>395.31818181818181</v>
      </c>
      <c r="P315" s="2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x14ac:dyDescent="0.6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3">
        <f t="shared" si="16"/>
        <v>294.71428571428572</v>
      </c>
      <c r="P316" s="2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31.2" x14ac:dyDescent="0.6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3">
        <f t="shared" si="16"/>
        <v>33.89473684210526</v>
      </c>
      <c r="P317" s="2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x14ac:dyDescent="0.6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3">
        <f t="shared" si="16"/>
        <v>66.677083333333329</v>
      </c>
      <c r="P318" s="2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x14ac:dyDescent="0.6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3">
        <f t="shared" si="16"/>
        <v>19.227272727272727</v>
      </c>
      <c r="P319" s="2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31.2" x14ac:dyDescent="0.6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3">
        <f t="shared" si="16"/>
        <v>15.842105263157894</v>
      </c>
      <c r="P320" s="2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x14ac:dyDescent="0.6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3">
        <f t="shared" si="16"/>
        <v>38.702380952380956</v>
      </c>
      <c r="P321" s="2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x14ac:dyDescent="0.6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3">
        <f t="shared" si="16"/>
        <v>9.5876777251184837</v>
      </c>
      <c r="P322" s="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31.2" x14ac:dyDescent="0.6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3">
        <f t="shared" ref="O323:O386" si="20">(E323/D323)*100</f>
        <v>94.144366197183089</v>
      </c>
      <c r="P323" s="2">
        <f t="shared" ref="P323:P386" si="21">IF(G323=0,0,(E323/G323))</f>
        <v>65.000810372771468</v>
      </c>
      <c r="Q323" t="str" cm="1">
        <f t="array" ref="Q323:R323">_xlfn.TEXTSPLIT(N323,"/")</f>
        <v>film &amp; video</v>
      </c>
      <c r="R323" t="str">
        <v>shorts</v>
      </c>
      <c r="S323" s="6">
        <f t="shared" si="18"/>
        <v>40634.208333333336</v>
      </c>
      <c r="T323" s="6">
        <f t="shared" si="19"/>
        <v>40642.208333333336</v>
      </c>
    </row>
    <row r="324" spans="1:20" ht="31.2" x14ac:dyDescent="0.6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3">
        <f t="shared" si="20"/>
        <v>166.56234096692114</v>
      </c>
      <c r="P324" s="2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6">
        <f t="shared" ref="S324:S387" si="22">(((J324/60)/60)/24)+DATE(1970,1,1)</f>
        <v>40507.25</v>
      </c>
      <c r="T324" s="6">
        <f t="shared" ref="T324:T387" si="23">(((K324/60)/60)/24)+DATE(1970,1,1)</f>
        <v>40520.25</v>
      </c>
    </row>
    <row r="325" spans="1:20" x14ac:dyDescent="0.6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3">
        <f t="shared" si="20"/>
        <v>24.134831460674157</v>
      </c>
      <c r="P325" s="2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x14ac:dyDescent="0.6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3">
        <f t="shared" si="20"/>
        <v>164.05633802816902</v>
      </c>
      <c r="P326" s="2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31.2" x14ac:dyDescent="0.6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3">
        <f t="shared" si="20"/>
        <v>90.723076923076931</v>
      </c>
      <c r="P327" s="2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31.2" x14ac:dyDescent="0.6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3">
        <f t="shared" si="20"/>
        <v>46.194444444444443</v>
      </c>
      <c r="P328" s="2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x14ac:dyDescent="0.6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3">
        <f t="shared" si="20"/>
        <v>38.53846153846154</v>
      </c>
      <c r="P329" s="2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31.2" x14ac:dyDescent="0.6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3">
        <f t="shared" si="20"/>
        <v>133.56231003039514</v>
      </c>
      <c r="P330" s="2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x14ac:dyDescent="0.6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3">
        <f t="shared" si="20"/>
        <v>22.896588486140725</v>
      </c>
      <c r="P331" s="2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31.2" x14ac:dyDescent="0.6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3">
        <f t="shared" si="20"/>
        <v>184.95548961424333</v>
      </c>
      <c r="P332" s="2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x14ac:dyDescent="0.6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3">
        <f t="shared" si="20"/>
        <v>443.72727272727275</v>
      </c>
      <c r="P333" s="2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31.2" x14ac:dyDescent="0.6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3">
        <f t="shared" si="20"/>
        <v>199.9806763285024</v>
      </c>
      <c r="P334" s="2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x14ac:dyDescent="0.6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3">
        <f t="shared" si="20"/>
        <v>123.95833333333333</v>
      </c>
      <c r="P335" s="2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x14ac:dyDescent="0.6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3">
        <f t="shared" si="20"/>
        <v>186.61329305135951</v>
      </c>
      <c r="P336" s="2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x14ac:dyDescent="0.6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3">
        <f t="shared" si="20"/>
        <v>114.28538550057536</v>
      </c>
      <c r="P337" s="2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x14ac:dyDescent="0.6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3">
        <f t="shared" si="20"/>
        <v>97.032531824611041</v>
      </c>
      <c r="P338" s="2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x14ac:dyDescent="0.6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3">
        <f t="shared" si="20"/>
        <v>122.81904761904762</v>
      </c>
      <c r="P339" s="2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x14ac:dyDescent="0.6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3">
        <f t="shared" si="20"/>
        <v>179.14326647564468</v>
      </c>
      <c r="P340" s="2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x14ac:dyDescent="0.6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3">
        <f t="shared" si="20"/>
        <v>79.951577402787962</v>
      </c>
      <c r="P341" s="2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x14ac:dyDescent="0.6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3">
        <f t="shared" si="20"/>
        <v>94.242587601078171</v>
      </c>
      <c r="P342" s="2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x14ac:dyDescent="0.6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3">
        <f t="shared" si="20"/>
        <v>84.669291338582681</v>
      </c>
      <c r="P343" s="2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x14ac:dyDescent="0.6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3">
        <f t="shared" si="20"/>
        <v>66.521920668058456</v>
      </c>
      <c r="P344" s="2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x14ac:dyDescent="0.6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3">
        <f t="shared" si="20"/>
        <v>53.922222222222224</v>
      </c>
      <c r="P345" s="2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x14ac:dyDescent="0.6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3">
        <f t="shared" si="20"/>
        <v>41.983299595141702</v>
      </c>
      <c r="P346" s="2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x14ac:dyDescent="0.6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3">
        <f t="shared" si="20"/>
        <v>14.69479695431472</v>
      </c>
      <c r="P347" s="2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x14ac:dyDescent="0.6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3">
        <f t="shared" si="20"/>
        <v>34.475000000000001</v>
      </c>
      <c r="P348" s="2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x14ac:dyDescent="0.6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3">
        <f t="shared" si="20"/>
        <v>1400.7777777777778</v>
      </c>
      <c r="P349" s="2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x14ac:dyDescent="0.6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3">
        <f t="shared" si="20"/>
        <v>71.770351758793964</v>
      </c>
      <c r="P350" s="2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x14ac:dyDescent="0.6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3">
        <f t="shared" si="20"/>
        <v>53.074115044247783</v>
      </c>
      <c r="P351" s="2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x14ac:dyDescent="0.6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3">
        <f t="shared" si="20"/>
        <v>5</v>
      </c>
      <c r="P352" s="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x14ac:dyDescent="0.6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3">
        <f t="shared" si="20"/>
        <v>127.70715249662618</v>
      </c>
      <c r="P353" s="2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x14ac:dyDescent="0.6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3">
        <f t="shared" si="20"/>
        <v>34.892857142857139</v>
      </c>
      <c r="P354" s="2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x14ac:dyDescent="0.6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3">
        <f t="shared" si="20"/>
        <v>410.59821428571428</v>
      </c>
      <c r="P355" s="2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x14ac:dyDescent="0.6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3">
        <f t="shared" si="20"/>
        <v>123.73770491803278</v>
      </c>
      <c r="P356" s="2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x14ac:dyDescent="0.6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3">
        <f t="shared" si="20"/>
        <v>58.973684210526315</v>
      </c>
      <c r="P357" s="2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x14ac:dyDescent="0.6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3">
        <f t="shared" si="20"/>
        <v>36.892473118279568</v>
      </c>
      <c r="P358" s="2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x14ac:dyDescent="0.6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3">
        <f t="shared" si="20"/>
        <v>184.91304347826087</v>
      </c>
      <c r="P359" s="2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x14ac:dyDescent="0.6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3">
        <f t="shared" si="20"/>
        <v>11.814432989690722</v>
      </c>
      <c r="P360" s="2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x14ac:dyDescent="0.6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3">
        <f t="shared" si="20"/>
        <v>298.7</v>
      </c>
      <c r="P361" s="2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x14ac:dyDescent="0.6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3">
        <f t="shared" si="20"/>
        <v>226.35175879396985</v>
      </c>
      <c r="P362" s="2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x14ac:dyDescent="0.6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3">
        <f t="shared" si="20"/>
        <v>173.56363636363636</v>
      </c>
      <c r="P363" s="2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x14ac:dyDescent="0.6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3">
        <f t="shared" si="20"/>
        <v>371.75675675675677</v>
      </c>
      <c r="P364" s="2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x14ac:dyDescent="0.6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3">
        <f t="shared" si="20"/>
        <v>160.19230769230771</v>
      </c>
      <c r="P365" s="2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x14ac:dyDescent="0.6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3">
        <f t="shared" si="20"/>
        <v>1616.3333333333335</v>
      </c>
      <c r="P366" s="2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x14ac:dyDescent="0.6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3">
        <f t="shared" si="20"/>
        <v>733.4375</v>
      </c>
      <c r="P367" s="2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x14ac:dyDescent="0.6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3">
        <f t="shared" si="20"/>
        <v>592.11111111111109</v>
      </c>
      <c r="P368" s="2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x14ac:dyDescent="0.6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3">
        <f t="shared" si="20"/>
        <v>18.888888888888889</v>
      </c>
      <c r="P369" s="2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x14ac:dyDescent="0.6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3">
        <f t="shared" si="20"/>
        <v>276.80769230769232</v>
      </c>
      <c r="P370" s="2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x14ac:dyDescent="0.6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3">
        <f t="shared" si="20"/>
        <v>273.01851851851848</v>
      </c>
      <c r="P371" s="2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x14ac:dyDescent="0.6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3">
        <f t="shared" si="20"/>
        <v>159.36331255565449</v>
      </c>
      <c r="P372" s="2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x14ac:dyDescent="0.6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3">
        <f t="shared" si="20"/>
        <v>67.869978858350947</v>
      </c>
      <c r="P373" s="2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31.2" x14ac:dyDescent="0.6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3">
        <f t="shared" si="20"/>
        <v>1591.5555555555554</v>
      </c>
      <c r="P374" s="2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x14ac:dyDescent="0.6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3">
        <f t="shared" si="20"/>
        <v>730.18222222222221</v>
      </c>
      <c r="P375" s="2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31.2" x14ac:dyDescent="0.6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3">
        <f t="shared" si="20"/>
        <v>13.185782556750297</v>
      </c>
      <c r="P376" s="2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31.2" x14ac:dyDescent="0.6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3">
        <f t="shared" si="20"/>
        <v>54.777777777777779</v>
      </c>
      <c r="P377" s="2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x14ac:dyDescent="0.6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3">
        <f t="shared" si="20"/>
        <v>361.02941176470591</v>
      </c>
      <c r="P378" s="2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x14ac:dyDescent="0.6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3">
        <f t="shared" si="20"/>
        <v>10.257545271629779</v>
      </c>
      <c r="P379" s="2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x14ac:dyDescent="0.6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3">
        <f t="shared" si="20"/>
        <v>13.962962962962964</v>
      </c>
      <c r="P380" s="2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x14ac:dyDescent="0.6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3">
        <f t="shared" si="20"/>
        <v>40.444444444444443</v>
      </c>
      <c r="P381" s="2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31.2" x14ac:dyDescent="0.6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3">
        <f t="shared" si="20"/>
        <v>160.32</v>
      </c>
      <c r="P382" s="2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x14ac:dyDescent="0.6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3">
        <f t="shared" si="20"/>
        <v>183.9433962264151</v>
      </c>
      <c r="P383" s="2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31.2" x14ac:dyDescent="0.6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3">
        <f t="shared" si="20"/>
        <v>63.769230769230766</v>
      </c>
      <c r="P384" s="2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x14ac:dyDescent="0.6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3">
        <f t="shared" si="20"/>
        <v>225.38095238095238</v>
      </c>
      <c r="P385" s="2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x14ac:dyDescent="0.6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3">
        <f t="shared" si="20"/>
        <v>172.00961538461539</v>
      </c>
      <c r="P386" s="2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31.2" x14ac:dyDescent="0.6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3">
        <f t="shared" ref="O387:O450" si="24">(E387/D387)*100</f>
        <v>146.16709511568124</v>
      </c>
      <c r="P387" s="2">
        <f t="shared" ref="P387:P450" si="25">IF(G387=0,0,(E387/G387))</f>
        <v>50.007915567282325</v>
      </c>
      <c r="Q387" t="str" cm="1">
        <f t="array" ref="Q387:R387">_xlfn.TEXTSPLIT(N387,"/")</f>
        <v>publishing</v>
      </c>
      <c r="R387" t="str">
        <v>nonfiction</v>
      </c>
      <c r="S387" s="6">
        <f t="shared" si="22"/>
        <v>43553.208333333328</v>
      </c>
      <c r="T387" s="6">
        <f t="shared" si="23"/>
        <v>43585.208333333328</v>
      </c>
    </row>
    <row r="388" spans="1:20" ht="31.2" x14ac:dyDescent="0.6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3">
        <f t="shared" si="24"/>
        <v>76.42361623616236</v>
      </c>
      <c r="P388" s="2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6">
        <f t="shared" ref="S388:S451" si="26">(((J388/60)/60)/24)+DATE(1970,1,1)</f>
        <v>40355.208333333336</v>
      </c>
      <c r="T388" s="6">
        <f t="shared" ref="T388:T451" si="27">(((K388/60)/60)/24)+DATE(1970,1,1)</f>
        <v>40367.208333333336</v>
      </c>
    </row>
    <row r="389" spans="1:20" x14ac:dyDescent="0.6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3">
        <f t="shared" si="24"/>
        <v>39.261467889908261</v>
      </c>
      <c r="P389" s="2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x14ac:dyDescent="0.6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3">
        <f t="shared" si="24"/>
        <v>11.270034843205574</v>
      </c>
      <c r="P390" s="2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x14ac:dyDescent="0.6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3">
        <f t="shared" si="24"/>
        <v>122.11084337349398</v>
      </c>
      <c r="P391" s="2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x14ac:dyDescent="0.6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3">
        <f t="shared" si="24"/>
        <v>186.54166666666669</v>
      </c>
      <c r="P392" s="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x14ac:dyDescent="0.6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3">
        <f t="shared" si="24"/>
        <v>7.2731788079470201</v>
      </c>
      <c r="P393" s="2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31.2" x14ac:dyDescent="0.6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3">
        <f t="shared" si="24"/>
        <v>65.642371234207957</v>
      </c>
      <c r="P394" s="2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x14ac:dyDescent="0.6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3">
        <f t="shared" si="24"/>
        <v>228.96178343949046</v>
      </c>
      <c r="P395" s="2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x14ac:dyDescent="0.6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3">
        <f t="shared" si="24"/>
        <v>469.37499999999994</v>
      </c>
      <c r="P396" s="2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31.2" x14ac:dyDescent="0.6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3">
        <f t="shared" si="24"/>
        <v>130.11267605633802</v>
      </c>
      <c r="P397" s="2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x14ac:dyDescent="0.6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3">
        <f t="shared" si="24"/>
        <v>167.05422993492408</v>
      </c>
      <c r="P398" s="2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x14ac:dyDescent="0.6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3">
        <f t="shared" si="24"/>
        <v>173.8641975308642</v>
      </c>
      <c r="P399" s="2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x14ac:dyDescent="0.6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3">
        <f t="shared" si="24"/>
        <v>717.76470588235293</v>
      </c>
      <c r="P400" s="2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x14ac:dyDescent="0.6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3">
        <f t="shared" si="24"/>
        <v>63.850976361767728</v>
      </c>
      <c r="P401" s="2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31.2" x14ac:dyDescent="0.6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3">
        <f t="shared" si="24"/>
        <v>2</v>
      </c>
      <c r="P402" s="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x14ac:dyDescent="0.6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3">
        <f t="shared" si="24"/>
        <v>1530.2222222222222</v>
      </c>
      <c r="P403" s="2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x14ac:dyDescent="0.6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3">
        <f t="shared" si="24"/>
        <v>40.356164383561641</v>
      </c>
      <c r="P404" s="2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x14ac:dyDescent="0.6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3">
        <f t="shared" si="24"/>
        <v>86.220633299284984</v>
      </c>
      <c r="P405" s="2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x14ac:dyDescent="0.6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3">
        <f t="shared" si="24"/>
        <v>315.58486707566465</v>
      </c>
      <c r="P406" s="2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x14ac:dyDescent="0.6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3">
        <f t="shared" si="24"/>
        <v>89.618243243243242</v>
      </c>
      <c r="P407" s="2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x14ac:dyDescent="0.6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3">
        <f t="shared" si="24"/>
        <v>182.14503816793894</v>
      </c>
      <c r="P408" s="2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x14ac:dyDescent="0.6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3">
        <f t="shared" si="24"/>
        <v>355.88235294117646</v>
      </c>
      <c r="P409" s="2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x14ac:dyDescent="0.6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3">
        <f t="shared" si="24"/>
        <v>131.83695652173913</v>
      </c>
      <c r="P410" s="2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x14ac:dyDescent="0.6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3">
        <f t="shared" si="24"/>
        <v>46.315634218289084</v>
      </c>
      <c r="P411" s="2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x14ac:dyDescent="0.6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3">
        <f t="shared" si="24"/>
        <v>36.132726089785294</v>
      </c>
      <c r="P412" s="2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x14ac:dyDescent="0.6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3">
        <f t="shared" si="24"/>
        <v>104.62820512820512</v>
      </c>
      <c r="P413" s="2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x14ac:dyDescent="0.6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3">
        <f t="shared" si="24"/>
        <v>668.85714285714289</v>
      </c>
      <c r="P414" s="2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x14ac:dyDescent="0.6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3">
        <f t="shared" si="24"/>
        <v>62.072823218997364</v>
      </c>
      <c r="P415" s="2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x14ac:dyDescent="0.6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3">
        <f t="shared" si="24"/>
        <v>84.699787460148784</v>
      </c>
      <c r="P416" s="2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x14ac:dyDescent="0.6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3">
        <f t="shared" si="24"/>
        <v>11.059030837004405</v>
      </c>
      <c r="P417" s="2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31.2" x14ac:dyDescent="0.6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3">
        <f t="shared" si="24"/>
        <v>43.838781575037146</v>
      </c>
      <c r="P418" s="2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x14ac:dyDescent="0.6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3">
        <f t="shared" si="24"/>
        <v>55.470588235294116</v>
      </c>
      <c r="P419" s="2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x14ac:dyDescent="0.6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3">
        <f t="shared" si="24"/>
        <v>57.399511301160658</v>
      </c>
      <c r="P420" s="2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x14ac:dyDescent="0.6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3">
        <f t="shared" si="24"/>
        <v>123.43497363796135</v>
      </c>
      <c r="P421" s="2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x14ac:dyDescent="0.6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3">
        <f t="shared" si="24"/>
        <v>128.46</v>
      </c>
      <c r="P422" s="2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x14ac:dyDescent="0.6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3">
        <f t="shared" si="24"/>
        <v>63.989361702127653</v>
      </c>
      <c r="P423" s="2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31.2" x14ac:dyDescent="0.6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3">
        <f t="shared" si="24"/>
        <v>127.29885057471265</v>
      </c>
      <c r="P424" s="2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x14ac:dyDescent="0.6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3">
        <f t="shared" si="24"/>
        <v>10.638024357239512</v>
      </c>
      <c r="P425" s="2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x14ac:dyDescent="0.6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3">
        <f t="shared" si="24"/>
        <v>40.470588235294116</v>
      </c>
      <c r="P426" s="2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x14ac:dyDescent="0.6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3">
        <f t="shared" si="24"/>
        <v>287.66666666666663</v>
      </c>
      <c r="P427" s="2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x14ac:dyDescent="0.6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3">
        <f t="shared" si="24"/>
        <v>572.94444444444446</v>
      </c>
      <c r="P428" s="2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x14ac:dyDescent="0.6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3">
        <f t="shared" si="24"/>
        <v>112.90429799426933</v>
      </c>
      <c r="P429" s="2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x14ac:dyDescent="0.6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3">
        <f t="shared" si="24"/>
        <v>46.387573964497044</v>
      </c>
      <c r="P430" s="2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x14ac:dyDescent="0.6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3">
        <f t="shared" si="24"/>
        <v>90.675916230366497</v>
      </c>
      <c r="P431" s="2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x14ac:dyDescent="0.6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3">
        <f t="shared" si="24"/>
        <v>67.740740740740748</v>
      </c>
      <c r="P432" s="2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x14ac:dyDescent="0.6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3">
        <f t="shared" si="24"/>
        <v>192.49019607843135</v>
      </c>
      <c r="P433" s="2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x14ac:dyDescent="0.6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3">
        <f t="shared" si="24"/>
        <v>82.714285714285722</v>
      </c>
      <c r="P434" s="2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x14ac:dyDescent="0.6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3">
        <f t="shared" si="24"/>
        <v>54.163920922570021</v>
      </c>
      <c r="P435" s="2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x14ac:dyDescent="0.6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3">
        <f t="shared" si="24"/>
        <v>16.722222222222221</v>
      </c>
      <c r="P436" s="2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x14ac:dyDescent="0.6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3">
        <f t="shared" si="24"/>
        <v>116.87664041994749</v>
      </c>
      <c r="P437" s="2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x14ac:dyDescent="0.6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3">
        <f t="shared" si="24"/>
        <v>1052.1538461538462</v>
      </c>
      <c r="P438" s="2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x14ac:dyDescent="0.6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3">
        <f t="shared" si="24"/>
        <v>123.07407407407408</v>
      </c>
      <c r="P439" s="2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31.2" x14ac:dyDescent="0.6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3">
        <f t="shared" si="24"/>
        <v>178.63855421686748</v>
      </c>
      <c r="P440" s="2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x14ac:dyDescent="0.6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3">
        <f t="shared" si="24"/>
        <v>355.28169014084506</v>
      </c>
      <c r="P441" s="2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x14ac:dyDescent="0.6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3">
        <f t="shared" si="24"/>
        <v>161.90634146341463</v>
      </c>
      <c r="P442" s="2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x14ac:dyDescent="0.6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3">
        <f t="shared" si="24"/>
        <v>24.914285714285715</v>
      </c>
      <c r="P443" s="2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x14ac:dyDescent="0.6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3">
        <f t="shared" si="24"/>
        <v>198.72222222222223</v>
      </c>
      <c r="P444" s="2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x14ac:dyDescent="0.6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3">
        <f t="shared" si="24"/>
        <v>34.752688172043008</v>
      </c>
      <c r="P445" s="2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x14ac:dyDescent="0.6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3">
        <f t="shared" si="24"/>
        <v>176.41935483870967</v>
      </c>
      <c r="P446" s="2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31.2" x14ac:dyDescent="0.6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3">
        <f t="shared" si="24"/>
        <v>511.38095238095235</v>
      </c>
      <c r="P447" s="2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x14ac:dyDescent="0.6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3">
        <f t="shared" si="24"/>
        <v>82.044117647058826</v>
      </c>
      <c r="P448" s="2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x14ac:dyDescent="0.6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3">
        <f t="shared" si="24"/>
        <v>24.326030927835053</v>
      </c>
      <c r="P449" s="2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x14ac:dyDescent="0.6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3">
        <f t="shared" si="24"/>
        <v>50.482758620689658</v>
      </c>
      <c r="P450" s="2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x14ac:dyDescent="0.6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3">
        <f t="shared" ref="O451:O514" si="28">(E451/D451)*100</f>
        <v>967</v>
      </c>
      <c r="P451" s="2">
        <f t="shared" ref="P451:P514" si="29">IF(G451=0,0,(E451/G451))</f>
        <v>101.19767441860465</v>
      </c>
      <c r="Q451" t="str" cm="1">
        <f t="array" ref="Q451:R451">_xlfn.TEXTSPLIT(N451,"/")</f>
        <v>games</v>
      </c>
      <c r="R451" t="str">
        <v>video games</v>
      </c>
      <c r="S451" s="6">
        <f t="shared" si="26"/>
        <v>43530.25</v>
      </c>
      <c r="T451" s="6">
        <f t="shared" si="27"/>
        <v>43547.208333333328</v>
      </c>
    </row>
    <row r="452" spans="1:20" x14ac:dyDescent="0.6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3">
        <f t="shared" si="28"/>
        <v>4</v>
      </c>
      <c r="P452" s="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ref="S452:S515" si="30">(((J452/60)/60)/24)+DATE(1970,1,1)</f>
        <v>43394.208333333328</v>
      </c>
      <c r="T452" s="6">
        <f t="shared" ref="T452:T515" si="31">(((K452/60)/60)/24)+DATE(1970,1,1)</f>
        <v>43417.25</v>
      </c>
    </row>
    <row r="453" spans="1:20" x14ac:dyDescent="0.6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3">
        <f t="shared" si="28"/>
        <v>122.84501347708894</v>
      </c>
      <c r="P453" s="2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31.2" x14ac:dyDescent="0.6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3">
        <f t="shared" si="28"/>
        <v>63.4375</v>
      </c>
      <c r="P454" s="2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x14ac:dyDescent="0.6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3">
        <f t="shared" si="28"/>
        <v>56.331688596491226</v>
      </c>
      <c r="P455" s="2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x14ac:dyDescent="0.6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3">
        <f t="shared" si="28"/>
        <v>44.074999999999996</v>
      </c>
      <c r="P456" s="2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x14ac:dyDescent="0.6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3">
        <f t="shared" si="28"/>
        <v>118.37253218884121</v>
      </c>
      <c r="P457" s="2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31.2" x14ac:dyDescent="0.6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3">
        <f t="shared" si="28"/>
        <v>104.1243169398907</v>
      </c>
      <c r="P458" s="2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x14ac:dyDescent="0.6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3">
        <f t="shared" si="28"/>
        <v>26.640000000000004</v>
      </c>
      <c r="P459" s="2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x14ac:dyDescent="0.6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3">
        <f t="shared" si="28"/>
        <v>351.20118343195264</v>
      </c>
      <c r="P460" s="2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x14ac:dyDescent="0.6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3">
        <f t="shared" si="28"/>
        <v>90.063492063492063</v>
      </c>
      <c r="P461" s="2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x14ac:dyDescent="0.6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3">
        <f t="shared" si="28"/>
        <v>171.625</v>
      </c>
      <c r="P462" s="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x14ac:dyDescent="0.6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3">
        <f t="shared" si="28"/>
        <v>141.04655870445345</v>
      </c>
      <c r="P463" s="2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x14ac:dyDescent="0.6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3">
        <f t="shared" si="28"/>
        <v>30.57944915254237</v>
      </c>
      <c r="P464" s="2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31.2" x14ac:dyDescent="0.6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3">
        <f t="shared" si="28"/>
        <v>108.16455696202532</v>
      </c>
      <c r="P465" s="2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x14ac:dyDescent="0.6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3">
        <f t="shared" si="28"/>
        <v>133.45505617977528</v>
      </c>
      <c r="P466" s="2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x14ac:dyDescent="0.6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3">
        <f t="shared" si="28"/>
        <v>187.85106382978722</v>
      </c>
      <c r="P467" s="2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x14ac:dyDescent="0.6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3">
        <f t="shared" si="28"/>
        <v>332</v>
      </c>
      <c r="P468" s="2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31.2" x14ac:dyDescent="0.6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3">
        <f t="shared" si="28"/>
        <v>575.21428571428578</v>
      </c>
      <c r="P469" s="2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x14ac:dyDescent="0.6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3">
        <f t="shared" si="28"/>
        <v>40.5</v>
      </c>
      <c r="P470" s="2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x14ac:dyDescent="0.6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3">
        <f t="shared" si="28"/>
        <v>184.42857142857144</v>
      </c>
      <c r="P471" s="2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x14ac:dyDescent="0.6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3">
        <f t="shared" si="28"/>
        <v>285.80555555555554</v>
      </c>
      <c r="P472" s="2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x14ac:dyDescent="0.6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3">
        <f t="shared" si="28"/>
        <v>319</v>
      </c>
      <c r="P473" s="2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x14ac:dyDescent="0.6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3">
        <f t="shared" si="28"/>
        <v>39.234070221066318</v>
      </c>
      <c r="P474" s="2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x14ac:dyDescent="0.6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3">
        <f t="shared" si="28"/>
        <v>178.14000000000001</v>
      </c>
      <c r="P475" s="2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x14ac:dyDescent="0.6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3">
        <f t="shared" si="28"/>
        <v>365.15</v>
      </c>
      <c r="P476" s="2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31.2" x14ac:dyDescent="0.6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3">
        <f t="shared" si="28"/>
        <v>113.94594594594594</v>
      </c>
      <c r="P477" s="2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31.2" x14ac:dyDescent="0.6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3">
        <f t="shared" si="28"/>
        <v>29.828720626631856</v>
      </c>
      <c r="P478" s="2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x14ac:dyDescent="0.6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3">
        <f t="shared" si="28"/>
        <v>54.270588235294113</v>
      </c>
      <c r="P479" s="2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x14ac:dyDescent="0.6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3">
        <f t="shared" si="28"/>
        <v>236.34156976744185</v>
      </c>
      <c r="P480" s="2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x14ac:dyDescent="0.6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3">
        <f t="shared" si="28"/>
        <v>512.91666666666663</v>
      </c>
      <c r="P481" s="2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x14ac:dyDescent="0.6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3">
        <f t="shared" si="28"/>
        <v>100.65116279069768</v>
      </c>
      <c r="P482" s="2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31.2" x14ac:dyDescent="0.6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3">
        <f t="shared" si="28"/>
        <v>81.348423194303152</v>
      </c>
      <c r="P483" s="2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31.2" x14ac:dyDescent="0.6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3">
        <f t="shared" si="28"/>
        <v>16.404761904761905</v>
      </c>
      <c r="P484" s="2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x14ac:dyDescent="0.6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3">
        <f t="shared" si="28"/>
        <v>52.774617067833695</v>
      </c>
      <c r="P485" s="2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x14ac:dyDescent="0.6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3">
        <f t="shared" si="28"/>
        <v>260.20608108108109</v>
      </c>
      <c r="P486" s="2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31.2" x14ac:dyDescent="0.6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3">
        <f t="shared" si="28"/>
        <v>30.73289183222958</v>
      </c>
      <c r="P487" s="2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31.2" x14ac:dyDescent="0.6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3">
        <f t="shared" si="28"/>
        <v>13.5</v>
      </c>
      <c r="P488" s="2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x14ac:dyDescent="0.6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3">
        <f t="shared" si="28"/>
        <v>178.62556663644605</v>
      </c>
      <c r="P489" s="2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x14ac:dyDescent="0.6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3">
        <f t="shared" si="28"/>
        <v>220.0566037735849</v>
      </c>
      <c r="P490" s="2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x14ac:dyDescent="0.6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3">
        <f t="shared" si="28"/>
        <v>101.5108695652174</v>
      </c>
      <c r="P491" s="2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x14ac:dyDescent="0.6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3">
        <f t="shared" si="28"/>
        <v>191.5</v>
      </c>
      <c r="P492" s="2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31.2" x14ac:dyDescent="0.6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3">
        <f t="shared" si="28"/>
        <v>305.34683098591546</v>
      </c>
      <c r="P493" s="2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x14ac:dyDescent="0.6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3">
        <f t="shared" si="28"/>
        <v>23.995287958115181</v>
      </c>
      <c r="P494" s="2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x14ac:dyDescent="0.6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3">
        <f t="shared" si="28"/>
        <v>723.77777777777771</v>
      </c>
      <c r="P495" s="2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x14ac:dyDescent="0.6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3">
        <f t="shared" si="28"/>
        <v>547.36</v>
      </c>
      <c r="P496" s="2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x14ac:dyDescent="0.6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3">
        <f t="shared" si="28"/>
        <v>414.49999999999994</v>
      </c>
      <c r="P497" s="2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x14ac:dyDescent="0.6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3">
        <f t="shared" si="28"/>
        <v>0.90696409140369971</v>
      </c>
      <c r="P498" s="2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x14ac:dyDescent="0.6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3">
        <f t="shared" si="28"/>
        <v>34.173469387755098</v>
      </c>
      <c r="P499" s="2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x14ac:dyDescent="0.6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3">
        <f t="shared" si="28"/>
        <v>23.948810754912099</v>
      </c>
      <c r="P500" s="2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31.2" x14ac:dyDescent="0.6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3">
        <f t="shared" si="28"/>
        <v>48.072649572649574</v>
      </c>
      <c r="P501" s="2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x14ac:dyDescent="0.6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3">
        <f t="shared" si="28"/>
        <v>0</v>
      </c>
      <c r="P502" s="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x14ac:dyDescent="0.6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3">
        <f t="shared" si="28"/>
        <v>70.145182291666657</v>
      </c>
      <c r="P503" s="2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x14ac:dyDescent="0.6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3">
        <f t="shared" si="28"/>
        <v>529.92307692307691</v>
      </c>
      <c r="P504" s="2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31.2" x14ac:dyDescent="0.6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3">
        <f t="shared" si="28"/>
        <v>180.32549019607845</v>
      </c>
      <c r="P505" s="2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x14ac:dyDescent="0.6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3">
        <f t="shared" si="28"/>
        <v>92.320000000000007</v>
      </c>
      <c r="P506" s="2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x14ac:dyDescent="0.6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3">
        <f t="shared" si="28"/>
        <v>13.901001112347053</v>
      </c>
      <c r="P507" s="2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x14ac:dyDescent="0.6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3">
        <f t="shared" si="28"/>
        <v>927.07777777777767</v>
      </c>
      <c r="P508" s="2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1.2" x14ac:dyDescent="0.6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3">
        <f t="shared" si="28"/>
        <v>39.857142857142861</v>
      </c>
      <c r="P509" s="2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x14ac:dyDescent="0.6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3">
        <f t="shared" si="28"/>
        <v>112.22929936305732</v>
      </c>
      <c r="P510" s="2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x14ac:dyDescent="0.6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3">
        <f t="shared" si="28"/>
        <v>70.925816023738875</v>
      </c>
      <c r="P511" s="2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x14ac:dyDescent="0.6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3">
        <f t="shared" si="28"/>
        <v>119.08974358974358</v>
      </c>
      <c r="P512" s="2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x14ac:dyDescent="0.6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3">
        <f t="shared" si="28"/>
        <v>24.017591339648174</v>
      </c>
      <c r="P513" s="2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x14ac:dyDescent="0.6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3">
        <f t="shared" si="28"/>
        <v>139.31868131868131</v>
      </c>
      <c r="P514" s="2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x14ac:dyDescent="0.6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3">
        <f t="shared" ref="O515:O578" si="32">(E515/D515)*100</f>
        <v>39.277108433734945</v>
      </c>
      <c r="P515" s="2">
        <f t="shared" ref="P515:P578" si="33">IF(G515=0,0,(E515/G515))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6">
        <f t="shared" si="30"/>
        <v>40430.208333333336</v>
      </c>
      <c r="T515" s="6">
        <f t="shared" si="31"/>
        <v>40432.208333333336</v>
      </c>
    </row>
    <row r="516" spans="1:20" x14ac:dyDescent="0.6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3">
        <f t="shared" si="32"/>
        <v>22.439077144917089</v>
      </c>
      <c r="P516" s="2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6">
        <f t="shared" ref="S516:S579" si="34">(((J516/60)/60)/24)+DATE(1970,1,1)</f>
        <v>41614.25</v>
      </c>
      <c r="T516" s="6">
        <f t="shared" ref="T516:T579" si="35">(((K516/60)/60)/24)+DATE(1970,1,1)</f>
        <v>41619.25</v>
      </c>
    </row>
    <row r="517" spans="1:20" x14ac:dyDescent="0.6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3">
        <f t="shared" si="32"/>
        <v>55.779069767441861</v>
      </c>
      <c r="P517" s="2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x14ac:dyDescent="0.6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3">
        <f t="shared" si="32"/>
        <v>42.523125996810208</v>
      </c>
      <c r="P518" s="2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x14ac:dyDescent="0.6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3">
        <f t="shared" si="32"/>
        <v>112.00000000000001</v>
      </c>
      <c r="P519" s="2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31.2" x14ac:dyDescent="0.6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3">
        <f t="shared" si="32"/>
        <v>7.0681818181818183</v>
      </c>
      <c r="P520" s="2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x14ac:dyDescent="0.6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3">
        <f t="shared" si="32"/>
        <v>101.74563871693867</v>
      </c>
      <c r="P521" s="2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x14ac:dyDescent="0.6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3">
        <f t="shared" si="32"/>
        <v>425.75</v>
      </c>
      <c r="P522" s="2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x14ac:dyDescent="0.6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3">
        <f t="shared" si="32"/>
        <v>145.53947368421052</v>
      </c>
      <c r="P523" s="2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31.2" x14ac:dyDescent="0.6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3">
        <f t="shared" si="32"/>
        <v>32.453465346534657</v>
      </c>
      <c r="P524" s="2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x14ac:dyDescent="0.6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3">
        <f t="shared" si="32"/>
        <v>700.33333333333326</v>
      </c>
      <c r="P525" s="2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x14ac:dyDescent="0.6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3">
        <f t="shared" si="32"/>
        <v>83.904860392967933</v>
      </c>
      <c r="P526" s="2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x14ac:dyDescent="0.6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3">
        <f t="shared" si="32"/>
        <v>84.19047619047619</v>
      </c>
      <c r="P527" s="2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1.2" x14ac:dyDescent="0.6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3">
        <f t="shared" si="32"/>
        <v>155.95180722891567</v>
      </c>
      <c r="P528" s="2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x14ac:dyDescent="0.6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3">
        <f t="shared" si="32"/>
        <v>99.619450317124731</v>
      </c>
      <c r="P529" s="2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x14ac:dyDescent="0.6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3">
        <f t="shared" si="32"/>
        <v>80.300000000000011</v>
      </c>
      <c r="P530" s="2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x14ac:dyDescent="0.6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3">
        <f t="shared" si="32"/>
        <v>11.254901960784313</v>
      </c>
      <c r="P531" s="2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x14ac:dyDescent="0.6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3">
        <f t="shared" si="32"/>
        <v>91.740952380952379</v>
      </c>
      <c r="P532" s="2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31.2" x14ac:dyDescent="0.6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3">
        <f t="shared" si="32"/>
        <v>95.521156936261391</v>
      </c>
      <c r="P533" s="2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x14ac:dyDescent="0.6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3">
        <f t="shared" si="32"/>
        <v>502.87499999999994</v>
      </c>
      <c r="P534" s="2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x14ac:dyDescent="0.6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3">
        <f t="shared" si="32"/>
        <v>159.24394463667818</v>
      </c>
      <c r="P535" s="2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x14ac:dyDescent="0.6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3">
        <f t="shared" si="32"/>
        <v>15.022446689113355</v>
      </c>
      <c r="P536" s="2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x14ac:dyDescent="0.6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3">
        <f t="shared" si="32"/>
        <v>482.03846153846149</v>
      </c>
      <c r="P537" s="2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x14ac:dyDescent="0.6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3">
        <f t="shared" si="32"/>
        <v>149.96938775510205</v>
      </c>
      <c r="P538" s="2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x14ac:dyDescent="0.6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3">
        <f t="shared" si="32"/>
        <v>117.22156398104266</v>
      </c>
      <c r="P539" s="2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x14ac:dyDescent="0.6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3">
        <f t="shared" si="32"/>
        <v>37.695968274950431</v>
      </c>
      <c r="P540" s="2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x14ac:dyDescent="0.6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3">
        <f t="shared" si="32"/>
        <v>72.653061224489804</v>
      </c>
      <c r="P541" s="2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x14ac:dyDescent="0.6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3">
        <f t="shared" si="32"/>
        <v>265.98113207547169</v>
      </c>
      <c r="P542" s="2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x14ac:dyDescent="0.6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3">
        <f t="shared" si="32"/>
        <v>24.205617977528089</v>
      </c>
      <c r="P543" s="2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x14ac:dyDescent="0.6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3">
        <f t="shared" si="32"/>
        <v>2.5064935064935066</v>
      </c>
      <c r="P544" s="2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x14ac:dyDescent="0.6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3">
        <f t="shared" si="32"/>
        <v>16.329799764428738</v>
      </c>
      <c r="P545" s="2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x14ac:dyDescent="0.6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3">
        <f t="shared" si="32"/>
        <v>276.5</v>
      </c>
      <c r="P546" s="2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x14ac:dyDescent="0.6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3">
        <f t="shared" si="32"/>
        <v>88.803571428571431</v>
      </c>
      <c r="P547" s="2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x14ac:dyDescent="0.6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3">
        <f t="shared" si="32"/>
        <v>163.57142857142856</v>
      </c>
      <c r="P548" s="2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x14ac:dyDescent="0.6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3">
        <f t="shared" si="32"/>
        <v>969</v>
      </c>
      <c r="P549" s="2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x14ac:dyDescent="0.6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3">
        <f t="shared" si="32"/>
        <v>270.91376701966715</v>
      </c>
      <c r="P550" s="2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31.2" x14ac:dyDescent="0.6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3">
        <f t="shared" si="32"/>
        <v>284.21355932203392</v>
      </c>
      <c r="P551" s="2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31.2" x14ac:dyDescent="0.6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3">
        <f t="shared" si="32"/>
        <v>4</v>
      </c>
      <c r="P552" s="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x14ac:dyDescent="0.6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3">
        <f t="shared" si="32"/>
        <v>58.6329816768462</v>
      </c>
      <c r="P553" s="2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x14ac:dyDescent="0.6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3">
        <f t="shared" si="32"/>
        <v>98.51111111111112</v>
      </c>
      <c r="P554" s="2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31.2" x14ac:dyDescent="0.6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3">
        <f t="shared" si="32"/>
        <v>43.975381008206334</v>
      </c>
      <c r="P555" s="2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31.2" x14ac:dyDescent="0.6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3">
        <f t="shared" si="32"/>
        <v>151.66315789473683</v>
      </c>
      <c r="P556" s="2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x14ac:dyDescent="0.6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3">
        <f t="shared" si="32"/>
        <v>223.63492063492063</v>
      </c>
      <c r="P557" s="2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x14ac:dyDescent="0.6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3">
        <f t="shared" si="32"/>
        <v>239.75</v>
      </c>
      <c r="P558" s="2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x14ac:dyDescent="0.6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3">
        <f t="shared" si="32"/>
        <v>199.33333333333334</v>
      </c>
      <c r="P559" s="2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x14ac:dyDescent="0.6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3">
        <f t="shared" si="32"/>
        <v>137.34482758620689</v>
      </c>
      <c r="P560" s="2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x14ac:dyDescent="0.6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3">
        <f t="shared" si="32"/>
        <v>100.9696106362773</v>
      </c>
      <c r="P561" s="2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x14ac:dyDescent="0.6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3">
        <f t="shared" si="32"/>
        <v>794.16</v>
      </c>
      <c r="P562" s="2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x14ac:dyDescent="0.6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3">
        <f t="shared" si="32"/>
        <v>369.7</v>
      </c>
      <c r="P563" s="2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31.2" x14ac:dyDescent="0.6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3">
        <f t="shared" si="32"/>
        <v>12.818181818181817</v>
      </c>
      <c r="P564" s="2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x14ac:dyDescent="0.6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3">
        <f t="shared" si="32"/>
        <v>138.02702702702703</v>
      </c>
      <c r="P565" s="2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x14ac:dyDescent="0.6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3">
        <f t="shared" si="32"/>
        <v>83.813278008298752</v>
      </c>
      <c r="P566" s="2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x14ac:dyDescent="0.6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3">
        <f t="shared" si="32"/>
        <v>204.60063224446787</v>
      </c>
      <c r="P567" s="2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x14ac:dyDescent="0.6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3">
        <f t="shared" si="32"/>
        <v>44.344086021505376</v>
      </c>
      <c r="P568" s="2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x14ac:dyDescent="0.6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3">
        <f t="shared" si="32"/>
        <v>218.60294117647058</v>
      </c>
      <c r="P569" s="2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x14ac:dyDescent="0.6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3">
        <f t="shared" si="32"/>
        <v>186.03314917127071</v>
      </c>
      <c r="P570" s="2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x14ac:dyDescent="0.6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3">
        <f t="shared" si="32"/>
        <v>237.33830845771143</v>
      </c>
      <c r="P571" s="2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x14ac:dyDescent="0.6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3">
        <f t="shared" si="32"/>
        <v>305.65384615384613</v>
      </c>
      <c r="P572" s="2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x14ac:dyDescent="0.6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3">
        <f t="shared" si="32"/>
        <v>94.142857142857139</v>
      </c>
      <c r="P573" s="2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x14ac:dyDescent="0.6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3">
        <f t="shared" si="32"/>
        <v>54.400000000000006</v>
      </c>
      <c r="P574" s="2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x14ac:dyDescent="0.6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3">
        <f t="shared" si="32"/>
        <v>111.88059701492537</v>
      </c>
      <c r="P575" s="2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x14ac:dyDescent="0.6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3">
        <f t="shared" si="32"/>
        <v>369.14814814814815</v>
      </c>
      <c r="P576" s="2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x14ac:dyDescent="0.6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3">
        <f t="shared" si="32"/>
        <v>62.930372148859547</v>
      </c>
      <c r="P577" s="2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31.2" x14ac:dyDescent="0.6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3">
        <f t="shared" si="32"/>
        <v>64.927835051546396</v>
      </c>
      <c r="P578" s="2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x14ac:dyDescent="0.6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3">
        <f t="shared" ref="O579:O642" si="36">(E579/D579)*100</f>
        <v>18.853658536585368</v>
      </c>
      <c r="P579" s="2">
        <f t="shared" ref="P579:P642" si="37">IF(G579=0,0,(E579/G579))</f>
        <v>41.783783783783782</v>
      </c>
      <c r="Q579" t="str" cm="1">
        <f t="array" ref="Q579:R579">_xlfn.TEXTSPLIT(N579,"/")</f>
        <v>music</v>
      </c>
      <c r="R579" t="str">
        <v>jazz</v>
      </c>
      <c r="S579" s="6">
        <f t="shared" si="34"/>
        <v>40613.25</v>
      </c>
      <c r="T579" s="6">
        <f t="shared" si="35"/>
        <v>40639.208333333336</v>
      </c>
    </row>
    <row r="580" spans="1:20" x14ac:dyDescent="0.6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3">
        <f t="shared" si="36"/>
        <v>16.754404145077721</v>
      </c>
      <c r="P580" s="2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6">
        <f t="shared" ref="S580:S643" si="38">(((J580/60)/60)/24)+DATE(1970,1,1)</f>
        <v>40878.25</v>
      </c>
      <c r="T580" s="6">
        <f t="shared" ref="T580:T643" si="39">(((K580/60)/60)/24)+DATE(1970,1,1)</f>
        <v>40881.25</v>
      </c>
    </row>
    <row r="581" spans="1:20" x14ac:dyDescent="0.6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3">
        <f t="shared" si="36"/>
        <v>101.11290322580646</v>
      </c>
      <c r="P581" s="2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x14ac:dyDescent="0.6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3">
        <f t="shared" si="36"/>
        <v>341.5022831050228</v>
      </c>
      <c r="P582" s="2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x14ac:dyDescent="0.6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3">
        <f t="shared" si="36"/>
        <v>64.016666666666666</v>
      </c>
      <c r="P583" s="2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x14ac:dyDescent="0.6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3">
        <f t="shared" si="36"/>
        <v>52.080459770114942</v>
      </c>
      <c r="P584" s="2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31.2" x14ac:dyDescent="0.6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3">
        <f t="shared" si="36"/>
        <v>322.40211640211641</v>
      </c>
      <c r="P585" s="2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x14ac:dyDescent="0.6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3">
        <f t="shared" si="36"/>
        <v>119.50810185185186</v>
      </c>
      <c r="P586" s="2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x14ac:dyDescent="0.6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3">
        <f t="shared" si="36"/>
        <v>146.79775280898878</v>
      </c>
      <c r="P587" s="2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x14ac:dyDescent="0.6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3">
        <f t="shared" si="36"/>
        <v>950.57142857142856</v>
      </c>
      <c r="P588" s="2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x14ac:dyDescent="0.6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3">
        <f t="shared" si="36"/>
        <v>72.893617021276597</v>
      </c>
      <c r="P589" s="2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x14ac:dyDescent="0.6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3">
        <f t="shared" si="36"/>
        <v>79.008248730964468</v>
      </c>
      <c r="P590" s="2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x14ac:dyDescent="0.6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3">
        <f t="shared" si="36"/>
        <v>64.721518987341781</v>
      </c>
      <c r="P591" s="2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31.2" x14ac:dyDescent="0.6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3">
        <f t="shared" si="36"/>
        <v>82.028169014084511</v>
      </c>
      <c r="P592" s="2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x14ac:dyDescent="0.6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3">
        <f t="shared" si="36"/>
        <v>1037.6666666666667</v>
      </c>
      <c r="P593" s="2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31.2" x14ac:dyDescent="0.6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3">
        <f t="shared" si="36"/>
        <v>12.910076530612244</v>
      </c>
      <c r="P594" s="2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x14ac:dyDescent="0.6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3">
        <f t="shared" si="36"/>
        <v>154.84210526315789</v>
      </c>
      <c r="P595" s="2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31.2" x14ac:dyDescent="0.6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3">
        <f t="shared" si="36"/>
        <v>7.0991735537190088</v>
      </c>
      <c r="P596" s="2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31.2" x14ac:dyDescent="0.6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3">
        <f t="shared" si="36"/>
        <v>208.52773826458036</v>
      </c>
      <c r="P597" s="2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x14ac:dyDescent="0.6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3">
        <f t="shared" si="36"/>
        <v>99.683544303797461</v>
      </c>
      <c r="P598" s="2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x14ac:dyDescent="0.6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3">
        <f t="shared" si="36"/>
        <v>201.59756097560978</v>
      </c>
      <c r="P599" s="2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x14ac:dyDescent="0.6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3">
        <f t="shared" si="36"/>
        <v>162.09032258064516</v>
      </c>
      <c r="P600" s="2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31.2" x14ac:dyDescent="0.6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3">
        <f t="shared" si="36"/>
        <v>3.6436208125445471</v>
      </c>
      <c r="P601" s="2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x14ac:dyDescent="0.6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3">
        <f t="shared" si="36"/>
        <v>5</v>
      </c>
      <c r="P602" s="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x14ac:dyDescent="0.6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3">
        <f t="shared" si="36"/>
        <v>206.63492063492063</v>
      </c>
      <c r="P603" s="2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x14ac:dyDescent="0.6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3">
        <f t="shared" si="36"/>
        <v>128.23628691983123</v>
      </c>
      <c r="P604" s="2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x14ac:dyDescent="0.6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3">
        <f t="shared" si="36"/>
        <v>119.66037735849055</v>
      </c>
      <c r="P605" s="2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x14ac:dyDescent="0.6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3">
        <f t="shared" si="36"/>
        <v>170.73055242390078</v>
      </c>
      <c r="P606" s="2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x14ac:dyDescent="0.6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3">
        <f t="shared" si="36"/>
        <v>187.21212121212122</v>
      </c>
      <c r="P607" s="2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x14ac:dyDescent="0.6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3">
        <f t="shared" si="36"/>
        <v>188.38235294117646</v>
      </c>
      <c r="P608" s="2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x14ac:dyDescent="0.6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3">
        <f t="shared" si="36"/>
        <v>131.29869186046511</v>
      </c>
      <c r="P609" s="2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x14ac:dyDescent="0.6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3">
        <f t="shared" si="36"/>
        <v>283.97435897435901</v>
      </c>
      <c r="P610" s="2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x14ac:dyDescent="0.6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3">
        <f t="shared" si="36"/>
        <v>120.41999999999999</v>
      </c>
      <c r="P611" s="2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31.2" x14ac:dyDescent="0.6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3">
        <f t="shared" si="36"/>
        <v>419.0560747663551</v>
      </c>
      <c r="P612" s="2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x14ac:dyDescent="0.6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3">
        <f t="shared" si="36"/>
        <v>13.853658536585368</v>
      </c>
      <c r="P613" s="2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x14ac:dyDescent="0.6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3">
        <f t="shared" si="36"/>
        <v>139.43548387096774</v>
      </c>
      <c r="P614" s="2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x14ac:dyDescent="0.6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3">
        <f t="shared" si="36"/>
        <v>174</v>
      </c>
      <c r="P615" s="2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31.2" x14ac:dyDescent="0.6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3">
        <f t="shared" si="36"/>
        <v>155.49056603773585</v>
      </c>
      <c r="P616" s="2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x14ac:dyDescent="0.6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3">
        <f t="shared" si="36"/>
        <v>170.44705882352943</v>
      </c>
      <c r="P617" s="2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x14ac:dyDescent="0.6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3">
        <f t="shared" si="36"/>
        <v>189.515625</v>
      </c>
      <c r="P618" s="2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x14ac:dyDescent="0.6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3">
        <f t="shared" si="36"/>
        <v>249.71428571428572</v>
      </c>
      <c r="P619" s="2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x14ac:dyDescent="0.6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3">
        <f t="shared" si="36"/>
        <v>48.860523665659613</v>
      </c>
      <c r="P620" s="2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x14ac:dyDescent="0.6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3">
        <f t="shared" si="36"/>
        <v>28.461970393057683</v>
      </c>
      <c r="P621" s="2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x14ac:dyDescent="0.6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3">
        <f t="shared" si="36"/>
        <v>268.02325581395348</v>
      </c>
      <c r="P622" s="2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x14ac:dyDescent="0.6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3">
        <f t="shared" si="36"/>
        <v>619.80078125</v>
      </c>
      <c r="P623" s="2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x14ac:dyDescent="0.6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3">
        <f t="shared" si="36"/>
        <v>3.1301587301587301</v>
      </c>
      <c r="P624" s="2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x14ac:dyDescent="0.6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3">
        <f t="shared" si="36"/>
        <v>159.92152704135739</v>
      </c>
      <c r="P625" s="2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x14ac:dyDescent="0.6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3">
        <f t="shared" si="36"/>
        <v>279.39215686274508</v>
      </c>
      <c r="P626" s="2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1.2" x14ac:dyDescent="0.6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3">
        <f t="shared" si="36"/>
        <v>77.373333333333335</v>
      </c>
      <c r="P627" s="2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31.2" x14ac:dyDescent="0.6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3">
        <f t="shared" si="36"/>
        <v>206.32812500000003</v>
      </c>
      <c r="P628" s="2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x14ac:dyDescent="0.6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3">
        <f t="shared" si="36"/>
        <v>694.25</v>
      </c>
      <c r="P629" s="2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x14ac:dyDescent="0.6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3">
        <f t="shared" si="36"/>
        <v>151.78947368421052</v>
      </c>
      <c r="P630" s="2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x14ac:dyDescent="0.6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3">
        <f t="shared" si="36"/>
        <v>64.58207217694995</v>
      </c>
      <c r="P631" s="2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x14ac:dyDescent="0.6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3">
        <f t="shared" si="36"/>
        <v>62.873684210526314</v>
      </c>
      <c r="P632" s="2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x14ac:dyDescent="0.6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3">
        <f t="shared" si="36"/>
        <v>310.39864864864865</v>
      </c>
      <c r="P633" s="2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x14ac:dyDescent="0.6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3">
        <f t="shared" si="36"/>
        <v>42.859916782246884</v>
      </c>
      <c r="P634" s="2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x14ac:dyDescent="0.6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3">
        <f t="shared" si="36"/>
        <v>83.119402985074629</v>
      </c>
      <c r="P635" s="2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x14ac:dyDescent="0.6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3">
        <f t="shared" si="36"/>
        <v>78.531302876480552</v>
      </c>
      <c r="P636" s="2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x14ac:dyDescent="0.6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3">
        <f t="shared" si="36"/>
        <v>114.09352517985612</v>
      </c>
      <c r="P637" s="2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x14ac:dyDescent="0.6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3">
        <f t="shared" si="36"/>
        <v>64.537683358624179</v>
      </c>
      <c r="P638" s="2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x14ac:dyDescent="0.6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3">
        <f t="shared" si="36"/>
        <v>79.411764705882348</v>
      </c>
      <c r="P639" s="2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x14ac:dyDescent="0.6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3">
        <f t="shared" si="36"/>
        <v>11.419117647058824</v>
      </c>
      <c r="P640" s="2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x14ac:dyDescent="0.6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3">
        <f t="shared" si="36"/>
        <v>56.186046511627907</v>
      </c>
      <c r="P641" s="2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x14ac:dyDescent="0.6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3">
        <f t="shared" si="36"/>
        <v>16.501669449081803</v>
      </c>
      <c r="P642" s="2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31.2" x14ac:dyDescent="0.6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3">
        <f t="shared" ref="O643:O706" si="40">(E643/D643)*100</f>
        <v>119.96808510638297</v>
      </c>
      <c r="P643" s="2">
        <f t="shared" ref="P643:P706" si="41">IF(G643=0,0,(E643/G643))</f>
        <v>58.128865979381445</v>
      </c>
      <c r="Q643" t="str" cm="1">
        <f t="array" ref="Q643:R643">_xlfn.TEXTSPLIT(N643,"/")</f>
        <v>theater</v>
      </c>
      <c r="R643" t="str">
        <v>plays</v>
      </c>
      <c r="S643" s="6">
        <f t="shared" si="38"/>
        <v>42786.25</v>
      </c>
      <c r="T643" s="6">
        <f t="shared" si="39"/>
        <v>42814.208333333328</v>
      </c>
    </row>
    <row r="644" spans="1:20" x14ac:dyDescent="0.6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3">
        <f t="shared" si="40"/>
        <v>145.45652173913044</v>
      </c>
      <c r="P644" s="2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6">
        <f t="shared" ref="S644:S707" si="42">(((J644/60)/60)/24)+DATE(1970,1,1)</f>
        <v>43451.25</v>
      </c>
      <c r="T644" s="6">
        <f t="shared" ref="T644:T707" si="43">(((K644/60)/60)/24)+DATE(1970,1,1)</f>
        <v>43460.25</v>
      </c>
    </row>
    <row r="645" spans="1:20" x14ac:dyDescent="0.6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3">
        <f t="shared" si="40"/>
        <v>221.38255033557047</v>
      </c>
      <c r="P645" s="2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x14ac:dyDescent="0.6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3">
        <f t="shared" si="40"/>
        <v>48.396694214876035</v>
      </c>
      <c r="P646" s="2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x14ac:dyDescent="0.6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3">
        <f t="shared" si="40"/>
        <v>92.911504424778755</v>
      </c>
      <c r="P647" s="2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x14ac:dyDescent="0.6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3">
        <f t="shared" si="40"/>
        <v>88.599797365754824</v>
      </c>
      <c r="P648" s="2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x14ac:dyDescent="0.6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3">
        <f t="shared" si="40"/>
        <v>41.4</v>
      </c>
      <c r="P649" s="2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x14ac:dyDescent="0.6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3">
        <f t="shared" si="40"/>
        <v>63.056795131845846</v>
      </c>
      <c r="P650" s="2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x14ac:dyDescent="0.6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3">
        <f t="shared" si="40"/>
        <v>48.482333607230892</v>
      </c>
      <c r="P651" s="2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x14ac:dyDescent="0.6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3">
        <f t="shared" si="40"/>
        <v>2</v>
      </c>
      <c r="P652" s="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x14ac:dyDescent="0.6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3">
        <f t="shared" si="40"/>
        <v>88.47941026944585</v>
      </c>
      <c r="P653" s="2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x14ac:dyDescent="0.6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3">
        <f t="shared" si="40"/>
        <v>126.84</v>
      </c>
      <c r="P654" s="2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x14ac:dyDescent="0.6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3">
        <f t="shared" si="40"/>
        <v>2338.833333333333</v>
      </c>
      <c r="P655" s="2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x14ac:dyDescent="0.6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3">
        <f t="shared" si="40"/>
        <v>508.38857142857148</v>
      </c>
      <c r="P656" s="2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x14ac:dyDescent="0.6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3">
        <f t="shared" si="40"/>
        <v>191.47826086956522</v>
      </c>
      <c r="P657" s="2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1.2" x14ac:dyDescent="0.6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3">
        <f t="shared" si="40"/>
        <v>42.127533783783782</v>
      </c>
      <c r="P658" s="2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x14ac:dyDescent="0.6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3">
        <f t="shared" si="40"/>
        <v>8.24</v>
      </c>
      <c r="P659" s="2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x14ac:dyDescent="0.6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3">
        <f t="shared" si="40"/>
        <v>60.064638783269963</v>
      </c>
      <c r="P660" s="2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x14ac:dyDescent="0.6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3">
        <f t="shared" si="40"/>
        <v>47.232808616404313</v>
      </c>
      <c r="P661" s="2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x14ac:dyDescent="0.6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3">
        <f t="shared" si="40"/>
        <v>81.736263736263737</v>
      </c>
      <c r="P662" s="2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x14ac:dyDescent="0.6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3">
        <f t="shared" si="40"/>
        <v>54.187265917603</v>
      </c>
      <c r="P663" s="2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x14ac:dyDescent="0.6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3">
        <f t="shared" si="40"/>
        <v>97.868131868131869</v>
      </c>
      <c r="P664" s="2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x14ac:dyDescent="0.6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3">
        <f t="shared" si="40"/>
        <v>77.239999999999995</v>
      </c>
      <c r="P665" s="2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x14ac:dyDescent="0.6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3">
        <f t="shared" si="40"/>
        <v>33.464735516372798</v>
      </c>
      <c r="P666" s="2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x14ac:dyDescent="0.6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3">
        <f t="shared" si="40"/>
        <v>239.58823529411765</v>
      </c>
      <c r="P667" s="2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x14ac:dyDescent="0.6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3">
        <f t="shared" si="40"/>
        <v>64.032258064516128</v>
      </c>
      <c r="P668" s="2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31.2" x14ac:dyDescent="0.6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3">
        <f t="shared" si="40"/>
        <v>176.15942028985506</v>
      </c>
      <c r="P669" s="2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1.2" x14ac:dyDescent="0.6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3">
        <f t="shared" si="40"/>
        <v>20.33818181818182</v>
      </c>
      <c r="P670" s="2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x14ac:dyDescent="0.6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3">
        <f t="shared" si="40"/>
        <v>358.64754098360658</v>
      </c>
      <c r="P671" s="2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31.2" x14ac:dyDescent="0.6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3">
        <f t="shared" si="40"/>
        <v>468.85802469135803</v>
      </c>
      <c r="P672" s="2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31.2" x14ac:dyDescent="0.6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3">
        <f t="shared" si="40"/>
        <v>122.05635245901641</v>
      </c>
      <c r="P673" s="2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x14ac:dyDescent="0.6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3">
        <f t="shared" si="40"/>
        <v>55.931783729156137</v>
      </c>
      <c r="P674" s="2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x14ac:dyDescent="0.6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3">
        <f t="shared" si="40"/>
        <v>43.660714285714285</v>
      </c>
      <c r="P675" s="2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x14ac:dyDescent="0.6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3">
        <f t="shared" si="40"/>
        <v>33.53837141183363</v>
      </c>
      <c r="P676" s="2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x14ac:dyDescent="0.6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3">
        <f t="shared" si="40"/>
        <v>122.97938144329896</v>
      </c>
      <c r="P677" s="2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x14ac:dyDescent="0.6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3">
        <f t="shared" si="40"/>
        <v>189.74959871589084</v>
      </c>
      <c r="P678" s="2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x14ac:dyDescent="0.6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3">
        <f t="shared" si="40"/>
        <v>83.622641509433961</v>
      </c>
      <c r="P679" s="2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x14ac:dyDescent="0.6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3">
        <f t="shared" si="40"/>
        <v>17.968844221105527</v>
      </c>
      <c r="P680" s="2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x14ac:dyDescent="0.6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3">
        <f t="shared" si="40"/>
        <v>1036.5</v>
      </c>
      <c r="P681" s="2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31.2" x14ac:dyDescent="0.6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3">
        <f t="shared" si="40"/>
        <v>97.405219780219781</v>
      </c>
      <c r="P682" s="2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31.2" x14ac:dyDescent="0.6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3">
        <f t="shared" si="40"/>
        <v>86.386203150461711</v>
      </c>
      <c r="P683" s="2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x14ac:dyDescent="0.6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3">
        <f t="shared" si="40"/>
        <v>150.16666666666666</v>
      </c>
      <c r="P684" s="2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x14ac:dyDescent="0.6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3">
        <f t="shared" si="40"/>
        <v>358.43478260869563</v>
      </c>
      <c r="P685" s="2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x14ac:dyDescent="0.6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3">
        <f t="shared" si="40"/>
        <v>542.85714285714289</v>
      </c>
      <c r="P686" s="2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x14ac:dyDescent="0.6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3">
        <f t="shared" si="40"/>
        <v>67.500714285714281</v>
      </c>
      <c r="P687" s="2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x14ac:dyDescent="0.6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3">
        <f t="shared" si="40"/>
        <v>191.74666666666667</v>
      </c>
      <c r="P688" s="2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x14ac:dyDescent="0.6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3">
        <f t="shared" si="40"/>
        <v>932</v>
      </c>
      <c r="P689" s="2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x14ac:dyDescent="0.6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3">
        <f t="shared" si="40"/>
        <v>429.27586206896552</v>
      </c>
      <c r="P690" s="2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x14ac:dyDescent="0.6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3">
        <f t="shared" si="40"/>
        <v>100.65753424657535</v>
      </c>
      <c r="P691" s="2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x14ac:dyDescent="0.6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3">
        <f t="shared" si="40"/>
        <v>226.61111111111109</v>
      </c>
      <c r="P692" s="2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x14ac:dyDescent="0.6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3">
        <f t="shared" si="40"/>
        <v>142.38</v>
      </c>
      <c r="P693" s="2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x14ac:dyDescent="0.6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3">
        <f t="shared" si="40"/>
        <v>90.633333333333326</v>
      </c>
      <c r="P694" s="2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31.2" x14ac:dyDescent="0.6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3">
        <f t="shared" si="40"/>
        <v>63.966740576496676</v>
      </c>
      <c r="P695" s="2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x14ac:dyDescent="0.6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3">
        <f t="shared" si="40"/>
        <v>84.131868131868131</v>
      </c>
      <c r="P696" s="2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x14ac:dyDescent="0.6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3">
        <f t="shared" si="40"/>
        <v>133.93478260869566</v>
      </c>
      <c r="P697" s="2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x14ac:dyDescent="0.6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3">
        <f t="shared" si="40"/>
        <v>59.042047531992694</v>
      </c>
      <c r="P698" s="2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x14ac:dyDescent="0.6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3">
        <f t="shared" si="40"/>
        <v>152.80062063615205</v>
      </c>
      <c r="P699" s="2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x14ac:dyDescent="0.6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3">
        <f t="shared" si="40"/>
        <v>446.69121140142522</v>
      </c>
      <c r="P700" s="2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x14ac:dyDescent="0.6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3">
        <f t="shared" si="40"/>
        <v>84.391891891891888</v>
      </c>
      <c r="P701" s="2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x14ac:dyDescent="0.6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3">
        <f t="shared" si="40"/>
        <v>3</v>
      </c>
      <c r="P702" s="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31.2" x14ac:dyDescent="0.6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3">
        <f t="shared" si="40"/>
        <v>175.02692307692308</v>
      </c>
      <c r="P703" s="2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x14ac:dyDescent="0.6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3">
        <f t="shared" si="40"/>
        <v>54.137931034482754</v>
      </c>
      <c r="P704" s="2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x14ac:dyDescent="0.6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3">
        <f t="shared" si="40"/>
        <v>311.87381703470032</v>
      </c>
      <c r="P705" s="2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31.2" x14ac:dyDescent="0.6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3">
        <f t="shared" si="40"/>
        <v>122.78160919540231</v>
      </c>
      <c r="P706" s="2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x14ac:dyDescent="0.6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3">
        <f t="shared" ref="O707:O770" si="44">(E707/D707)*100</f>
        <v>99.026517383618156</v>
      </c>
      <c r="P707" s="2">
        <f t="shared" ref="P707:P770" si="45">IF(G707=0,0,(E707/G707))</f>
        <v>82.986666666666665</v>
      </c>
      <c r="Q707" t="str" cm="1">
        <f t="array" ref="Q707:R707">_xlfn.TEXTSPLIT(N707,"/")</f>
        <v>publishing</v>
      </c>
      <c r="R707" t="str">
        <v>nonfiction</v>
      </c>
      <c r="S707" s="6">
        <f t="shared" si="42"/>
        <v>41619.25</v>
      </c>
      <c r="T707" s="6">
        <f t="shared" si="43"/>
        <v>41623.25</v>
      </c>
    </row>
    <row r="708" spans="1:20" ht="31.2" x14ac:dyDescent="0.6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3">
        <f t="shared" si="44"/>
        <v>127.84686346863469</v>
      </c>
      <c r="P708" s="2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6">
        <f t="shared" ref="S708:S771" si="46">(((J708/60)/60)/24)+DATE(1970,1,1)</f>
        <v>43471.25</v>
      </c>
      <c r="T708" s="6">
        <f t="shared" ref="T708:T771" si="47">(((K708/60)/60)/24)+DATE(1970,1,1)</f>
        <v>43479.25</v>
      </c>
    </row>
    <row r="709" spans="1:20" ht="31.2" x14ac:dyDescent="0.6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3">
        <f t="shared" si="44"/>
        <v>158.61643835616439</v>
      </c>
      <c r="P709" s="2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x14ac:dyDescent="0.6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3">
        <f t="shared" si="44"/>
        <v>707.05882352941171</v>
      </c>
      <c r="P710" s="2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x14ac:dyDescent="0.6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3">
        <f t="shared" si="44"/>
        <v>142.38775510204081</v>
      </c>
      <c r="P711" s="2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31.2" x14ac:dyDescent="0.6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3">
        <f t="shared" si="44"/>
        <v>147.86046511627907</v>
      </c>
      <c r="P712" s="2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31.2" x14ac:dyDescent="0.6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3">
        <f t="shared" si="44"/>
        <v>20.322580645161288</v>
      </c>
      <c r="P713" s="2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31.2" x14ac:dyDescent="0.6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3">
        <f t="shared" si="44"/>
        <v>1840.625</v>
      </c>
      <c r="P714" s="2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x14ac:dyDescent="0.6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3">
        <f t="shared" si="44"/>
        <v>161.94202898550725</v>
      </c>
      <c r="P715" s="2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x14ac:dyDescent="0.6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3">
        <f t="shared" si="44"/>
        <v>472.82077922077923</v>
      </c>
      <c r="P716" s="2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x14ac:dyDescent="0.6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3">
        <f t="shared" si="44"/>
        <v>24.466101694915253</v>
      </c>
      <c r="P717" s="2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x14ac:dyDescent="0.6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3">
        <f t="shared" si="44"/>
        <v>517.65</v>
      </c>
      <c r="P718" s="2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31.2" x14ac:dyDescent="0.6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3">
        <f t="shared" si="44"/>
        <v>247.64285714285714</v>
      </c>
      <c r="P719" s="2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x14ac:dyDescent="0.6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3">
        <f t="shared" si="44"/>
        <v>100.20481927710843</v>
      </c>
      <c r="P720" s="2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x14ac:dyDescent="0.6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3">
        <f t="shared" si="44"/>
        <v>153</v>
      </c>
      <c r="P721" s="2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31.2" x14ac:dyDescent="0.6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3">
        <f t="shared" si="44"/>
        <v>37.091954022988503</v>
      </c>
      <c r="P722" s="2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x14ac:dyDescent="0.6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3">
        <f t="shared" si="44"/>
        <v>4.392394822006473</v>
      </c>
      <c r="P723" s="2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x14ac:dyDescent="0.6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3">
        <f t="shared" si="44"/>
        <v>156.50721649484535</v>
      </c>
      <c r="P724" s="2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x14ac:dyDescent="0.6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3">
        <f t="shared" si="44"/>
        <v>270.40816326530609</v>
      </c>
      <c r="P725" s="2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31.2" x14ac:dyDescent="0.6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3">
        <f t="shared" si="44"/>
        <v>134.05952380952382</v>
      </c>
      <c r="P726" s="2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x14ac:dyDescent="0.6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3">
        <f t="shared" si="44"/>
        <v>50.398033126293996</v>
      </c>
      <c r="P727" s="2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x14ac:dyDescent="0.6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3">
        <f t="shared" si="44"/>
        <v>88.815837937384899</v>
      </c>
      <c r="P728" s="2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x14ac:dyDescent="0.6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3">
        <f t="shared" si="44"/>
        <v>165</v>
      </c>
      <c r="P729" s="2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31.2" x14ac:dyDescent="0.6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3">
        <f t="shared" si="44"/>
        <v>17.5</v>
      </c>
      <c r="P730" s="2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31.2" x14ac:dyDescent="0.6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3">
        <f t="shared" si="44"/>
        <v>185.66071428571428</v>
      </c>
      <c r="P731" s="2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x14ac:dyDescent="0.6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3">
        <f t="shared" si="44"/>
        <v>412.6631944444444</v>
      </c>
      <c r="P732" s="2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x14ac:dyDescent="0.6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3">
        <f t="shared" si="44"/>
        <v>90.25</v>
      </c>
      <c r="P733" s="2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x14ac:dyDescent="0.6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3">
        <f t="shared" si="44"/>
        <v>91.984615384615381</v>
      </c>
      <c r="P734" s="2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x14ac:dyDescent="0.6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3">
        <f t="shared" si="44"/>
        <v>527.00632911392404</v>
      </c>
      <c r="P735" s="2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x14ac:dyDescent="0.6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3">
        <f t="shared" si="44"/>
        <v>319.14285714285711</v>
      </c>
      <c r="P736" s="2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x14ac:dyDescent="0.6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3">
        <f t="shared" si="44"/>
        <v>354.18867924528303</v>
      </c>
      <c r="P737" s="2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x14ac:dyDescent="0.6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3">
        <f t="shared" si="44"/>
        <v>32.896103896103895</v>
      </c>
      <c r="P738" s="2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1.2" x14ac:dyDescent="0.6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3">
        <f t="shared" si="44"/>
        <v>135.8918918918919</v>
      </c>
      <c r="P739" s="2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x14ac:dyDescent="0.6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3">
        <f t="shared" si="44"/>
        <v>2.0843373493975905</v>
      </c>
      <c r="P740" s="2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x14ac:dyDescent="0.6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3">
        <f t="shared" si="44"/>
        <v>61</v>
      </c>
      <c r="P741" s="2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x14ac:dyDescent="0.6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3">
        <f t="shared" si="44"/>
        <v>30.037735849056602</v>
      </c>
      <c r="P742" s="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x14ac:dyDescent="0.6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3">
        <f t="shared" si="44"/>
        <v>1179.1666666666665</v>
      </c>
      <c r="P743" s="2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x14ac:dyDescent="0.6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3">
        <f t="shared" si="44"/>
        <v>1126.0833333333335</v>
      </c>
      <c r="P744" s="2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31.2" x14ac:dyDescent="0.6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3">
        <f t="shared" si="44"/>
        <v>12.923076923076923</v>
      </c>
      <c r="P745" s="2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x14ac:dyDescent="0.6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3">
        <f t="shared" si="44"/>
        <v>712</v>
      </c>
      <c r="P746" s="2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31.2" x14ac:dyDescent="0.6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3">
        <f t="shared" si="44"/>
        <v>30.304347826086957</v>
      </c>
      <c r="P747" s="2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x14ac:dyDescent="0.6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3">
        <f t="shared" si="44"/>
        <v>212.50896057347671</v>
      </c>
      <c r="P748" s="2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x14ac:dyDescent="0.6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3">
        <f t="shared" si="44"/>
        <v>228.85714285714286</v>
      </c>
      <c r="P749" s="2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x14ac:dyDescent="0.6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3">
        <f t="shared" si="44"/>
        <v>34.959979476654695</v>
      </c>
      <c r="P750" s="2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x14ac:dyDescent="0.6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3">
        <f t="shared" si="44"/>
        <v>157.29069767441862</v>
      </c>
      <c r="P751" s="2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x14ac:dyDescent="0.6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3">
        <f t="shared" si="44"/>
        <v>1</v>
      </c>
      <c r="P752" s="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x14ac:dyDescent="0.6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3">
        <f t="shared" si="44"/>
        <v>232.30555555555554</v>
      </c>
      <c r="P753" s="2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x14ac:dyDescent="0.6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3">
        <f t="shared" si="44"/>
        <v>92.448275862068968</v>
      </c>
      <c r="P754" s="2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x14ac:dyDescent="0.6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3">
        <f t="shared" si="44"/>
        <v>256.70212765957444</v>
      </c>
      <c r="P755" s="2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x14ac:dyDescent="0.6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3">
        <f t="shared" si="44"/>
        <v>168.47017045454547</v>
      </c>
      <c r="P756" s="2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x14ac:dyDescent="0.6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3">
        <f t="shared" si="44"/>
        <v>166.57777777777778</v>
      </c>
      <c r="P757" s="2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x14ac:dyDescent="0.6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3">
        <f t="shared" si="44"/>
        <v>772.07692307692309</v>
      </c>
      <c r="P758" s="2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x14ac:dyDescent="0.6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3">
        <f t="shared" si="44"/>
        <v>406.85714285714283</v>
      </c>
      <c r="P759" s="2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x14ac:dyDescent="0.6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3">
        <f t="shared" si="44"/>
        <v>564.20608108108115</v>
      </c>
      <c r="P760" s="2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31.2" x14ac:dyDescent="0.6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3">
        <f t="shared" si="44"/>
        <v>68.426865671641792</v>
      </c>
      <c r="P761" s="2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x14ac:dyDescent="0.6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3">
        <f t="shared" si="44"/>
        <v>34.351966873706004</v>
      </c>
      <c r="P762" s="2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x14ac:dyDescent="0.6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3">
        <f t="shared" si="44"/>
        <v>655.4545454545455</v>
      </c>
      <c r="P763" s="2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x14ac:dyDescent="0.6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3">
        <f t="shared" si="44"/>
        <v>177.25714285714284</v>
      </c>
      <c r="P764" s="2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x14ac:dyDescent="0.6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3">
        <f t="shared" si="44"/>
        <v>113.17857142857144</v>
      </c>
      <c r="P765" s="2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31.2" x14ac:dyDescent="0.6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3">
        <f t="shared" si="44"/>
        <v>728.18181818181824</v>
      </c>
      <c r="P766" s="2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x14ac:dyDescent="0.6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3">
        <f t="shared" si="44"/>
        <v>208.33333333333334</v>
      </c>
      <c r="P767" s="2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31.2" x14ac:dyDescent="0.6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3">
        <f t="shared" si="44"/>
        <v>31.171232876712331</v>
      </c>
      <c r="P768" s="2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x14ac:dyDescent="0.6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3">
        <f t="shared" si="44"/>
        <v>56.967078189300416</v>
      </c>
      <c r="P769" s="2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x14ac:dyDescent="0.6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3">
        <f t="shared" si="44"/>
        <v>231</v>
      </c>
      <c r="P770" s="2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x14ac:dyDescent="0.6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3">
        <f t="shared" ref="O771:O834" si="48">(E771/D771)*100</f>
        <v>86.867834394904463</v>
      </c>
      <c r="P771" s="2">
        <f t="shared" ref="P771:P834" si="49">IF(G771=0,0,(E771/G771))</f>
        <v>31.995894428152493</v>
      </c>
      <c r="Q771" t="str" cm="1">
        <f t="array" ref="Q771:R771">_xlfn.TEXTSPLIT(N771,"/")</f>
        <v>games</v>
      </c>
      <c r="R771" t="str">
        <v>video games</v>
      </c>
      <c r="S771" s="6">
        <f t="shared" si="46"/>
        <v>41501.208333333336</v>
      </c>
      <c r="T771" s="6">
        <f t="shared" si="47"/>
        <v>41527.208333333336</v>
      </c>
    </row>
    <row r="772" spans="1:20" x14ac:dyDescent="0.6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3">
        <f t="shared" si="48"/>
        <v>270.74418604651163</v>
      </c>
      <c r="P772" s="2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6">
        <f t="shared" ref="S772:S835" si="50">(((J772/60)/60)/24)+DATE(1970,1,1)</f>
        <v>41743.208333333336</v>
      </c>
      <c r="T772" s="6">
        <f t="shared" ref="T772:T835" si="51">(((K772/60)/60)/24)+DATE(1970,1,1)</f>
        <v>41750.208333333336</v>
      </c>
    </row>
    <row r="773" spans="1:20" x14ac:dyDescent="0.6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3">
        <f t="shared" si="48"/>
        <v>49.446428571428569</v>
      </c>
      <c r="P773" s="2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x14ac:dyDescent="0.6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3">
        <f t="shared" si="48"/>
        <v>113.3596256684492</v>
      </c>
      <c r="P774" s="2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x14ac:dyDescent="0.6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3">
        <f t="shared" si="48"/>
        <v>190.55555555555554</v>
      </c>
      <c r="P775" s="2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x14ac:dyDescent="0.6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3">
        <f t="shared" si="48"/>
        <v>135.5</v>
      </c>
      <c r="P776" s="2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31.2" x14ac:dyDescent="0.6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3">
        <f t="shared" si="48"/>
        <v>10.297872340425531</v>
      </c>
      <c r="P777" s="2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x14ac:dyDescent="0.6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3">
        <f t="shared" si="48"/>
        <v>65.544223826714799</v>
      </c>
      <c r="P778" s="2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x14ac:dyDescent="0.6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3">
        <f t="shared" si="48"/>
        <v>49.026652452025587</v>
      </c>
      <c r="P779" s="2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x14ac:dyDescent="0.6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3">
        <f t="shared" si="48"/>
        <v>787.92307692307691</v>
      </c>
      <c r="P780" s="2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x14ac:dyDescent="0.6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3">
        <f t="shared" si="48"/>
        <v>80.306347746090154</v>
      </c>
      <c r="P781" s="2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x14ac:dyDescent="0.6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3">
        <f t="shared" si="48"/>
        <v>106.29411764705883</v>
      </c>
      <c r="P782" s="2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x14ac:dyDescent="0.6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3">
        <f t="shared" si="48"/>
        <v>50.735632183908038</v>
      </c>
      <c r="P783" s="2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x14ac:dyDescent="0.6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3">
        <f t="shared" si="48"/>
        <v>215.31372549019611</v>
      </c>
      <c r="P784" s="2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x14ac:dyDescent="0.6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3">
        <f t="shared" si="48"/>
        <v>141.22972972972974</v>
      </c>
      <c r="P785" s="2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x14ac:dyDescent="0.6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3">
        <f t="shared" si="48"/>
        <v>115.33745781777279</v>
      </c>
      <c r="P786" s="2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31.2" x14ac:dyDescent="0.6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3">
        <f t="shared" si="48"/>
        <v>193.11940298507463</v>
      </c>
      <c r="P787" s="2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x14ac:dyDescent="0.6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3">
        <f t="shared" si="48"/>
        <v>729.73333333333335</v>
      </c>
      <c r="P788" s="2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x14ac:dyDescent="0.6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3">
        <f t="shared" si="48"/>
        <v>99.66339869281046</v>
      </c>
      <c r="P789" s="2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x14ac:dyDescent="0.6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3">
        <f t="shared" si="48"/>
        <v>88.166666666666671</v>
      </c>
      <c r="P790" s="2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x14ac:dyDescent="0.6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3">
        <f t="shared" si="48"/>
        <v>37.233333333333334</v>
      </c>
      <c r="P791" s="2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x14ac:dyDescent="0.6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3">
        <f t="shared" si="48"/>
        <v>30.540075309306079</v>
      </c>
      <c r="P792" s="2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x14ac:dyDescent="0.6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3">
        <f t="shared" si="48"/>
        <v>25.714285714285712</v>
      </c>
      <c r="P793" s="2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x14ac:dyDescent="0.6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3">
        <f t="shared" si="48"/>
        <v>34</v>
      </c>
      <c r="P794" s="2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x14ac:dyDescent="0.6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3">
        <f t="shared" si="48"/>
        <v>1185.909090909091</v>
      </c>
      <c r="P795" s="2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x14ac:dyDescent="0.6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3">
        <f t="shared" si="48"/>
        <v>125.39393939393939</v>
      </c>
      <c r="P796" s="2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31.2" x14ac:dyDescent="0.6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3">
        <f t="shared" si="48"/>
        <v>14.394366197183098</v>
      </c>
      <c r="P797" s="2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x14ac:dyDescent="0.6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3">
        <f t="shared" si="48"/>
        <v>54.807692307692314</v>
      </c>
      <c r="P798" s="2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x14ac:dyDescent="0.6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3">
        <f t="shared" si="48"/>
        <v>109.63157894736841</v>
      </c>
      <c r="P799" s="2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x14ac:dyDescent="0.6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3">
        <f t="shared" si="48"/>
        <v>188.47058823529412</v>
      </c>
      <c r="P800" s="2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x14ac:dyDescent="0.6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3">
        <f t="shared" si="48"/>
        <v>87.008284023668637</v>
      </c>
      <c r="P801" s="2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x14ac:dyDescent="0.6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3">
        <f t="shared" si="48"/>
        <v>1</v>
      </c>
      <c r="P802" s="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x14ac:dyDescent="0.6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3">
        <f t="shared" si="48"/>
        <v>202.9130434782609</v>
      </c>
      <c r="P803" s="2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31.2" x14ac:dyDescent="0.6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3">
        <f t="shared" si="48"/>
        <v>197.03225806451613</v>
      </c>
      <c r="P804" s="2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31.2" x14ac:dyDescent="0.6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3">
        <f t="shared" si="48"/>
        <v>107</v>
      </c>
      <c r="P805" s="2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x14ac:dyDescent="0.6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3">
        <f t="shared" si="48"/>
        <v>268.73076923076923</v>
      </c>
      <c r="P806" s="2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31.2" x14ac:dyDescent="0.6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3">
        <f t="shared" si="48"/>
        <v>50.845360824742272</v>
      </c>
      <c r="P807" s="2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x14ac:dyDescent="0.6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3">
        <f t="shared" si="48"/>
        <v>1180.2857142857142</v>
      </c>
      <c r="P808" s="2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x14ac:dyDescent="0.6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3">
        <f t="shared" si="48"/>
        <v>264</v>
      </c>
      <c r="P809" s="2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x14ac:dyDescent="0.6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3">
        <f t="shared" si="48"/>
        <v>30.44230769230769</v>
      </c>
      <c r="P810" s="2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x14ac:dyDescent="0.6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3">
        <f t="shared" si="48"/>
        <v>62.880681818181813</v>
      </c>
      <c r="P811" s="2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x14ac:dyDescent="0.6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3">
        <f t="shared" si="48"/>
        <v>193.125</v>
      </c>
      <c r="P812" s="2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x14ac:dyDescent="0.6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3">
        <f t="shared" si="48"/>
        <v>77.102702702702715</v>
      </c>
      <c r="P813" s="2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x14ac:dyDescent="0.6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3">
        <f t="shared" si="48"/>
        <v>225.52763819095478</v>
      </c>
      <c r="P814" s="2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x14ac:dyDescent="0.6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3">
        <f t="shared" si="48"/>
        <v>239.40625</v>
      </c>
      <c r="P815" s="2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x14ac:dyDescent="0.6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3">
        <f t="shared" si="48"/>
        <v>92.1875</v>
      </c>
      <c r="P816" s="2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31.2" x14ac:dyDescent="0.6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3">
        <f t="shared" si="48"/>
        <v>130.23333333333335</v>
      </c>
      <c r="P817" s="2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x14ac:dyDescent="0.6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3">
        <f t="shared" si="48"/>
        <v>615.21739130434787</v>
      </c>
      <c r="P818" s="2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x14ac:dyDescent="0.6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3">
        <f t="shared" si="48"/>
        <v>368.79532163742692</v>
      </c>
      <c r="P819" s="2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x14ac:dyDescent="0.6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3">
        <f t="shared" si="48"/>
        <v>1094.8571428571429</v>
      </c>
      <c r="P820" s="2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31.2" x14ac:dyDescent="0.6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3">
        <f t="shared" si="48"/>
        <v>50.662921348314605</v>
      </c>
      <c r="P821" s="2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x14ac:dyDescent="0.6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3">
        <f t="shared" si="48"/>
        <v>800.6</v>
      </c>
      <c r="P822" s="2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x14ac:dyDescent="0.6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3">
        <f t="shared" si="48"/>
        <v>291.28571428571428</v>
      </c>
      <c r="P823" s="2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x14ac:dyDescent="0.6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3">
        <f t="shared" si="48"/>
        <v>349.9666666666667</v>
      </c>
      <c r="P824" s="2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x14ac:dyDescent="0.6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3">
        <f t="shared" si="48"/>
        <v>357.07317073170731</v>
      </c>
      <c r="P825" s="2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x14ac:dyDescent="0.6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3">
        <f t="shared" si="48"/>
        <v>126.48941176470588</v>
      </c>
      <c r="P826" s="2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x14ac:dyDescent="0.6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3">
        <f t="shared" si="48"/>
        <v>387.5</v>
      </c>
      <c r="P827" s="2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31.2" x14ac:dyDescent="0.6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3">
        <f t="shared" si="48"/>
        <v>457.03571428571428</v>
      </c>
      <c r="P828" s="2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31.2" x14ac:dyDescent="0.6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3">
        <f t="shared" si="48"/>
        <v>266.69565217391306</v>
      </c>
      <c r="P829" s="2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1.2" x14ac:dyDescent="0.6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3">
        <f t="shared" si="48"/>
        <v>69</v>
      </c>
      <c r="P830" s="2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x14ac:dyDescent="0.6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3">
        <f t="shared" si="48"/>
        <v>51.34375</v>
      </c>
      <c r="P831" s="2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31.2" x14ac:dyDescent="0.6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3">
        <f t="shared" si="48"/>
        <v>1.1710526315789473</v>
      </c>
      <c r="P832" s="2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x14ac:dyDescent="0.6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3">
        <f t="shared" si="48"/>
        <v>108.97734294541709</v>
      </c>
      <c r="P833" s="2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x14ac:dyDescent="0.6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3">
        <f t="shared" si="48"/>
        <v>315.17592592592592</v>
      </c>
      <c r="P834" s="2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x14ac:dyDescent="0.6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3">
        <f t="shared" ref="O835:O898" si="52">(E835/D835)*100</f>
        <v>157.69117647058823</v>
      </c>
      <c r="P835" s="2">
        <f t="shared" ref="P835:P898" si="53">IF(G835=0,0,(E835/G835))</f>
        <v>64.987878787878785</v>
      </c>
      <c r="Q835" t="str" cm="1">
        <f t="array" ref="Q835:R835">_xlfn.TEXTSPLIT(N835,"/")</f>
        <v>publishing</v>
      </c>
      <c r="R835" t="str">
        <v>translations</v>
      </c>
      <c r="S835" s="6">
        <f t="shared" si="50"/>
        <v>40588.25</v>
      </c>
      <c r="T835" s="6">
        <f t="shared" si="51"/>
        <v>40599.25</v>
      </c>
    </row>
    <row r="836" spans="1:20" x14ac:dyDescent="0.6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3">
        <f t="shared" si="52"/>
        <v>153.8082191780822</v>
      </c>
      <c r="P836" s="2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6">
        <f t="shared" ref="S836:S899" si="54">(((J836/60)/60)/24)+DATE(1970,1,1)</f>
        <v>41448.208333333336</v>
      </c>
      <c r="T836" s="6">
        <f t="shared" ref="T836:T899" si="55">(((K836/60)/60)/24)+DATE(1970,1,1)</f>
        <v>41454.208333333336</v>
      </c>
    </row>
    <row r="837" spans="1:20" x14ac:dyDescent="0.6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3">
        <f t="shared" si="52"/>
        <v>89.738979118329468</v>
      </c>
      <c r="P837" s="2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x14ac:dyDescent="0.6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3">
        <f t="shared" si="52"/>
        <v>75.135802469135797</v>
      </c>
      <c r="P838" s="2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x14ac:dyDescent="0.6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3">
        <f t="shared" si="52"/>
        <v>852.88135593220341</v>
      </c>
      <c r="P839" s="2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x14ac:dyDescent="0.6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3">
        <f t="shared" si="52"/>
        <v>138.90625</v>
      </c>
      <c r="P840" s="2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x14ac:dyDescent="0.6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3">
        <f t="shared" si="52"/>
        <v>190.18181818181819</v>
      </c>
      <c r="P841" s="2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x14ac:dyDescent="0.6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3">
        <f t="shared" si="52"/>
        <v>100.24333619948409</v>
      </c>
      <c r="P842" s="2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x14ac:dyDescent="0.6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3">
        <f t="shared" si="52"/>
        <v>142.75824175824175</v>
      </c>
      <c r="P843" s="2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31.2" x14ac:dyDescent="0.6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3">
        <f t="shared" si="52"/>
        <v>563.13333333333333</v>
      </c>
      <c r="P844" s="2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31.2" x14ac:dyDescent="0.6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3">
        <f t="shared" si="52"/>
        <v>30.715909090909086</v>
      </c>
      <c r="P845" s="2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x14ac:dyDescent="0.6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3">
        <f t="shared" si="52"/>
        <v>99.39772727272728</v>
      </c>
      <c r="P846" s="2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x14ac:dyDescent="0.6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3">
        <f t="shared" si="52"/>
        <v>197.54935622317598</v>
      </c>
      <c r="P847" s="2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x14ac:dyDescent="0.6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3">
        <f t="shared" si="52"/>
        <v>508.5</v>
      </c>
      <c r="P848" s="2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x14ac:dyDescent="0.6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3">
        <f t="shared" si="52"/>
        <v>237.74468085106383</v>
      </c>
      <c r="P849" s="2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x14ac:dyDescent="0.6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3">
        <f t="shared" si="52"/>
        <v>338.46875</v>
      </c>
      <c r="P850" s="2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x14ac:dyDescent="0.6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3">
        <f t="shared" si="52"/>
        <v>133.08955223880596</v>
      </c>
      <c r="P851" s="2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x14ac:dyDescent="0.6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3">
        <f t="shared" si="52"/>
        <v>1</v>
      </c>
      <c r="P852" s="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31.2" x14ac:dyDescent="0.6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3">
        <f t="shared" si="52"/>
        <v>207.79999999999998</v>
      </c>
      <c r="P853" s="2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x14ac:dyDescent="0.6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3">
        <f t="shared" si="52"/>
        <v>51.122448979591837</v>
      </c>
      <c r="P854" s="2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x14ac:dyDescent="0.6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3">
        <f t="shared" si="52"/>
        <v>652.05847953216369</v>
      </c>
      <c r="P855" s="2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x14ac:dyDescent="0.6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3">
        <f t="shared" si="52"/>
        <v>113.63099415204678</v>
      </c>
      <c r="P856" s="2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x14ac:dyDescent="0.6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3">
        <f t="shared" si="52"/>
        <v>102.37606837606839</v>
      </c>
      <c r="P857" s="2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x14ac:dyDescent="0.6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3">
        <f t="shared" si="52"/>
        <v>356.58333333333331</v>
      </c>
      <c r="P858" s="2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31.2" x14ac:dyDescent="0.6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3">
        <f t="shared" si="52"/>
        <v>139.86792452830187</v>
      </c>
      <c r="P859" s="2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31.2" x14ac:dyDescent="0.6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3">
        <f t="shared" si="52"/>
        <v>69.45</v>
      </c>
      <c r="P860" s="2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31.2" x14ac:dyDescent="0.6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3">
        <f t="shared" si="52"/>
        <v>35.534246575342465</v>
      </c>
      <c r="P861" s="2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31.2" x14ac:dyDescent="0.6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3">
        <f t="shared" si="52"/>
        <v>251.65</v>
      </c>
      <c r="P862" s="2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x14ac:dyDescent="0.6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3">
        <f t="shared" si="52"/>
        <v>105.87500000000001</v>
      </c>
      <c r="P863" s="2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x14ac:dyDescent="0.6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3">
        <f t="shared" si="52"/>
        <v>187.42857142857144</v>
      </c>
      <c r="P864" s="2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x14ac:dyDescent="0.6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3">
        <f t="shared" si="52"/>
        <v>386.78571428571428</v>
      </c>
      <c r="P865" s="2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x14ac:dyDescent="0.6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3">
        <f t="shared" si="52"/>
        <v>347.07142857142856</v>
      </c>
      <c r="P866" s="2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x14ac:dyDescent="0.6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3">
        <f t="shared" si="52"/>
        <v>185.82098765432099</v>
      </c>
      <c r="P867" s="2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x14ac:dyDescent="0.6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3">
        <f t="shared" si="52"/>
        <v>43.241247264770237</v>
      </c>
      <c r="P868" s="2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31.2" x14ac:dyDescent="0.6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3">
        <f t="shared" si="52"/>
        <v>162.4375</v>
      </c>
      <c r="P869" s="2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x14ac:dyDescent="0.6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3">
        <f t="shared" si="52"/>
        <v>184.84285714285716</v>
      </c>
      <c r="P870" s="2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x14ac:dyDescent="0.6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3">
        <f t="shared" si="52"/>
        <v>23.703520691785052</v>
      </c>
      <c r="P871" s="2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x14ac:dyDescent="0.6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3">
        <f t="shared" si="52"/>
        <v>89.870129870129873</v>
      </c>
      <c r="P872" s="2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31.2" x14ac:dyDescent="0.6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3">
        <f t="shared" si="52"/>
        <v>272.6041958041958</v>
      </c>
      <c r="P873" s="2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x14ac:dyDescent="0.6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3">
        <f t="shared" si="52"/>
        <v>170.04255319148936</v>
      </c>
      <c r="P874" s="2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x14ac:dyDescent="0.6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3">
        <f t="shared" si="52"/>
        <v>188.28503562945369</v>
      </c>
      <c r="P875" s="2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x14ac:dyDescent="0.6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3">
        <f t="shared" si="52"/>
        <v>346.93532338308455</v>
      </c>
      <c r="P876" s="2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x14ac:dyDescent="0.6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3">
        <f t="shared" si="52"/>
        <v>69.177215189873422</v>
      </c>
      <c r="P877" s="2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x14ac:dyDescent="0.6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3">
        <f t="shared" si="52"/>
        <v>25.433734939759034</v>
      </c>
      <c r="P878" s="2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x14ac:dyDescent="0.6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3">
        <f t="shared" si="52"/>
        <v>77.400977995110026</v>
      </c>
      <c r="P879" s="2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x14ac:dyDescent="0.6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3">
        <f t="shared" si="52"/>
        <v>37.481481481481481</v>
      </c>
      <c r="P880" s="2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x14ac:dyDescent="0.6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3">
        <f t="shared" si="52"/>
        <v>543.79999999999995</v>
      </c>
      <c r="P881" s="2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x14ac:dyDescent="0.6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3">
        <f t="shared" si="52"/>
        <v>228.52189349112427</v>
      </c>
      <c r="P882" s="2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x14ac:dyDescent="0.6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3">
        <f t="shared" si="52"/>
        <v>38.948339483394832</v>
      </c>
      <c r="P883" s="2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x14ac:dyDescent="0.6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3">
        <f t="shared" si="52"/>
        <v>370</v>
      </c>
      <c r="P884" s="2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31.2" x14ac:dyDescent="0.6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3">
        <f t="shared" si="52"/>
        <v>237.91176470588232</v>
      </c>
      <c r="P885" s="2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x14ac:dyDescent="0.6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3">
        <f t="shared" si="52"/>
        <v>64.036299765807954</v>
      </c>
      <c r="P886" s="2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x14ac:dyDescent="0.6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3">
        <f t="shared" si="52"/>
        <v>118.27777777777777</v>
      </c>
      <c r="P887" s="2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x14ac:dyDescent="0.6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3">
        <f t="shared" si="52"/>
        <v>84.824037184594957</v>
      </c>
      <c r="P888" s="2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31.2" x14ac:dyDescent="0.6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3">
        <f t="shared" si="52"/>
        <v>29.346153846153843</v>
      </c>
      <c r="P889" s="2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31.2" x14ac:dyDescent="0.6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3">
        <f t="shared" si="52"/>
        <v>209.89655172413794</v>
      </c>
      <c r="P890" s="2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x14ac:dyDescent="0.6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3">
        <f t="shared" si="52"/>
        <v>169.78571428571431</v>
      </c>
      <c r="P891" s="2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x14ac:dyDescent="0.6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3">
        <f t="shared" si="52"/>
        <v>115.95907738095239</v>
      </c>
      <c r="P892" s="2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31.2" x14ac:dyDescent="0.6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3">
        <f t="shared" si="52"/>
        <v>258.59999999999997</v>
      </c>
      <c r="P893" s="2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x14ac:dyDescent="0.6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3">
        <f t="shared" si="52"/>
        <v>230.58333333333331</v>
      </c>
      <c r="P894" s="2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x14ac:dyDescent="0.6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3">
        <f t="shared" si="52"/>
        <v>128.21428571428572</v>
      </c>
      <c r="P895" s="2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x14ac:dyDescent="0.6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3">
        <f t="shared" si="52"/>
        <v>188.70588235294116</v>
      </c>
      <c r="P896" s="2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31.2" x14ac:dyDescent="0.6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3">
        <f t="shared" si="52"/>
        <v>6.9511889862327907</v>
      </c>
      <c r="P897" s="2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31.2" x14ac:dyDescent="0.6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3">
        <f t="shared" si="52"/>
        <v>774.43434343434342</v>
      </c>
      <c r="P898" s="2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x14ac:dyDescent="0.6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3">
        <f t="shared" ref="O899:O962" si="56">(E899/D899)*100</f>
        <v>27.693181818181817</v>
      </c>
      <c r="P899" s="2">
        <f t="shared" ref="P899:P962" si="57">IF(G899=0,0,(E899/G899))</f>
        <v>90.259259259259252</v>
      </c>
      <c r="Q899" t="str" cm="1">
        <f t="array" ref="Q899:R899">_xlfn.TEXTSPLIT(N899,"/")</f>
        <v>theater</v>
      </c>
      <c r="R899" t="str">
        <v>plays</v>
      </c>
      <c r="S899" s="6">
        <f t="shared" si="54"/>
        <v>43583.208333333328</v>
      </c>
      <c r="T899" s="6">
        <f t="shared" si="55"/>
        <v>43585.208333333328</v>
      </c>
    </row>
    <row r="900" spans="1:20" x14ac:dyDescent="0.6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3">
        <f t="shared" si="56"/>
        <v>52.479620323841424</v>
      </c>
      <c r="P900" s="2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6">
        <f t="shared" ref="S900:S963" si="58">(((J900/60)/60)/24)+DATE(1970,1,1)</f>
        <v>43815.25</v>
      </c>
      <c r="T900" s="6">
        <f t="shared" ref="T900:T963" si="59">(((K900/60)/60)/24)+DATE(1970,1,1)</f>
        <v>43821.25</v>
      </c>
    </row>
    <row r="901" spans="1:20" x14ac:dyDescent="0.6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3">
        <f t="shared" si="56"/>
        <v>407.09677419354841</v>
      </c>
      <c r="P901" s="2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x14ac:dyDescent="0.6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3">
        <f t="shared" si="56"/>
        <v>2</v>
      </c>
      <c r="P902" s="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x14ac:dyDescent="0.6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3">
        <f t="shared" si="56"/>
        <v>156.17857142857144</v>
      </c>
      <c r="P903" s="2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x14ac:dyDescent="0.6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3">
        <f t="shared" si="56"/>
        <v>252.42857142857144</v>
      </c>
      <c r="P904" s="2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31.2" x14ac:dyDescent="0.6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3">
        <f t="shared" si="56"/>
        <v>1.729268292682927</v>
      </c>
      <c r="P905" s="2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x14ac:dyDescent="0.6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3">
        <f t="shared" si="56"/>
        <v>12.230769230769232</v>
      </c>
      <c r="P906" s="2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x14ac:dyDescent="0.6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3">
        <f t="shared" si="56"/>
        <v>163.98734177215189</v>
      </c>
      <c r="P907" s="2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31.2" x14ac:dyDescent="0.6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3">
        <f t="shared" si="56"/>
        <v>162.98181818181817</v>
      </c>
      <c r="P908" s="2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x14ac:dyDescent="0.6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3">
        <f t="shared" si="56"/>
        <v>20.252747252747252</v>
      </c>
      <c r="P909" s="2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x14ac:dyDescent="0.6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3">
        <f t="shared" si="56"/>
        <v>319.24083769633506</v>
      </c>
      <c r="P910" s="2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x14ac:dyDescent="0.6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3">
        <f t="shared" si="56"/>
        <v>478.94444444444446</v>
      </c>
      <c r="P911" s="2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x14ac:dyDescent="0.6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3">
        <f t="shared" si="56"/>
        <v>19.556634304207122</v>
      </c>
      <c r="P912" s="2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x14ac:dyDescent="0.6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3">
        <f t="shared" si="56"/>
        <v>198.94827586206895</v>
      </c>
      <c r="P913" s="2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x14ac:dyDescent="0.6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3">
        <f t="shared" si="56"/>
        <v>795</v>
      </c>
      <c r="P914" s="2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x14ac:dyDescent="0.6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3">
        <f t="shared" si="56"/>
        <v>50.621082621082621</v>
      </c>
      <c r="P915" s="2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x14ac:dyDescent="0.6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3">
        <f t="shared" si="56"/>
        <v>57.4375</v>
      </c>
      <c r="P916" s="2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x14ac:dyDescent="0.6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3">
        <f t="shared" si="56"/>
        <v>155.62827640984909</v>
      </c>
      <c r="P917" s="2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31.2" x14ac:dyDescent="0.6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3">
        <f t="shared" si="56"/>
        <v>36.297297297297298</v>
      </c>
      <c r="P918" s="2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x14ac:dyDescent="0.6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3">
        <f t="shared" si="56"/>
        <v>58.25</v>
      </c>
      <c r="P919" s="2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x14ac:dyDescent="0.6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3">
        <f t="shared" si="56"/>
        <v>237.39473684210526</v>
      </c>
      <c r="P920" s="2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x14ac:dyDescent="0.6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3">
        <f t="shared" si="56"/>
        <v>58.75</v>
      </c>
      <c r="P921" s="2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x14ac:dyDescent="0.6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3">
        <f t="shared" si="56"/>
        <v>182.56603773584905</v>
      </c>
      <c r="P922" s="2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x14ac:dyDescent="0.6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3">
        <f t="shared" si="56"/>
        <v>0.75436408977556113</v>
      </c>
      <c r="P923" s="2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x14ac:dyDescent="0.6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3">
        <f t="shared" si="56"/>
        <v>175.95330739299609</v>
      </c>
      <c r="P924" s="2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x14ac:dyDescent="0.6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3">
        <f t="shared" si="56"/>
        <v>237.88235294117646</v>
      </c>
      <c r="P925" s="2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x14ac:dyDescent="0.6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3">
        <f t="shared" si="56"/>
        <v>488.05076142131981</v>
      </c>
      <c r="P926" s="2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31.2" x14ac:dyDescent="0.6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3">
        <f t="shared" si="56"/>
        <v>224.06666666666669</v>
      </c>
      <c r="P927" s="2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x14ac:dyDescent="0.6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3">
        <f t="shared" si="56"/>
        <v>18.126436781609197</v>
      </c>
      <c r="P928" s="2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x14ac:dyDescent="0.6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3">
        <f t="shared" si="56"/>
        <v>45.847222222222221</v>
      </c>
      <c r="P929" s="2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x14ac:dyDescent="0.6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3">
        <f t="shared" si="56"/>
        <v>117.31541218637993</v>
      </c>
      <c r="P930" s="2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x14ac:dyDescent="0.6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3">
        <f t="shared" si="56"/>
        <v>217.30909090909088</v>
      </c>
      <c r="P931" s="2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x14ac:dyDescent="0.6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3">
        <f t="shared" si="56"/>
        <v>112.28571428571428</v>
      </c>
      <c r="P932" s="2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x14ac:dyDescent="0.6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3">
        <f t="shared" si="56"/>
        <v>72.51898734177216</v>
      </c>
      <c r="P933" s="2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x14ac:dyDescent="0.6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3">
        <f t="shared" si="56"/>
        <v>212.30434782608697</v>
      </c>
      <c r="P934" s="2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x14ac:dyDescent="0.6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3">
        <f t="shared" si="56"/>
        <v>239.74657534246577</v>
      </c>
      <c r="P935" s="2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x14ac:dyDescent="0.6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3">
        <f t="shared" si="56"/>
        <v>181.93548387096774</v>
      </c>
      <c r="P936" s="2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x14ac:dyDescent="0.6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3">
        <f t="shared" si="56"/>
        <v>164.13114754098362</v>
      </c>
      <c r="P937" s="2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x14ac:dyDescent="0.6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3">
        <f t="shared" si="56"/>
        <v>1.6375968992248062</v>
      </c>
      <c r="P938" s="2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x14ac:dyDescent="0.6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3">
        <f t="shared" si="56"/>
        <v>49.64385964912281</v>
      </c>
      <c r="P939" s="2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x14ac:dyDescent="0.6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3">
        <f t="shared" si="56"/>
        <v>109.70652173913042</v>
      </c>
      <c r="P940" s="2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31.2" x14ac:dyDescent="0.6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3">
        <f t="shared" si="56"/>
        <v>49.217948717948715</v>
      </c>
      <c r="P941" s="2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x14ac:dyDescent="0.6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3">
        <f t="shared" si="56"/>
        <v>62.232323232323225</v>
      </c>
      <c r="P942" s="2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x14ac:dyDescent="0.6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3">
        <f t="shared" si="56"/>
        <v>13.05813953488372</v>
      </c>
      <c r="P943" s="2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x14ac:dyDescent="0.6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3">
        <f t="shared" si="56"/>
        <v>64.635416666666671</v>
      </c>
      <c r="P944" s="2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x14ac:dyDescent="0.6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3">
        <f t="shared" si="56"/>
        <v>159.58666666666667</v>
      </c>
      <c r="P945" s="2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x14ac:dyDescent="0.6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3">
        <f t="shared" si="56"/>
        <v>81.42</v>
      </c>
      <c r="P946" s="2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x14ac:dyDescent="0.6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3">
        <f t="shared" si="56"/>
        <v>32.444767441860463</v>
      </c>
      <c r="P947" s="2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31.2" x14ac:dyDescent="0.6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3">
        <f t="shared" si="56"/>
        <v>9.9141184124918666</v>
      </c>
      <c r="P948" s="2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x14ac:dyDescent="0.6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3">
        <f t="shared" si="56"/>
        <v>26.694444444444443</v>
      </c>
      <c r="P949" s="2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x14ac:dyDescent="0.6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3">
        <f t="shared" si="56"/>
        <v>62.957446808510639</v>
      </c>
      <c r="P950" s="2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x14ac:dyDescent="0.6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3">
        <f t="shared" si="56"/>
        <v>161.35593220338984</v>
      </c>
      <c r="P951" s="2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x14ac:dyDescent="0.6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3">
        <f t="shared" si="56"/>
        <v>5</v>
      </c>
      <c r="P952" s="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x14ac:dyDescent="0.6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3">
        <f t="shared" si="56"/>
        <v>1096.9379310344827</v>
      </c>
      <c r="P953" s="2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x14ac:dyDescent="0.6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3">
        <f t="shared" si="56"/>
        <v>70.094158075601371</v>
      </c>
      <c r="P954" s="2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31.2" x14ac:dyDescent="0.6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3">
        <f t="shared" si="56"/>
        <v>60</v>
      </c>
      <c r="P955" s="2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x14ac:dyDescent="0.6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3">
        <f t="shared" si="56"/>
        <v>367.0985915492958</v>
      </c>
      <c r="P956" s="2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31.2" x14ac:dyDescent="0.6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3">
        <f t="shared" si="56"/>
        <v>1109</v>
      </c>
      <c r="P957" s="2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x14ac:dyDescent="0.6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3">
        <f t="shared" si="56"/>
        <v>19.028784648187631</v>
      </c>
      <c r="P958" s="2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x14ac:dyDescent="0.6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3">
        <f t="shared" si="56"/>
        <v>126.87755102040816</v>
      </c>
      <c r="P959" s="2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31.2" x14ac:dyDescent="0.6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3">
        <f t="shared" si="56"/>
        <v>734.63636363636363</v>
      </c>
      <c r="P960" s="2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x14ac:dyDescent="0.6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3">
        <f t="shared" si="56"/>
        <v>4.5731034482758623</v>
      </c>
      <c r="P961" s="2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x14ac:dyDescent="0.6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3">
        <f t="shared" si="56"/>
        <v>85.054545454545448</v>
      </c>
      <c r="P962" s="2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x14ac:dyDescent="0.6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3">
        <f t="shared" ref="O963:O1001" si="60">(E963/D963)*100</f>
        <v>119.29824561403508</v>
      </c>
      <c r="P963" s="2">
        <f t="shared" ref="P963:P1001" si="61">IF(G963=0,0,(E963/G963))</f>
        <v>43.87096774193548</v>
      </c>
      <c r="Q963" t="str" cm="1">
        <f t="array" ref="Q963:R963">_xlfn.TEXTSPLIT(N963,"/")</f>
        <v>publishing</v>
      </c>
      <c r="R963" t="str">
        <v>translations</v>
      </c>
      <c r="S963" s="6">
        <f t="shared" si="58"/>
        <v>40591.25</v>
      </c>
      <c r="T963" s="6">
        <f t="shared" si="59"/>
        <v>40595.25</v>
      </c>
    </row>
    <row r="964" spans="1:20" x14ac:dyDescent="0.6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3">
        <f t="shared" si="60"/>
        <v>296.02777777777777</v>
      </c>
      <c r="P964" s="2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6">
        <f t="shared" ref="S964:S1001" si="62">(((J964/60)/60)/24)+DATE(1970,1,1)</f>
        <v>41592.25</v>
      </c>
      <c r="T964" s="6">
        <f t="shared" ref="T964:T1001" si="63">(((K964/60)/60)/24)+DATE(1970,1,1)</f>
        <v>41613.25</v>
      </c>
    </row>
    <row r="965" spans="1:20" x14ac:dyDescent="0.6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3">
        <f t="shared" si="60"/>
        <v>84.694915254237287</v>
      </c>
      <c r="P965" s="2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x14ac:dyDescent="0.6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3">
        <f t="shared" si="60"/>
        <v>355.7837837837838</v>
      </c>
      <c r="P966" s="2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x14ac:dyDescent="0.6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3">
        <f t="shared" si="60"/>
        <v>386.40909090909093</v>
      </c>
      <c r="P967" s="2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x14ac:dyDescent="0.6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3">
        <f t="shared" si="60"/>
        <v>792.23529411764707</v>
      </c>
      <c r="P968" s="2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x14ac:dyDescent="0.6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3">
        <f t="shared" si="60"/>
        <v>137.03393665158373</v>
      </c>
      <c r="P969" s="2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1.2" x14ac:dyDescent="0.6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3">
        <f t="shared" si="60"/>
        <v>338.20833333333337</v>
      </c>
      <c r="P970" s="2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x14ac:dyDescent="0.6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3">
        <f t="shared" si="60"/>
        <v>108.22784810126582</v>
      </c>
      <c r="P971" s="2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x14ac:dyDescent="0.6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3">
        <f t="shared" si="60"/>
        <v>60.757639620653315</v>
      </c>
      <c r="P972" s="2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x14ac:dyDescent="0.6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3">
        <f t="shared" si="60"/>
        <v>27.725490196078432</v>
      </c>
      <c r="P973" s="2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x14ac:dyDescent="0.6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3">
        <f t="shared" si="60"/>
        <v>228.3934426229508</v>
      </c>
      <c r="P974" s="2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x14ac:dyDescent="0.6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3">
        <f t="shared" si="60"/>
        <v>21.615194054500414</v>
      </c>
      <c r="P975" s="2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x14ac:dyDescent="0.6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3">
        <f t="shared" si="60"/>
        <v>373.875</v>
      </c>
      <c r="P976" s="2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x14ac:dyDescent="0.6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3">
        <f t="shared" si="60"/>
        <v>154.92592592592592</v>
      </c>
      <c r="P977" s="2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31.2" x14ac:dyDescent="0.6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3">
        <f t="shared" si="60"/>
        <v>322.14999999999998</v>
      </c>
      <c r="P978" s="2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x14ac:dyDescent="0.6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3">
        <f t="shared" si="60"/>
        <v>73.957142857142856</v>
      </c>
      <c r="P979" s="2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x14ac:dyDescent="0.6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3">
        <f t="shared" si="60"/>
        <v>864.1</v>
      </c>
      <c r="P980" s="2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x14ac:dyDescent="0.6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3">
        <f t="shared" si="60"/>
        <v>143.26245847176079</v>
      </c>
      <c r="P981" s="2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x14ac:dyDescent="0.6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3">
        <f t="shared" si="60"/>
        <v>40.281762295081968</v>
      </c>
      <c r="P982" s="2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x14ac:dyDescent="0.6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3">
        <f t="shared" si="60"/>
        <v>178.22388059701493</v>
      </c>
      <c r="P983" s="2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x14ac:dyDescent="0.6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3">
        <f t="shared" si="60"/>
        <v>84.930555555555557</v>
      </c>
      <c r="P984" s="2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x14ac:dyDescent="0.6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3">
        <f t="shared" si="60"/>
        <v>145.93648334624322</v>
      </c>
      <c r="P985" s="2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31.2" x14ac:dyDescent="0.6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3">
        <f t="shared" si="60"/>
        <v>152.46153846153848</v>
      </c>
      <c r="P986" s="2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x14ac:dyDescent="0.6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3">
        <f t="shared" si="60"/>
        <v>67.129542790152414</v>
      </c>
      <c r="P987" s="2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x14ac:dyDescent="0.6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3">
        <f t="shared" si="60"/>
        <v>40.307692307692307</v>
      </c>
      <c r="P988" s="2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x14ac:dyDescent="0.6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3">
        <f t="shared" si="60"/>
        <v>216.79032258064518</v>
      </c>
      <c r="P989" s="2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x14ac:dyDescent="0.6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3">
        <f t="shared" si="60"/>
        <v>52.117021276595743</v>
      </c>
      <c r="P990" s="2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x14ac:dyDescent="0.6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3">
        <f t="shared" si="60"/>
        <v>499.58333333333337</v>
      </c>
      <c r="P991" s="2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x14ac:dyDescent="0.6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3">
        <f t="shared" si="60"/>
        <v>87.679487179487182</v>
      </c>
      <c r="P992" s="2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x14ac:dyDescent="0.6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3">
        <f t="shared" si="60"/>
        <v>113.17346938775511</v>
      </c>
      <c r="P993" s="2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x14ac:dyDescent="0.6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3">
        <f t="shared" si="60"/>
        <v>426.54838709677421</v>
      </c>
      <c r="P994" s="2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x14ac:dyDescent="0.6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3">
        <f t="shared" si="60"/>
        <v>77.632653061224488</v>
      </c>
      <c r="P995" s="2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x14ac:dyDescent="0.6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3">
        <f t="shared" si="60"/>
        <v>52.496810772501767</v>
      </c>
      <c r="P996" s="2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x14ac:dyDescent="0.6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3">
        <f t="shared" si="60"/>
        <v>157.46762589928059</v>
      </c>
      <c r="P997" s="2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31.2" x14ac:dyDescent="0.6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3">
        <f t="shared" si="60"/>
        <v>72.939393939393938</v>
      </c>
      <c r="P998" s="2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x14ac:dyDescent="0.6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3">
        <f t="shared" si="60"/>
        <v>60.565789473684205</v>
      </c>
      <c r="P999" s="2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x14ac:dyDescent="0.6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3">
        <f t="shared" si="60"/>
        <v>56.791291291291287</v>
      </c>
      <c r="P1000" s="2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x14ac:dyDescent="0.6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3">
        <f t="shared" si="60"/>
        <v>56.542754275427541</v>
      </c>
      <c r="P1001" s="2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autoFilter ref="A1:T1001" xr:uid="{00000000-0001-0000-0000-000000000000}"/>
  <conditionalFormatting sqref="F1:F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52B30"/>
        <color rgb="FF92D050"/>
        <color rgb="FF0070C0"/>
      </colorScale>
    </cfRule>
  </conditionalFormatting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F710-F993-4B0C-89F1-15A51F609A95}">
  <sheetPr codeName="Sheet9"/>
  <dimension ref="A1:F12"/>
  <sheetViews>
    <sheetView workbookViewId="0">
      <selection activeCell="G28" sqref="G28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40</v>
      </c>
    </row>
    <row r="3" spans="1:6" x14ac:dyDescent="0.6">
      <c r="A3" s="4" t="s">
        <v>2069</v>
      </c>
      <c r="B3" s="4" t="s">
        <v>2068</v>
      </c>
    </row>
    <row r="4" spans="1:6" x14ac:dyDescent="0.6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6">
      <c r="A5" s="5" t="s">
        <v>2041</v>
      </c>
      <c r="B5">
        <v>1</v>
      </c>
      <c r="C5">
        <v>4</v>
      </c>
      <c r="D5">
        <v>1</v>
      </c>
      <c r="E5">
        <v>7</v>
      </c>
      <c r="F5">
        <v>13</v>
      </c>
    </row>
    <row r="6" spans="1:6" x14ac:dyDescent="0.6">
      <c r="A6" s="5" t="s">
        <v>2033</v>
      </c>
      <c r="C6">
        <v>1</v>
      </c>
      <c r="E6">
        <v>4</v>
      </c>
      <c r="F6">
        <v>5</v>
      </c>
    </row>
    <row r="7" spans="1:6" x14ac:dyDescent="0.6">
      <c r="A7" s="5" t="s">
        <v>2050</v>
      </c>
      <c r="E7">
        <v>2</v>
      </c>
      <c r="F7">
        <v>2</v>
      </c>
    </row>
    <row r="8" spans="1:6" x14ac:dyDescent="0.6">
      <c r="A8" s="5" t="s">
        <v>2035</v>
      </c>
      <c r="C8">
        <v>5</v>
      </c>
      <c r="E8">
        <v>6</v>
      </c>
      <c r="F8">
        <v>11</v>
      </c>
    </row>
    <row r="9" spans="1:6" x14ac:dyDescent="0.6">
      <c r="A9" s="5" t="s">
        <v>2047</v>
      </c>
      <c r="C9">
        <v>2</v>
      </c>
      <c r="F9">
        <v>2</v>
      </c>
    </row>
    <row r="10" spans="1:6" x14ac:dyDescent="0.6">
      <c r="A10" s="5" t="s">
        <v>2037</v>
      </c>
      <c r="C10">
        <v>1</v>
      </c>
      <c r="E10">
        <v>4</v>
      </c>
      <c r="F10">
        <v>5</v>
      </c>
    </row>
    <row r="11" spans="1:6" x14ac:dyDescent="0.6">
      <c r="A11" s="5" t="s">
        <v>2039</v>
      </c>
      <c r="C11">
        <v>5</v>
      </c>
      <c r="E11">
        <v>5</v>
      </c>
      <c r="F11">
        <v>10</v>
      </c>
    </row>
    <row r="12" spans="1:6" x14ac:dyDescent="0.6">
      <c r="A12" s="5" t="s">
        <v>2067</v>
      </c>
      <c r="B12">
        <v>1</v>
      </c>
      <c r="C12">
        <v>18</v>
      </c>
      <c r="D12">
        <v>1</v>
      </c>
      <c r="E12">
        <v>28</v>
      </c>
      <c r="F12">
        <v>48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D6CF-3B87-42C4-969D-D24B365185B2}">
  <sheetPr codeName="Sheet10"/>
  <dimension ref="A1:F30"/>
  <sheetViews>
    <sheetView workbookViewId="0">
      <selection activeCell="A5" sqref="A5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</cols>
  <sheetData>
    <row r="1" spans="1:6" x14ac:dyDescent="0.6">
      <c r="A1" s="4" t="s">
        <v>6</v>
      </c>
      <c r="B1" t="s">
        <v>2070</v>
      </c>
    </row>
    <row r="2" spans="1:6" x14ac:dyDescent="0.6">
      <c r="A2" s="4" t="s">
        <v>2031</v>
      </c>
      <c r="B2" t="s">
        <v>2070</v>
      </c>
    </row>
    <row r="4" spans="1:6" x14ac:dyDescent="0.6">
      <c r="A4" s="4" t="s">
        <v>2069</v>
      </c>
      <c r="B4" s="4" t="s">
        <v>2068</v>
      </c>
    </row>
    <row r="5" spans="1:6" x14ac:dyDescent="0.6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6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6">
      <c r="A7" s="5" t="s">
        <v>2065</v>
      </c>
      <c r="E7">
        <v>4</v>
      </c>
      <c r="F7">
        <v>4</v>
      </c>
    </row>
    <row r="8" spans="1:6" x14ac:dyDescent="0.6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6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6">
      <c r="A10" s="5" t="s">
        <v>2043</v>
      </c>
      <c r="C10">
        <v>8</v>
      </c>
      <c r="E10">
        <v>10</v>
      </c>
      <c r="F10">
        <v>18</v>
      </c>
    </row>
    <row r="11" spans="1:6" x14ac:dyDescent="0.6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6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6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6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6">
      <c r="A15" s="5" t="s">
        <v>2057</v>
      </c>
      <c r="C15">
        <v>3</v>
      </c>
      <c r="E15">
        <v>4</v>
      </c>
      <c r="F15">
        <v>7</v>
      </c>
    </row>
    <row r="16" spans="1:6" x14ac:dyDescent="0.6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6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6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6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6">
      <c r="A20" s="5" t="s">
        <v>2056</v>
      </c>
      <c r="C20">
        <v>4</v>
      </c>
      <c r="E20">
        <v>4</v>
      </c>
      <c r="F20">
        <v>8</v>
      </c>
    </row>
    <row r="21" spans="1:6" x14ac:dyDescent="0.6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6">
      <c r="A22" s="5" t="s">
        <v>2063</v>
      </c>
      <c r="C22">
        <v>9</v>
      </c>
      <c r="E22">
        <v>5</v>
      </c>
      <c r="F22">
        <v>14</v>
      </c>
    </row>
    <row r="23" spans="1:6" x14ac:dyDescent="0.6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6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6">
      <c r="A25" s="5" t="s">
        <v>2059</v>
      </c>
      <c r="C25">
        <v>7</v>
      </c>
      <c r="E25">
        <v>14</v>
      </c>
      <c r="F25">
        <v>21</v>
      </c>
    </row>
    <row r="26" spans="1:6" x14ac:dyDescent="0.6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6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6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6">
      <c r="A29" s="5" t="s">
        <v>2062</v>
      </c>
      <c r="E29">
        <v>3</v>
      </c>
      <c r="F29">
        <v>3</v>
      </c>
    </row>
    <row r="30" spans="1:6" x14ac:dyDescent="0.6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BC45-7B48-4D7B-9E46-867778150D82}">
  <sheetPr codeName="Sheet11"/>
  <dimension ref="A1:E18"/>
  <sheetViews>
    <sheetView workbookViewId="0">
      <selection activeCell="A14" sqref="A6:A17"/>
      <pivotSelection pane="bottomRight" showHeader="1" axis="axisRow" activeRow="13" previousRow="13" click="1" r:id="rId1">
        <pivotArea dataOnly="0" labelOnly="1" fieldPosition="0">
          <references count="1">
            <reference field="18" count="0"/>
          </references>
        </pivotArea>
      </pivotSelection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9.19921875" bestFit="1" customWidth="1"/>
    <col min="5" max="6" width="10.94921875" bestFit="1" customWidth="1"/>
  </cols>
  <sheetData>
    <row r="1" spans="1:5" x14ac:dyDescent="0.6">
      <c r="A1" s="4" t="s">
        <v>2031</v>
      </c>
      <c r="B1" t="s">
        <v>2035</v>
      </c>
    </row>
    <row r="2" spans="1:5" x14ac:dyDescent="0.6">
      <c r="A2" s="4" t="s">
        <v>2085</v>
      </c>
      <c r="B2" t="s">
        <v>2070</v>
      </c>
    </row>
    <row r="4" spans="1:5" x14ac:dyDescent="0.6">
      <c r="A4" s="4" t="s">
        <v>2069</v>
      </c>
      <c r="B4" s="4" t="s">
        <v>2068</v>
      </c>
    </row>
    <row r="5" spans="1:5" x14ac:dyDescent="0.6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6">
      <c r="A6" s="7" t="s">
        <v>2073</v>
      </c>
      <c r="B6">
        <v>1</v>
      </c>
      <c r="C6">
        <v>7</v>
      </c>
      <c r="D6">
        <v>8</v>
      </c>
      <c r="E6">
        <v>16</v>
      </c>
    </row>
    <row r="7" spans="1:5" x14ac:dyDescent="0.6">
      <c r="A7" s="7" t="s">
        <v>2074</v>
      </c>
      <c r="B7">
        <v>1</v>
      </c>
      <c r="C7">
        <v>8</v>
      </c>
      <c r="D7">
        <v>10</v>
      </c>
      <c r="E7">
        <v>19</v>
      </c>
    </row>
    <row r="8" spans="1:5" x14ac:dyDescent="0.6">
      <c r="A8" s="7" t="s">
        <v>2075</v>
      </c>
      <c r="B8">
        <v>1</v>
      </c>
      <c r="C8">
        <v>7</v>
      </c>
      <c r="D8">
        <v>9</v>
      </c>
      <c r="E8">
        <v>17</v>
      </c>
    </row>
    <row r="9" spans="1:5" x14ac:dyDescent="0.6">
      <c r="A9" s="7" t="s">
        <v>2076</v>
      </c>
      <c r="B9">
        <v>1</v>
      </c>
      <c r="C9">
        <v>7</v>
      </c>
      <c r="D9">
        <v>6</v>
      </c>
      <c r="E9">
        <v>14</v>
      </c>
    </row>
    <row r="10" spans="1:5" x14ac:dyDescent="0.6">
      <c r="A10" s="7" t="s">
        <v>2077</v>
      </c>
      <c r="C10">
        <v>6</v>
      </c>
      <c r="D10">
        <v>7</v>
      </c>
      <c r="E10">
        <v>13</v>
      </c>
    </row>
    <row r="11" spans="1:5" x14ac:dyDescent="0.6">
      <c r="A11" s="7" t="s">
        <v>2078</v>
      </c>
      <c r="C11">
        <v>5</v>
      </c>
      <c r="D11">
        <v>6</v>
      </c>
      <c r="E11">
        <v>11</v>
      </c>
    </row>
    <row r="12" spans="1:5" x14ac:dyDescent="0.6">
      <c r="A12" s="7" t="s">
        <v>2079</v>
      </c>
      <c r="C12">
        <v>5</v>
      </c>
      <c r="D12">
        <v>14</v>
      </c>
      <c r="E12">
        <v>19</v>
      </c>
    </row>
    <row r="13" spans="1:5" x14ac:dyDescent="0.6">
      <c r="A13" s="7" t="s">
        <v>2080</v>
      </c>
      <c r="B13">
        <v>2</v>
      </c>
      <c r="C13">
        <v>8</v>
      </c>
      <c r="D13">
        <v>8</v>
      </c>
      <c r="E13">
        <v>18</v>
      </c>
    </row>
    <row r="14" spans="1:5" x14ac:dyDescent="0.6">
      <c r="A14" s="7" t="s">
        <v>2081</v>
      </c>
      <c r="B14">
        <v>2</v>
      </c>
      <c r="C14">
        <v>3</v>
      </c>
      <c r="D14">
        <v>7</v>
      </c>
      <c r="E14">
        <v>12</v>
      </c>
    </row>
    <row r="15" spans="1:5" x14ac:dyDescent="0.6">
      <c r="A15" s="7" t="s">
        <v>2082</v>
      </c>
      <c r="B15">
        <v>1</v>
      </c>
      <c r="C15">
        <v>3</v>
      </c>
      <c r="D15">
        <v>5</v>
      </c>
      <c r="E15">
        <v>9</v>
      </c>
    </row>
    <row r="16" spans="1:5" x14ac:dyDescent="0.6">
      <c r="A16" s="7" t="s">
        <v>2083</v>
      </c>
      <c r="C16">
        <v>4</v>
      </c>
      <c r="D16">
        <v>10</v>
      </c>
      <c r="E16">
        <v>14</v>
      </c>
    </row>
    <row r="17" spans="1:5" x14ac:dyDescent="0.6">
      <c r="A17" s="7" t="s">
        <v>2084</v>
      </c>
      <c r="B17">
        <v>1</v>
      </c>
      <c r="C17">
        <v>3</v>
      </c>
      <c r="D17">
        <v>9</v>
      </c>
      <c r="E17">
        <v>13</v>
      </c>
    </row>
    <row r="18" spans="1:5" x14ac:dyDescent="0.6">
      <c r="A18" s="7" t="s">
        <v>2067</v>
      </c>
      <c r="B18">
        <v>10</v>
      </c>
      <c r="C18">
        <v>66</v>
      </c>
      <c r="D18">
        <v>99</v>
      </c>
      <c r="E18">
        <v>175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57B1-940D-40BC-B0E8-4A8A4951B860}">
  <sheetPr codeName="Sheet12"/>
  <dimension ref="A1:H13"/>
  <sheetViews>
    <sheetView workbookViewId="0">
      <selection activeCell="F10" sqref="F10"/>
    </sheetView>
  </sheetViews>
  <sheetFormatPr defaultRowHeight="15.6" x14ac:dyDescent="0.6"/>
  <cols>
    <col min="1" max="1" width="26.296875" customWidth="1"/>
    <col min="2" max="2" width="9.94921875" customWidth="1"/>
    <col min="3" max="3" width="7.34765625" bestFit="1" customWidth="1"/>
    <col min="6" max="7" width="9.69921875" customWidth="1"/>
    <col min="8" max="8" width="9.796875" customWidth="1"/>
  </cols>
  <sheetData>
    <row r="1" spans="1:8" s="8" customFormat="1" ht="46.8" x14ac:dyDescent="0.6">
      <c r="A1" s="9" t="s">
        <v>2092</v>
      </c>
      <c r="B1" s="9" t="s">
        <v>2086</v>
      </c>
      <c r="C1" s="9" t="s">
        <v>2087</v>
      </c>
      <c r="D1" s="9" t="s">
        <v>2105</v>
      </c>
      <c r="E1" s="9" t="s">
        <v>2088</v>
      </c>
      <c r="F1" s="9" t="s">
        <v>2089</v>
      </c>
      <c r="G1" s="9" t="s">
        <v>2090</v>
      </c>
      <c r="H1" s="9" t="s">
        <v>2091</v>
      </c>
    </row>
    <row r="2" spans="1:8" x14ac:dyDescent="0.6">
      <c r="A2" s="10" t="s">
        <v>2093</v>
      </c>
      <c r="B2">
        <f>COUNTIFS('Crowdfunding DATA'!$F:$F,_xlfn.TEXTAFTER(B$1," "),'Crowdfunding DATA'!$D:$D,"&lt;1000")</f>
        <v>30</v>
      </c>
      <c r="C2">
        <f>COUNTIFS('Crowdfunding DATA'!$F:$F,_xlfn.TEXTAFTER(C$1," "),'Crowdfunding DATA'!$D:$D,"&lt;1000")</f>
        <v>20</v>
      </c>
      <c r="D2">
        <f>COUNTIFS('Crowdfunding DATA'!$F:$F,_xlfn.TEXTAFTER(D$1," "),'Crowdfunding DATA'!$D:$D,"&lt;1000")</f>
        <v>1</v>
      </c>
      <c r="E2">
        <f>SUM(B2:D2)</f>
        <v>51</v>
      </c>
      <c r="F2" s="11">
        <f>(B2/$E2)</f>
        <v>0.58823529411764708</v>
      </c>
      <c r="G2" s="11">
        <f t="shared" ref="G2:H2" si="0">(C2/$E2)</f>
        <v>0.39215686274509803</v>
      </c>
      <c r="H2" s="11">
        <f t="shared" si="0"/>
        <v>1.9607843137254902E-2</v>
      </c>
    </row>
    <row r="3" spans="1:8" x14ac:dyDescent="0.6">
      <c r="A3" s="10" t="s">
        <v>2094</v>
      </c>
      <c r="B3">
        <f>COUNTIFS('Crowdfunding DATA'!$F:$F,_xlfn.TEXTAFTER(B$1," "),'Crowdfunding DATA'!$D:$D,"&gt;=1000",'Crowdfunding DATA'!$D:$D,"&lt;=4999")</f>
        <v>191</v>
      </c>
      <c r="C3">
        <f>COUNTIFS('Crowdfunding DATA'!$F:$F,_xlfn.TEXTAFTER(C$1," "),'Crowdfunding DATA'!$D:$D,"&gt;=1000",'Crowdfunding DATA'!$D:$D,"&lt;=4999")</f>
        <v>38</v>
      </c>
      <c r="D3">
        <f>COUNTIFS('Crowdfunding DATA'!$F:$F,_xlfn.TEXTAFTER(D$1," "),'Crowdfunding DATA'!$D:$D,"&gt;=1000",'Crowdfunding DATA'!$D:$D,"&lt;=4999")</f>
        <v>2</v>
      </c>
      <c r="E3">
        <f t="shared" ref="E3:E13" si="1">SUM(B3:D3)</f>
        <v>231</v>
      </c>
      <c r="F3" s="11">
        <f t="shared" ref="F3:F13" si="2">(B3/$E3)</f>
        <v>0.82683982683982682</v>
      </c>
      <c r="G3" s="11">
        <f t="shared" ref="G3:G13" si="3">(C3/$E3)</f>
        <v>0.16450216450216451</v>
      </c>
      <c r="H3" s="11">
        <f t="shared" ref="H3:H13" si="4">(D3/$E3)</f>
        <v>8.658008658008658E-3</v>
      </c>
    </row>
    <row r="4" spans="1:8" x14ac:dyDescent="0.6">
      <c r="A4" s="10" t="s">
        <v>2095</v>
      </c>
      <c r="B4">
        <f>COUNTIFS('Crowdfunding DATA'!$F:$F,_xlfn.TEXTAFTER(B$1," "),'Crowdfunding DATA'!$D:$D,"&gt;=5000",'Crowdfunding DATA'!$D:$D,"&lt;=9999")</f>
        <v>164</v>
      </c>
      <c r="C4">
        <f>COUNTIFS('Crowdfunding DATA'!$F:$F,_xlfn.TEXTAFTER(C$1," "),'Crowdfunding DATA'!$D:$D,"&gt;=5000",'Crowdfunding DATA'!$D:$D,"&lt;=9999")</f>
        <v>126</v>
      </c>
      <c r="D4">
        <f>COUNTIFS('Crowdfunding DATA'!$F:$F,_xlfn.TEXTAFTER(D$1," "),'Crowdfunding DATA'!$D:$D,"&gt;=5000",'Crowdfunding DATA'!$D:$D,"&lt;=9999")</f>
        <v>25</v>
      </c>
      <c r="E4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8" x14ac:dyDescent="0.6">
      <c r="A5" s="10" t="s">
        <v>2096</v>
      </c>
      <c r="B5">
        <f>COUNTIFS('Crowdfunding DATA'!$F:$F,_xlfn.TEXTAFTER(B$1," "),'Crowdfunding DATA'!$D:$D,"&gt;=10000",'Crowdfunding DATA'!$D:$D,"&lt;=14999")</f>
        <v>4</v>
      </c>
      <c r="C5">
        <f>COUNTIFS('Crowdfunding DATA'!$F:$F,_xlfn.TEXTAFTER(C$1," "),'Crowdfunding DATA'!$D:$D,"&gt;=10000",'Crowdfunding DATA'!$D:$D,"&lt;=14999")</f>
        <v>5</v>
      </c>
      <c r="D5">
        <f>COUNTIFS('Crowdfunding DATA'!$F:$F,_xlfn.TEXTAFTER(D$1," "),'Crowdfunding DATA'!$D:$D,"&gt;=10000",'Crowdfunding DATA'!$D:$D,"&lt;=14999")</f>
        <v>0</v>
      </c>
      <c r="E5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</row>
    <row r="6" spans="1:8" x14ac:dyDescent="0.6">
      <c r="A6" s="10" t="s">
        <v>2097</v>
      </c>
      <c r="B6">
        <f>COUNTIFS('Crowdfunding DATA'!$F:$F,_xlfn.TEXTAFTER(B$1," "),'Crowdfunding DATA'!$D:$D,"&gt;=15000",'Crowdfunding DATA'!$D:$D,"&lt;=19999")</f>
        <v>10</v>
      </c>
      <c r="C6">
        <f>COUNTIFS('Crowdfunding DATA'!$F:$F,_xlfn.TEXTAFTER(C$1," "),'Crowdfunding DATA'!$D:$D,"&gt;=15000",'Crowdfunding DATA'!$D:$D,"&lt;=19999")</f>
        <v>0</v>
      </c>
      <c r="D6">
        <f>COUNTIFS('Crowdfunding DATA'!$F:$F,_xlfn.TEXTAFTER(D$1," "),'Crowdfunding DATA'!$D:$D,"&gt;=15000",'Crowdfunding DATA'!$D:$D,"&lt;=19999")</f>
        <v>0</v>
      </c>
      <c r="E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</row>
    <row r="7" spans="1:8" x14ac:dyDescent="0.6">
      <c r="A7" s="10" t="s">
        <v>2098</v>
      </c>
      <c r="B7">
        <f>COUNTIFS('Crowdfunding DATA'!$F:$F,_xlfn.TEXTAFTER(B$1," "),'Crowdfunding DATA'!$D:$D,"&gt;=20000",'Crowdfunding DATA'!$D:$D,"&lt;=24999")</f>
        <v>7</v>
      </c>
      <c r="C7">
        <f>COUNTIFS('Crowdfunding DATA'!$F:$F,_xlfn.TEXTAFTER(C$1," "),'Crowdfunding DATA'!$D:$D,"&gt;=20000",'Crowdfunding DATA'!$D:$D,"&lt;=24999")</f>
        <v>0</v>
      </c>
      <c r="D7">
        <f>COUNTIFS('Crowdfunding DATA'!$F:$F,_xlfn.TEXTAFTER(D$1," "),'Crowdfunding DATA'!$D:$D,"&gt;=20000",'Crowdfunding DATA'!$D:$D,"&lt;=24999")</f>
        <v>0</v>
      </c>
      <c r="E7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8" x14ac:dyDescent="0.6">
      <c r="A8" s="10" t="s">
        <v>2099</v>
      </c>
      <c r="B8">
        <f>COUNTIFS('Crowdfunding DATA'!$F:$F,_xlfn.TEXTAFTER(B$1," "),'Crowdfunding DATA'!$D:$D,"&gt;=25000",'Crowdfunding DATA'!$D:$D,"&lt;=29999")</f>
        <v>11</v>
      </c>
      <c r="C8">
        <f>COUNTIFS('Crowdfunding DATA'!$F:$F,_xlfn.TEXTAFTER(C$1," "),'Crowdfunding DATA'!$D:$D,"&gt;=25000",'Crowdfunding DATA'!$D:$D,"&lt;=29999")</f>
        <v>3</v>
      </c>
      <c r="D8">
        <f>COUNTIFS('Crowdfunding DATA'!$F:$F,_xlfn.TEXTAFTER(D$1," "),'Crowdfunding DATA'!$D:$D,"&gt;=25000",'Crowdfunding DATA'!$D:$D,"&lt;=29999")</f>
        <v>0</v>
      </c>
      <c r="E8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8" x14ac:dyDescent="0.6">
      <c r="A9" s="10" t="s">
        <v>2100</v>
      </c>
      <c r="B9">
        <f>COUNTIFS('Crowdfunding DATA'!$F:$F,_xlfn.TEXTAFTER(B$1," "),'Crowdfunding DATA'!$D:$D,"&gt;=30000",'Crowdfunding DATA'!$D:$D,"&lt;=34999")</f>
        <v>7</v>
      </c>
      <c r="C9">
        <f>COUNTIFS('Crowdfunding DATA'!$F:$F,_xlfn.TEXTAFTER(C$1," "),'Crowdfunding DATA'!$D:$D,"&gt;=30000",'Crowdfunding DATA'!$D:$D,"&lt;=34999")</f>
        <v>0</v>
      </c>
      <c r="D9">
        <f>COUNTIFS('Crowdfunding DATA'!$F:$F,_xlfn.TEXTAFTER(D$1," "),'Crowdfunding DATA'!$D:$D,"&gt;=30000",'Crowdfunding DATA'!$D:$D,"&lt;=34999")</f>
        <v>0</v>
      </c>
      <c r="E9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8" x14ac:dyDescent="0.6">
      <c r="A10" s="10" t="s">
        <v>2101</v>
      </c>
      <c r="B10">
        <f>COUNTIFS('Crowdfunding DATA'!$F:$F,_xlfn.TEXTAFTER(B$1," "),'Crowdfunding DATA'!$D:$D,"&gt;=35000",'Crowdfunding DATA'!$D:$D,"&lt;=39999")</f>
        <v>8</v>
      </c>
      <c r="C10">
        <f>COUNTIFS('Crowdfunding DATA'!$F:$F,_xlfn.TEXTAFTER(C$1," "),'Crowdfunding DATA'!$D:$D,"&gt;=35000",'Crowdfunding DATA'!$D:$D,"&lt;=39999")</f>
        <v>3</v>
      </c>
      <c r="D10">
        <f>COUNTIFS('Crowdfunding DATA'!$F:$F,_xlfn.TEXTAFTER(D$1," "),'Crowdfunding DATA'!$D:$D,"&gt;=35000",'Crowdfunding DATA'!$D:$D,"&lt;=39999")</f>
        <v>1</v>
      </c>
      <c r="E10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8" x14ac:dyDescent="0.6">
      <c r="A11" s="10" t="s">
        <v>2102</v>
      </c>
      <c r="B11">
        <f>COUNTIFS('Crowdfunding DATA'!$F:$F,_xlfn.TEXTAFTER(B$1," "),'Crowdfunding DATA'!$D:$D,"&gt;=40000",'Crowdfunding DATA'!$D:$D,"&lt;=44999")</f>
        <v>11</v>
      </c>
      <c r="C11">
        <f>COUNTIFS('Crowdfunding DATA'!$F:$F,_xlfn.TEXTAFTER(C$1," "),'Crowdfunding DATA'!$D:$D,"&gt;=40000",'Crowdfunding DATA'!$D:$D,"&lt;=44999")</f>
        <v>3</v>
      </c>
      <c r="D11">
        <f>COUNTIFS('Crowdfunding DATA'!$F:$F,_xlfn.TEXTAFTER(D$1," "),'Crowdfunding DATA'!$D:$D,"&gt;=40000",'Crowdfunding DATA'!$D:$D,"&lt;=44999")</f>
        <v>0</v>
      </c>
      <c r="E11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8" x14ac:dyDescent="0.6">
      <c r="A12" s="10" t="s">
        <v>2103</v>
      </c>
      <c r="B12">
        <f>COUNTIFS('Crowdfunding DATA'!$F:$F,_xlfn.TEXTAFTER(B$1," "),'Crowdfunding DATA'!$D:$D,"&gt;=45000",'Crowdfunding DATA'!$D:$D,"&lt;=49999")</f>
        <v>8</v>
      </c>
      <c r="C12">
        <f>COUNTIFS('Crowdfunding DATA'!$F:$F,_xlfn.TEXTAFTER(C$1," "),'Crowdfunding DATA'!$D:$D,"&gt;=45000",'Crowdfunding DATA'!$D:$D,"&lt;=49999")</f>
        <v>3</v>
      </c>
      <c r="D12">
        <f>COUNTIFS('Crowdfunding DATA'!$F:$F,_xlfn.TEXTAFTER(D$1," "),'Crowdfunding DATA'!$D:$D,"&gt;=45000",'Crowdfunding DATA'!$D:$D,"&lt;=49999")</f>
        <v>0</v>
      </c>
      <c r="E12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8" x14ac:dyDescent="0.6">
      <c r="A13" s="10" t="s">
        <v>2104</v>
      </c>
      <c r="B13">
        <f>COUNTIFS('Crowdfunding DATA'!$F:$F,_xlfn.TEXTAFTER(B$1," "),'Crowdfunding DATA'!$D:$D,"&gt;=50000")</f>
        <v>114</v>
      </c>
      <c r="C13">
        <f>COUNTIFS('Crowdfunding DATA'!$F:$F,_xlfn.TEXTAFTER(C$1," "),'Crowdfunding DATA'!$D:$D,"&gt;=50000")</f>
        <v>163</v>
      </c>
      <c r="D13">
        <f>COUNTIFS('Crowdfunding DATA'!$F:$F,_xlfn.TEXTAFTER(D$1," "),'Crowdfunding DATA'!$D:$D,"&gt;=50000")</f>
        <v>28</v>
      </c>
      <c r="E13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071-929B-4EAA-8AC4-F2663C864B59}">
  <sheetPr codeName="Sheet13"/>
  <dimension ref="A1:M566"/>
  <sheetViews>
    <sheetView topLeftCell="B1" workbookViewId="0">
      <selection activeCell="Q33" sqref="Q33"/>
    </sheetView>
  </sheetViews>
  <sheetFormatPr defaultRowHeight="15.6" x14ac:dyDescent="0.6"/>
  <cols>
    <col min="1" max="1" width="3.796875" bestFit="1" customWidth="1"/>
    <col min="2" max="2" width="29.69921875" bestFit="1" customWidth="1"/>
    <col min="3" max="3" width="12.69921875" bestFit="1" customWidth="1"/>
    <col min="4" max="4" width="17.69921875" customWidth="1"/>
    <col min="5" max="5" width="4.046875" customWidth="1"/>
    <col min="6" max="6" width="6.69921875" bestFit="1" customWidth="1"/>
    <col min="7" max="7" width="30.296875" bestFit="1" customWidth="1"/>
    <col min="8" max="8" width="12.69921875" bestFit="1" customWidth="1"/>
    <col min="9" max="9" width="13.94921875" customWidth="1"/>
    <col min="11" max="11" width="17.69921875" bestFit="1" customWidth="1"/>
    <col min="12" max="12" width="13.6484375" customWidth="1"/>
    <col min="13" max="13" width="11.046875" customWidth="1"/>
  </cols>
  <sheetData>
    <row r="1" spans="1:13" x14ac:dyDescent="0.6">
      <c r="A1" s="3" t="s">
        <v>2027</v>
      </c>
      <c r="B1" s="3" t="s">
        <v>0</v>
      </c>
      <c r="C1" s="3" t="s">
        <v>4</v>
      </c>
      <c r="D1" s="3" t="s">
        <v>5</v>
      </c>
      <c r="F1" s="3" t="s">
        <v>2027</v>
      </c>
      <c r="G1" s="3" t="s">
        <v>0</v>
      </c>
      <c r="H1" s="3" t="s">
        <v>4</v>
      </c>
      <c r="I1" s="3" t="s">
        <v>5</v>
      </c>
    </row>
    <row r="2" spans="1:13" x14ac:dyDescent="0.6">
      <c r="A2">
        <v>1</v>
      </c>
      <c r="B2" t="s">
        <v>18</v>
      </c>
      <c r="C2" t="s">
        <v>20</v>
      </c>
      <c r="D2">
        <v>158</v>
      </c>
      <c r="F2">
        <v>0</v>
      </c>
      <c r="G2" t="s">
        <v>12</v>
      </c>
      <c r="H2" t="s">
        <v>14</v>
      </c>
      <c r="I2">
        <v>0</v>
      </c>
    </row>
    <row r="3" spans="1:13" x14ac:dyDescent="0.6">
      <c r="A3">
        <v>2</v>
      </c>
      <c r="B3" t="s">
        <v>24</v>
      </c>
      <c r="C3" t="s">
        <v>20</v>
      </c>
      <c r="D3">
        <v>1425</v>
      </c>
      <c r="F3">
        <v>3</v>
      </c>
      <c r="G3" t="s">
        <v>29</v>
      </c>
      <c r="H3" t="s">
        <v>14</v>
      </c>
      <c r="I3">
        <v>24</v>
      </c>
    </row>
    <row r="4" spans="1:13" x14ac:dyDescent="0.6">
      <c r="A4">
        <v>5</v>
      </c>
      <c r="B4" t="s">
        <v>34</v>
      </c>
      <c r="C4" t="s">
        <v>20</v>
      </c>
      <c r="D4">
        <v>174</v>
      </c>
      <c r="F4">
        <v>4</v>
      </c>
      <c r="G4" t="s">
        <v>31</v>
      </c>
      <c r="H4" t="s">
        <v>14</v>
      </c>
      <c r="I4">
        <v>53</v>
      </c>
    </row>
    <row r="5" spans="1:13" x14ac:dyDescent="0.6">
      <c r="A5">
        <v>7</v>
      </c>
      <c r="B5" t="s">
        <v>43</v>
      </c>
      <c r="C5" t="s">
        <v>20</v>
      </c>
      <c r="D5">
        <v>227</v>
      </c>
      <c r="F5">
        <v>6</v>
      </c>
      <c r="G5" t="s">
        <v>38</v>
      </c>
      <c r="H5" t="s">
        <v>14</v>
      </c>
      <c r="I5">
        <v>18</v>
      </c>
      <c r="K5" s="17"/>
      <c r="L5" s="17" t="s">
        <v>2106</v>
      </c>
      <c r="M5" s="17" t="s">
        <v>2107</v>
      </c>
    </row>
    <row r="6" spans="1:13" x14ac:dyDescent="0.6">
      <c r="A6">
        <v>10</v>
      </c>
      <c r="B6" t="s">
        <v>51</v>
      </c>
      <c r="C6" t="s">
        <v>20</v>
      </c>
      <c r="D6">
        <v>220</v>
      </c>
      <c r="F6">
        <v>9</v>
      </c>
      <c r="G6" t="s">
        <v>48</v>
      </c>
      <c r="H6" t="s">
        <v>14</v>
      </c>
      <c r="I6">
        <v>44</v>
      </c>
      <c r="K6" s="17" t="s">
        <v>2108</v>
      </c>
      <c r="L6" s="15">
        <f>AVERAGE($D$2:$D$566)</f>
        <v>851.14690265486729</v>
      </c>
      <c r="M6" s="15">
        <f>AVERAGE($I$2:$I$365)</f>
        <v>585.61538461538464</v>
      </c>
    </row>
    <row r="7" spans="1:13" x14ac:dyDescent="0.6">
      <c r="A7">
        <v>13</v>
      </c>
      <c r="B7" t="s">
        <v>58</v>
      </c>
      <c r="C7" t="s">
        <v>20</v>
      </c>
      <c r="D7">
        <v>98</v>
      </c>
      <c r="F7">
        <v>11</v>
      </c>
      <c r="G7" t="s">
        <v>54</v>
      </c>
      <c r="H7" t="s">
        <v>14</v>
      </c>
      <c r="I7">
        <v>27</v>
      </c>
      <c r="K7" s="17" t="s">
        <v>2109</v>
      </c>
      <c r="L7" s="15">
        <f>MEDIAN($D$2:$D$566)</f>
        <v>201</v>
      </c>
      <c r="M7" s="15">
        <f>MEDIAN($I$2:$I$365)</f>
        <v>114.5</v>
      </c>
    </row>
    <row r="8" spans="1:13" x14ac:dyDescent="0.6">
      <c r="A8">
        <v>16</v>
      </c>
      <c r="B8" t="s">
        <v>66</v>
      </c>
      <c r="C8" t="s">
        <v>20</v>
      </c>
      <c r="D8">
        <v>100</v>
      </c>
      <c r="F8">
        <v>12</v>
      </c>
      <c r="G8" t="s">
        <v>56</v>
      </c>
      <c r="H8" t="s">
        <v>14</v>
      </c>
      <c r="I8">
        <v>55</v>
      </c>
      <c r="K8" s="17" t="s">
        <v>2110</v>
      </c>
      <c r="L8" s="16">
        <f>MIN($D$2:$D$566)</f>
        <v>16</v>
      </c>
      <c r="M8" s="16">
        <f>MIN($I$2:$I$365)</f>
        <v>0</v>
      </c>
    </row>
    <row r="9" spans="1:13" x14ac:dyDescent="0.6">
      <c r="A9">
        <v>17</v>
      </c>
      <c r="B9" t="s">
        <v>69</v>
      </c>
      <c r="C9" t="s">
        <v>20</v>
      </c>
      <c r="D9">
        <v>1249</v>
      </c>
      <c r="F9">
        <v>14</v>
      </c>
      <c r="G9" t="s">
        <v>61</v>
      </c>
      <c r="H9" t="s">
        <v>14</v>
      </c>
      <c r="I9">
        <v>200</v>
      </c>
      <c r="K9" s="17" t="s">
        <v>2111</v>
      </c>
      <c r="L9" s="16">
        <f>MAX($D$2:$D$566)</f>
        <v>7295</v>
      </c>
      <c r="M9" s="16">
        <f>MAX($I$2:$I$365)</f>
        <v>6080</v>
      </c>
    </row>
    <row r="10" spans="1:13" x14ac:dyDescent="0.6">
      <c r="A10">
        <v>20</v>
      </c>
      <c r="B10" t="s">
        <v>77</v>
      </c>
      <c r="C10" t="s">
        <v>20</v>
      </c>
      <c r="D10">
        <v>1396</v>
      </c>
      <c r="F10">
        <v>15</v>
      </c>
      <c r="G10" t="s">
        <v>63</v>
      </c>
      <c r="H10" t="s">
        <v>14</v>
      </c>
      <c r="I10">
        <v>452</v>
      </c>
      <c r="K10" s="17" t="s">
        <v>2112</v>
      </c>
      <c r="L10" s="16">
        <f>_xlfn.VAR.P($D$2:$D$566)</f>
        <v>1603373.7324019109</v>
      </c>
      <c r="M10" s="16">
        <f>_xlfn.VAR.P($I$2:$I$365)</f>
        <v>921574.68174133555</v>
      </c>
    </row>
    <row r="11" spans="1:13" x14ac:dyDescent="0.6">
      <c r="A11">
        <v>22</v>
      </c>
      <c r="B11" t="s">
        <v>81</v>
      </c>
      <c r="C11" t="s">
        <v>20</v>
      </c>
      <c r="D11">
        <v>890</v>
      </c>
      <c r="F11">
        <v>19</v>
      </c>
      <c r="G11" t="s">
        <v>75</v>
      </c>
      <c r="H11" t="s">
        <v>14</v>
      </c>
      <c r="I11">
        <v>674</v>
      </c>
      <c r="K11" s="17" t="s">
        <v>2113</v>
      </c>
      <c r="L11" s="16">
        <f>_xlfn.STDEV.P($D$2:$D$566)</f>
        <v>1266.2439466397898</v>
      </c>
      <c r="M11" s="16">
        <f>_xlfn.STDEV.P($I$2:$I$365)</f>
        <v>959.98681331637863</v>
      </c>
    </row>
    <row r="12" spans="1:13" x14ac:dyDescent="0.6">
      <c r="A12">
        <v>23</v>
      </c>
      <c r="B12" t="s">
        <v>83</v>
      </c>
      <c r="C12" t="s">
        <v>20</v>
      </c>
      <c r="D12">
        <v>142</v>
      </c>
      <c r="F12">
        <v>21</v>
      </c>
      <c r="G12" t="s">
        <v>79</v>
      </c>
      <c r="H12" t="s">
        <v>14</v>
      </c>
      <c r="I12">
        <v>558</v>
      </c>
    </row>
    <row r="13" spans="1:13" x14ac:dyDescent="0.6">
      <c r="A13">
        <v>24</v>
      </c>
      <c r="B13" t="s">
        <v>85</v>
      </c>
      <c r="C13" t="s">
        <v>20</v>
      </c>
      <c r="D13">
        <v>2673</v>
      </c>
      <c r="F13">
        <v>27</v>
      </c>
      <c r="G13" t="s">
        <v>92</v>
      </c>
      <c r="H13" t="s">
        <v>14</v>
      </c>
      <c r="I13">
        <v>15</v>
      </c>
    </row>
    <row r="14" spans="1:13" x14ac:dyDescent="0.6">
      <c r="A14">
        <v>25</v>
      </c>
      <c r="B14" t="s">
        <v>87</v>
      </c>
      <c r="C14" t="s">
        <v>20</v>
      </c>
      <c r="D14">
        <v>163</v>
      </c>
      <c r="F14">
        <v>32</v>
      </c>
      <c r="G14" t="s">
        <v>105</v>
      </c>
      <c r="H14" t="s">
        <v>14</v>
      </c>
      <c r="I14">
        <v>2307</v>
      </c>
      <c r="K14" s="19" t="s">
        <v>2115</v>
      </c>
    </row>
    <row r="15" spans="1:13" x14ac:dyDescent="0.6">
      <c r="A15">
        <v>28</v>
      </c>
      <c r="B15" t="s">
        <v>94</v>
      </c>
      <c r="C15" t="s">
        <v>20</v>
      </c>
      <c r="D15">
        <v>2220</v>
      </c>
      <c r="F15">
        <v>39</v>
      </c>
      <c r="G15" t="s">
        <v>123</v>
      </c>
      <c r="H15" t="s">
        <v>14</v>
      </c>
      <c r="I15">
        <v>88</v>
      </c>
      <c r="K15" s="18" t="s">
        <v>2117</v>
      </c>
    </row>
    <row r="16" spans="1:13" x14ac:dyDescent="0.6">
      <c r="A16">
        <v>29</v>
      </c>
      <c r="B16" t="s">
        <v>96</v>
      </c>
      <c r="C16" t="s">
        <v>20</v>
      </c>
      <c r="D16">
        <v>1606</v>
      </c>
      <c r="F16">
        <v>45</v>
      </c>
      <c r="G16" t="s">
        <v>136</v>
      </c>
      <c r="H16" t="s">
        <v>14</v>
      </c>
      <c r="I16">
        <v>48</v>
      </c>
      <c r="K16" s="18" t="s">
        <v>2118</v>
      </c>
    </row>
    <row r="17" spans="1:11" x14ac:dyDescent="0.6">
      <c r="A17">
        <v>30</v>
      </c>
      <c r="B17" t="s">
        <v>101</v>
      </c>
      <c r="C17" t="s">
        <v>20</v>
      </c>
      <c r="D17">
        <v>129</v>
      </c>
      <c r="F17">
        <v>50</v>
      </c>
      <c r="G17" t="s">
        <v>146</v>
      </c>
      <c r="H17" t="s">
        <v>14</v>
      </c>
      <c r="I17">
        <v>1</v>
      </c>
      <c r="K17" s="18"/>
    </row>
    <row r="18" spans="1:11" x14ac:dyDescent="0.6">
      <c r="A18">
        <v>31</v>
      </c>
      <c r="B18" t="s">
        <v>103</v>
      </c>
      <c r="C18" t="s">
        <v>20</v>
      </c>
      <c r="D18">
        <v>226</v>
      </c>
      <c r="F18">
        <v>51</v>
      </c>
      <c r="G18" t="s">
        <v>149</v>
      </c>
      <c r="H18" t="s">
        <v>14</v>
      </c>
      <c r="I18">
        <v>1467</v>
      </c>
      <c r="K18" s="19" t="s">
        <v>2114</v>
      </c>
    </row>
    <row r="19" spans="1:11" x14ac:dyDescent="0.6">
      <c r="A19">
        <v>33</v>
      </c>
      <c r="B19" t="s">
        <v>109</v>
      </c>
      <c r="C19" t="s">
        <v>20</v>
      </c>
      <c r="D19">
        <v>5419</v>
      </c>
      <c r="F19">
        <v>52</v>
      </c>
      <c r="G19" t="s">
        <v>151</v>
      </c>
      <c r="H19" t="s">
        <v>14</v>
      </c>
      <c r="I19">
        <v>75</v>
      </c>
    </row>
    <row r="20" spans="1:11" x14ac:dyDescent="0.6">
      <c r="A20">
        <v>34</v>
      </c>
      <c r="B20" t="s">
        <v>111</v>
      </c>
      <c r="C20" t="s">
        <v>20</v>
      </c>
      <c r="D20">
        <v>165</v>
      </c>
      <c r="F20">
        <v>54</v>
      </c>
      <c r="G20" t="s">
        <v>155</v>
      </c>
      <c r="H20" t="s">
        <v>14</v>
      </c>
      <c r="I20">
        <v>120</v>
      </c>
      <c r="K20" s="18" t="s">
        <v>2116</v>
      </c>
    </row>
    <row r="21" spans="1:11" x14ac:dyDescent="0.6">
      <c r="A21">
        <v>35</v>
      </c>
      <c r="B21" t="s">
        <v>113</v>
      </c>
      <c r="C21" t="s">
        <v>20</v>
      </c>
      <c r="D21">
        <v>1965</v>
      </c>
      <c r="F21">
        <v>61</v>
      </c>
      <c r="G21" t="s">
        <v>170</v>
      </c>
      <c r="H21" t="s">
        <v>14</v>
      </c>
      <c r="I21">
        <v>2253</v>
      </c>
      <c r="K21" s="18" t="s">
        <v>2119</v>
      </c>
    </row>
    <row r="22" spans="1:11" x14ac:dyDescent="0.6">
      <c r="A22">
        <v>36</v>
      </c>
      <c r="B22" t="s">
        <v>115</v>
      </c>
      <c r="C22" t="s">
        <v>20</v>
      </c>
      <c r="D22">
        <v>16</v>
      </c>
      <c r="F22">
        <v>63</v>
      </c>
      <c r="G22" t="s">
        <v>174</v>
      </c>
      <c r="H22" t="s">
        <v>14</v>
      </c>
      <c r="I22">
        <v>5</v>
      </c>
      <c r="K22" s="18" t="s">
        <v>2120</v>
      </c>
    </row>
    <row r="23" spans="1:11" x14ac:dyDescent="0.6">
      <c r="A23">
        <v>37</v>
      </c>
      <c r="B23" t="s">
        <v>117</v>
      </c>
      <c r="C23" t="s">
        <v>20</v>
      </c>
      <c r="D23">
        <v>107</v>
      </c>
      <c r="F23">
        <v>64</v>
      </c>
      <c r="G23" t="s">
        <v>176</v>
      </c>
      <c r="H23" t="s">
        <v>14</v>
      </c>
      <c r="I23">
        <v>38</v>
      </c>
    </row>
    <row r="24" spans="1:11" x14ac:dyDescent="0.6">
      <c r="A24">
        <v>38</v>
      </c>
      <c r="B24" t="s">
        <v>120</v>
      </c>
      <c r="C24" t="s">
        <v>20</v>
      </c>
      <c r="D24">
        <v>134</v>
      </c>
      <c r="F24">
        <v>66</v>
      </c>
      <c r="G24" t="s">
        <v>180</v>
      </c>
      <c r="H24" t="s">
        <v>14</v>
      </c>
      <c r="I24">
        <v>12</v>
      </c>
    </row>
    <row r="25" spans="1:11" x14ac:dyDescent="0.6">
      <c r="A25">
        <v>40</v>
      </c>
      <c r="B25" t="s">
        <v>125</v>
      </c>
      <c r="C25" t="s">
        <v>20</v>
      </c>
      <c r="D25">
        <v>198</v>
      </c>
      <c r="F25">
        <v>76</v>
      </c>
      <c r="G25" t="s">
        <v>200</v>
      </c>
      <c r="H25" t="s">
        <v>14</v>
      </c>
      <c r="I25">
        <v>1684</v>
      </c>
    </row>
    <row r="26" spans="1:11" x14ac:dyDescent="0.6">
      <c r="A26">
        <v>41</v>
      </c>
      <c r="B26" t="s">
        <v>127</v>
      </c>
      <c r="C26" t="s">
        <v>20</v>
      </c>
      <c r="D26">
        <v>111</v>
      </c>
      <c r="F26">
        <v>77</v>
      </c>
      <c r="G26" t="s">
        <v>202</v>
      </c>
      <c r="H26" t="s">
        <v>14</v>
      </c>
      <c r="I26">
        <v>56</v>
      </c>
    </row>
    <row r="27" spans="1:11" x14ac:dyDescent="0.6">
      <c r="A27">
        <v>42</v>
      </c>
      <c r="B27" t="s">
        <v>129</v>
      </c>
      <c r="C27" t="s">
        <v>20</v>
      </c>
      <c r="D27">
        <v>222</v>
      </c>
      <c r="F27">
        <v>79</v>
      </c>
      <c r="G27" t="s">
        <v>207</v>
      </c>
      <c r="H27" t="s">
        <v>14</v>
      </c>
      <c r="I27">
        <v>838</v>
      </c>
    </row>
    <row r="28" spans="1:11" x14ac:dyDescent="0.6">
      <c r="A28">
        <v>43</v>
      </c>
      <c r="B28" t="s">
        <v>131</v>
      </c>
      <c r="C28" t="s">
        <v>20</v>
      </c>
      <c r="D28">
        <v>6212</v>
      </c>
      <c r="F28">
        <v>83</v>
      </c>
      <c r="G28" t="s">
        <v>215</v>
      </c>
      <c r="H28" t="s">
        <v>14</v>
      </c>
      <c r="I28">
        <v>1000</v>
      </c>
    </row>
    <row r="29" spans="1:11" x14ac:dyDescent="0.6">
      <c r="A29">
        <v>44</v>
      </c>
      <c r="B29" t="s">
        <v>134</v>
      </c>
      <c r="C29" t="s">
        <v>20</v>
      </c>
      <c r="D29">
        <v>98</v>
      </c>
      <c r="F29">
        <v>87</v>
      </c>
      <c r="G29" t="s">
        <v>223</v>
      </c>
      <c r="H29" t="s">
        <v>14</v>
      </c>
      <c r="I29">
        <v>1482</v>
      </c>
    </row>
    <row r="30" spans="1:11" x14ac:dyDescent="0.6">
      <c r="A30">
        <v>46</v>
      </c>
      <c r="B30" t="s">
        <v>138</v>
      </c>
      <c r="C30" t="s">
        <v>20</v>
      </c>
      <c r="D30">
        <v>92</v>
      </c>
      <c r="F30">
        <v>90</v>
      </c>
      <c r="G30" t="s">
        <v>229</v>
      </c>
      <c r="H30" t="s">
        <v>14</v>
      </c>
      <c r="I30">
        <v>106</v>
      </c>
    </row>
    <row r="31" spans="1:11" x14ac:dyDescent="0.6">
      <c r="A31">
        <v>47</v>
      </c>
      <c r="B31" t="s">
        <v>140</v>
      </c>
      <c r="C31" t="s">
        <v>20</v>
      </c>
      <c r="D31">
        <v>149</v>
      </c>
      <c r="F31">
        <v>91</v>
      </c>
      <c r="G31" t="s">
        <v>231</v>
      </c>
      <c r="H31" t="s">
        <v>14</v>
      </c>
      <c r="I31">
        <v>679</v>
      </c>
    </row>
    <row r="32" spans="1:11" x14ac:dyDescent="0.6">
      <c r="A32">
        <v>48</v>
      </c>
      <c r="B32" t="s">
        <v>142</v>
      </c>
      <c r="C32" t="s">
        <v>20</v>
      </c>
      <c r="D32">
        <v>2431</v>
      </c>
      <c r="F32">
        <v>98</v>
      </c>
      <c r="G32" t="s">
        <v>245</v>
      </c>
      <c r="H32" t="s">
        <v>14</v>
      </c>
      <c r="I32">
        <v>1220</v>
      </c>
    </row>
    <row r="33" spans="1:9" x14ac:dyDescent="0.6">
      <c r="A33">
        <v>49</v>
      </c>
      <c r="B33" t="s">
        <v>144</v>
      </c>
      <c r="C33" t="s">
        <v>20</v>
      </c>
      <c r="D33">
        <v>303</v>
      </c>
      <c r="F33">
        <v>100</v>
      </c>
      <c r="G33" t="s">
        <v>249</v>
      </c>
      <c r="H33" t="s">
        <v>14</v>
      </c>
      <c r="I33">
        <v>1</v>
      </c>
    </row>
    <row r="34" spans="1:9" x14ac:dyDescent="0.6">
      <c r="A34">
        <v>53</v>
      </c>
      <c r="B34" t="s">
        <v>153</v>
      </c>
      <c r="C34" t="s">
        <v>20</v>
      </c>
      <c r="D34">
        <v>209</v>
      </c>
      <c r="F34">
        <v>103</v>
      </c>
      <c r="G34" t="s">
        <v>255</v>
      </c>
      <c r="H34" t="s">
        <v>14</v>
      </c>
      <c r="I34">
        <v>37</v>
      </c>
    </row>
    <row r="35" spans="1:9" x14ac:dyDescent="0.6">
      <c r="A35">
        <v>55</v>
      </c>
      <c r="B35" t="s">
        <v>157</v>
      </c>
      <c r="C35" t="s">
        <v>20</v>
      </c>
      <c r="D35">
        <v>131</v>
      </c>
      <c r="F35">
        <v>109</v>
      </c>
      <c r="G35" t="s">
        <v>267</v>
      </c>
      <c r="H35" t="s">
        <v>14</v>
      </c>
      <c r="I35">
        <v>60</v>
      </c>
    </row>
    <row r="36" spans="1:9" x14ac:dyDescent="0.6">
      <c r="A36">
        <v>56</v>
      </c>
      <c r="B36" t="s">
        <v>160</v>
      </c>
      <c r="C36" t="s">
        <v>20</v>
      </c>
      <c r="D36">
        <v>164</v>
      </c>
      <c r="F36">
        <v>110</v>
      </c>
      <c r="G36" t="s">
        <v>270</v>
      </c>
      <c r="H36" t="s">
        <v>14</v>
      </c>
      <c r="I36">
        <v>296</v>
      </c>
    </row>
    <row r="37" spans="1:9" x14ac:dyDescent="0.6">
      <c r="A37">
        <v>57</v>
      </c>
      <c r="B37" t="s">
        <v>162</v>
      </c>
      <c r="C37" t="s">
        <v>20</v>
      </c>
      <c r="D37">
        <v>201</v>
      </c>
      <c r="F37">
        <v>115</v>
      </c>
      <c r="G37" t="s">
        <v>280</v>
      </c>
      <c r="H37" t="s">
        <v>14</v>
      </c>
      <c r="I37">
        <v>3304</v>
      </c>
    </row>
    <row r="38" spans="1:9" x14ac:dyDescent="0.6">
      <c r="A38">
        <v>58</v>
      </c>
      <c r="B38" t="s">
        <v>164</v>
      </c>
      <c r="C38" t="s">
        <v>20</v>
      </c>
      <c r="D38">
        <v>211</v>
      </c>
      <c r="F38">
        <v>116</v>
      </c>
      <c r="G38" t="s">
        <v>282</v>
      </c>
      <c r="H38" t="s">
        <v>14</v>
      </c>
      <c r="I38">
        <v>73</v>
      </c>
    </row>
    <row r="39" spans="1:9" x14ac:dyDescent="0.6">
      <c r="A39">
        <v>59</v>
      </c>
      <c r="B39" t="s">
        <v>166</v>
      </c>
      <c r="C39" t="s">
        <v>20</v>
      </c>
      <c r="D39">
        <v>128</v>
      </c>
      <c r="F39">
        <v>122</v>
      </c>
      <c r="G39" t="s">
        <v>295</v>
      </c>
      <c r="H39" t="s">
        <v>14</v>
      </c>
      <c r="I39">
        <v>3387</v>
      </c>
    </row>
    <row r="40" spans="1:9" x14ac:dyDescent="0.6">
      <c r="A40">
        <v>60</v>
      </c>
      <c r="B40" t="s">
        <v>168</v>
      </c>
      <c r="C40" t="s">
        <v>20</v>
      </c>
      <c r="D40">
        <v>1600</v>
      </c>
      <c r="F40">
        <v>123</v>
      </c>
      <c r="G40" t="s">
        <v>297</v>
      </c>
      <c r="H40" t="s">
        <v>14</v>
      </c>
      <c r="I40">
        <v>662</v>
      </c>
    </row>
    <row r="41" spans="1:9" x14ac:dyDescent="0.6">
      <c r="A41">
        <v>62</v>
      </c>
      <c r="B41" t="s">
        <v>172</v>
      </c>
      <c r="C41" t="s">
        <v>20</v>
      </c>
      <c r="D41">
        <v>249</v>
      </c>
      <c r="F41">
        <v>126</v>
      </c>
      <c r="G41" t="s">
        <v>303</v>
      </c>
      <c r="H41" t="s">
        <v>14</v>
      </c>
      <c r="I41">
        <v>774</v>
      </c>
    </row>
    <row r="42" spans="1:9" x14ac:dyDescent="0.6">
      <c r="A42">
        <v>65</v>
      </c>
      <c r="B42" t="s">
        <v>178</v>
      </c>
      <c r="C42" t="s">
        <v>20</v>
      </c>
      <c r="D42">
        <v>236</v>
      </c>
      <c r="F42">
        <v>127</v>
      </c>
      <c r="G42" t="s">
        <v>305</v>
      </c>
      <c r="H42" t="s">
        <v>14</v>
      </c>
      <c r="I42">
        <v>672</v>
      </c>
    </row>
    <row r="43" spans="1:9" x14ac:dyDescent="0.6">
      <c r="A43">
        <v>67</v>
      </c>
      <c r="B43" t="s">
        <v>182</v>
      </c>
      <c r="C43" t="s">
        <v>20</v>
      </c>
      <c r="D43">
        <v>4065</v>
      </c>
      <c r="F43">
        <v>134</v>
      </c>
      <c r="G43" t="s">
        <v>320</v>
      </c>
      <c r="H43" t="s">
        <v>14</v>
      </c>
      <c r="I43">
        <v>940</v>
      </c>
    </row>
    <row r="44" spans="1:9" x14ac:dyDescent="0.6">
      <c r="A44">
        <v>68</v>
      </c>
      <c r="B44" t="s">
        <v>184</v>
      </c>
      <c r="C44" t="s">
        <v>20</v>
      </c>
      <c r="D44">
        <v>246</v>
      </c>
      <c r="F44">
        <v>135</v>
      </c>
      <c r="G44" t="s">
        <v>322</v>
      </c>
      <c r="H44" t="s">
        <v>14</v>
      </c>
      <c r="I44">
        <v>117</v>
      </c>
    </row>
    <row r="45" spans="1:9" x14ac:dyDescent="0.6">
      <c r="A45">
        <v>70</v>
      </c>
      <c r="B45" t="s">
        <v>188</v>
      </c>
      <c r="C45" t="s">
        <v>20</v>
      </c>
      <c r="D45">
        <v>2475</v>
      </c>
      <c r="F45">
        <v>138</v>
      </c>
      <c r="G45" t="s">
        <v>328</v>
      </c>
      <c r="H45" t="s">
        <v>14</v>
      </c>
      <c r="I45">
        <v>115</v>
      </c>
    </row>
    <row r="46" spans="1:9" x14ac:dyDescent="0.6">
      <c r="A46">
        <v>71</v>
      </c>
      <c r="B46" t="s">
        <v>190</v>
      </c>
      <c r="C46" t="s">
        <v>20</v>
      </c>
      <c r="D46">
        <v>76</v>
      </c>
      <c r="F46">
        <v>139</v>
      </c>
      <c r="G46" t="s">
        <v>330</v>
      </c>
      <c r="H46" t="s">
        <v>14</v>
      </c>
      <c r="I46">
        <v>326</v>
      </c>
    </row>
    <row r="47" spans="1:9" x14ac:dyDescent="0.6">
      <c r="A47">
        <v>72</v>
      </c>
      <c r="B47" t="s">
        <v>192</v>
      </c>
      <c r="C47" t="s">
        <v>20</v>
      </c>
      <c r="D47">
        <v>54</v>
      </c>
      <c r="F47">
        <v>150</v>
      </c>
      <c r="G47" t="s">
        <v>352</v>
      </c>
      <c r="H47" t="s">
        <v>14</v>
      </c>
      <c r="I47">
        <v>1</v>
      </c>
    </row>
    <row r="48" spans="1:9" x14ac:dyDescent="0.6">
      <c r="A48">
        <v>73</v>
      </c>
      <c r="B48" t="s">
        <v>194</v>
      </c>
      <c r="C48" t="s">
        <v>20</v>
      </c>
      <c r="D48">
        <v>88</v>
      </c>
      <c r="F48">
        <v>151</v>
      </c>
      <c r="G48" t="s">
        <v>354</v>
      </c>
      <c r="H48" t="s">
        <v>14</v>
      </c>
      <c r="I48">
        <v>1467</v>
      </c>
    </row>
    <row r="49" spans="1:9" x14ac:dyDescent="0.6">
      <c r="A49">
        <v>74</v>
      </c>
      <c r="B49" t="s">
        <v>196</v>
      </c>
      <c r="C49" t="s">
        <v>20</v>
      </c>
      <c r="D49">
        <v>85</v>
      </c>
      <c r="F49">
        <v>153</v>
      </c>
      <c r="G49" t="s">
        <v>358</v>
      </c>
      <c r="H49" t="s">
        <v>14</v>
      </c>
      <c r="I49">
        <v>5681</v>
      </c>
    </row>
    <row r="50" spans="1:9" x14ac:dyDescent="0.6">
      <c r="A50">
        <v>75</v>
      </c>
      <c r="B50" t="s">
        <v>198</v>
      </c>
      <c r="C50" t="s">
        <v>20</v>
      </c>
      <c r="D50">
        <v>170</v>
      </c>
      <c r="F50">
        <v>154</v>
      </c>
      <c r="G50" t="s">
        <v>360</v>
      </c>
      <c r="H50" t="s">
        <v>14</v>
      </c>
      <c r="I50">
        <v>1059</v>
      </c>
    </row>
    <row r="51" spans="1:9" x14ac:dyDescent="0.6">
      <c r="A51">
        <v>78</v>
      </c>
      <c r="B51" t="s">
        <v>204</v>
      </c>
      <c r="C51" t="s">
        <v>20</v>
      </c>
      <c r="D51">
        <v>330</v>
      </c>
      <c r="F51">
        <v>155</v>
      </c>
      <c r="G51" t="s">
        <v>362</v>
      </c>
      <c r="H51" t="s">
        <v>14</v>
      </c>
      <c r="I51">
        <v>1194</v>
      </c>
    </row>
    <row r="52" spans="1:9" x14ac:dyDescent="0.6">
      <c r="A52">
        <v>80</v>
      </c>
      <c r="B52" t="s">
        <v>209</v>
      </c>
      <c r="C52" t="s">
        <v>20</v>
      </c>
      <c r="D52">
        <v>127</v>
      </c>
      <c r="F52">
        <v>157</v>
      </c>
      <c r="G52" t="s">
        <v>366</v>
      </c>
      <c r="H52" t="s">
        <v>14</v>
      </c>
      <c r="I52">
        <v>30</v>
      </c>
    </row>
    <row r="53" spans="1:9" x14ac:dyDescent="0.6">
      <c r="A53">
        <v>81</v>
      </c>
      <c r="B53" t="s">
        <v>211</v>
      </c>
      <c r="C53" t="s">
        <v>20</v>
      </c>
      <c r="D53">
        <v>411</v>
      </c>
      <c r="F53">
        <v>161</v>
      </c>
      <c r="G53" t="s">
        <v>374</v>
      </c>
      <c r="H53" t="s">
        <v>14</v>
      </c>
      <c r="I53">
        <v>75</v>
      </c>
    </row>
    <row r="54" spans="1:9" x14ac:dyDescent="0.6">
      <c r="A54">
        <v>82</v>
      </c>
      <c r="B54" t="s">
        <v>213</v>
      </c>
      <c r="C54" t="s">
        <v>20</v>
      </c>
      <c r="D54">
        <v>180</v>
      </c>
      <c r="F54">
        <v>168</v>
      </c>
      <c r="G54" t="s">
        <v>388</v>
      </c>
      <c r="H54" t="s">
        <v>14</v>
      </c>
      <c r="I54">
        <v>955</v>
      </c>
    </row>
    <row r="55" spans="1:9" x14ac:dyDescent="0.6">
      <c r="A55">
        <v>84</v>
      </c>
      <c r="B55" t="s">
        <v>217</v>
      </c>
      <c r="C55" t="s">
        <v>20</v>
      </c>
      <c r="D55">
        <v>374</v>
      </c>
      <c r="F55">
        <v>170</v>
      </c>
      <c r="G55" t="s">
        <v>392</v>
      </c>
      <c r="H55" t="s">
        <v>14</v>
      </c>
      <c r="I55">
        <v>67</v>
      </c>
    </row>
    <row r="56" spans="1:9" x14ac:dyDescent="0.6">
      <c r="A56">
        <v>85</v>
      </c>
      <c r="B56" t="s">
        <v>219</v>
      </c>
      <c r="C56" t="s">
        <v>20</v>
      </c>
      <c r="D56">
        <v>71</v>
      </c>
      <c r="F56">
        <v>171</v>
      </c>
      <c r="G56" t="s">
        <v>394</v>
      </c>
      <c r="H56" t="s">
        <v>14</v>
      </c>
      <c r="I56">
        <v>5</v>
      </c>
    </row>
    <row r="57" spans="1:9" x14ac:dyDescent="0.6">
      <c r="A57">
        <v>86</v>
      </c>
      <c r="B57" t="s">
        <v>221</v>
      </c>
      <c r="C57" t="s">
        <v>20</v>
      </c>
      <c r="D57">
        <v>203</v>
      </c>
      <c r="F57">
        <v>172</v>
      </c>
      <c r="G57" t="s">
        <v>396</v>
      </c>
      <c r="H57" t="s">
        <v>14</v>
      </c>
      <c r="I57">
        <v>26</v>
      </c>
    </row>
    <row r="58" spans="1:9" x14ac:dyDescent="0.6">
      <c r="A58">
        <v>88</v>
      </c>
      <c r="B58" t="s">
        <v>225</v>
      </c>
      <c r="C58" t="s">
        <v>20</v>
      </c>
      <c r="D58">
        <v>113</v>
      </c>
      <c r="F58">
        <v>175</v>
      </c>
      <c r="G58" t="s">
        <v>402</v>
      </c>
      <c r="H58" t="s">
        <v>14</v>
      </c>
      <c r="I58">
        <v>1130</v>
      </c>
    </row>
    <row r="59" spans="1:9" x14ac:dyDescent="0.6">
      <c r="A59">
        <v>89</v>
      </c>
      <c r="B59" t="s">
        <v>227</v>
      </c>
      <c r="C59" t="s">
        <v>20</v>
      </c>
      <c r="D59">
        <v>96</v>
      </c>
      <c r="F59">
        <v>176</v>
      </c>
      <c r="G59" t="s">
        <v>404</v>
      </c>
      <c r="H59" t="s">
        <v>14</v>
      </c>
      <c r="I59">
        <v>782</v>
      </c>
    </row>
    <row r="60" spans="1:9" x14ac:dyDescent="0.6">
      <c r="A60">
        <v>92</v>
      </c>
      <c r="B60" t="s">
        <v>233</v>
      </c>
      <c r="C60" t="s">
        <v>20</v>
      </c>
      <c r="D60">
        <v>498</v>
      </c>
      <c r="F60">
        <v>178</v>
      </c>
      <c r="G60" t="s">
        <v>408</v>
      </c>
      <c r="H60" t="s">
        <v>14</v>
      </c>
      <c r="I60">
        <v>210</v>
      </c>
    </row>
    <row r="61" spans="1:9" x14ac:dyDescent="0.6">
      <c r="A61">
        <v>94</v>
      </c>
      <c r="B61" t="s">
        <v>237</v>
      </c>
      <c r="C61" t="s">
        <v>20</v>
      </c>
      <c r="D61">
        <v>180</v>
      </c>
      <c r="F61">
        <v>181</v>
      </c>
      <c r="G61" t="s">
        <v>414</v>
      </c>
      <c r="H61" t="s">
        <v>14</v>
      </c>
      <c r="I61">
        <v>136</v>
      </c>
    </row>
    <row r="62" spans="1:9" x14ac:dyDescent="0.6">
      <c r="A62">
        <v>95</v>
      </c>
      <c r="B62" t="s">
        <v>239</v>
      </c>
      <c r="C62" t="s">
        <v>20</v>
      </c>
      <c r="D62">
        <v>27</v>
      </c>
      <c r="F62">
        <v>183</v>
      </c>
      <c r="G62" t="s">
        <v>418</v>
      </c>
      <c r="H62" t="s">
        <v>14</v>
      </c>
      <c r="I62">
        <v>86</v>
      </c>
    </row>
    <row r="63" spans="1:9" x14ac:dyDescent="0.6">
      <c r="A63">
        <v>96</v>
      </c>
      <c r="B63" t="s">
        <v>241</v>
      </c>
      <c r="C63" t="s">
        <v>20</v>
      </c>
      <c r="D63">
        <v>2331</v>
      </c>
      <c r="F63">
        <v>185</v>
      </c>
      <c r="G63" t="s">
        <v>422</v>
      </c>
      <c r="H63" t="s">
        <v>14</v>
      </c>
      <c r="I63">
        <v>19</v>
      </c>
    </row>
    <row r="64" spans="1:9" x14ac:dyDescent="0.6">
      <c r="A64">
        <v>97</v>
      </c>
      <c r="B64" t="s">
        <v>243</v>
      </c>
      <c r="C64" t="s">
        <v>20</v>
      </c>
      <c r="D64">
        <v>113</v>
      </c>
      <c r="F64">
        <v>186</v>
      </c>
      <c r="G64" t="s">
        <v>424</v>
      </c>
      <c r="H64" t="s">
        <v>14</v>
      </c>
      <c r="I64">
        <v>886</v>
      </c>
    </row>
    <row r="65" spans="1:9" x14ac:dyDescent="0.6">
      <c r="A65">
        <v>99</v>
      </c>
      <c r="B65" t="s">
        <v>247</v>
      </c>
      <c r="C65" t="s">
        <v>20</v>
      </c>
      <c r="D65">
        <v>164</v>
      </c>
      <c r="F65">
        <v>188</v>
      </c>
      <c r="G65" t="s">
        <v>428</v>
      </c>
      <c r="H65" t="s">
        <v>14</v>
      </c>
      <c r="I65">
        <v>35</v>
      </c>
    </row>
    <row r="66" spans="1:9" x14ac:dyDescent="0.6">
      <c r="A66">
        <v>101</v>
      </c>
      <c r="B66" t="s">
        <v>251</v>
      </c>
      <c r="C66" t="s">
        <v>20</v>
      </c>
      <c r="D66">
        <v>164</v>
      </c>
      <c r="F66">
        <v>190</v>
      </c>
      <c r="G66" t="s">
        <v>432</v>
      </c>
      <c r="H66" t="s">
        <v>14</v>
      </c>
      <c r="I66">
        <v>24</v>
      </c>
    </row>
    <row r="67" spans="1:9" x14ac:dyDescent="0.6">
      <c r="A67">
        <v>102</v>
      </c>
      <c r="B67" t="s">
        <v>253</v>
      </c>
      <c r="C67" t="s">
        <v>20</v>
      </c>
      <c r="D67">
        <v>336</v>
      </c>
      <c r="F67">
        <v>191</v>
      </c>
      <c r="G67" t="s">
        <v>434</v>
      </c>
      <c r="H67" t="s">
        <v>14</v>
      </c>
      <c r="I67">
        <v>86</v>
      </c>
    </row>
    <row r="68" spans="1:9" x14ac:dyDescent="0.6">
      <c r="A68">
        <v>104</v>
      </c>
      <c r="B68" t="s">
        <v>257</v>
      </c>
      <c r="C68" t="s">
        <v>20</v>
      </c>
      <c r="D68">
        <v>1917</v>
      </c>
      <c r="F68">
        <v>192</v>
      </c>
      <c r="G68" t="s">
        <v>436</v>
      </c>
      <c r="H68" t="s">
        <v>14</v>
      </c>
      <c r="I68">
        <v>243</v>
      </c>
    </row>
    <row r="69" spans="1:9" x14ac:dyDescent="0.6">
      <c r="A69">
        <v>105</v>
      </c>
      <c r="B69" t="s">
        <v>259</v>
      </c>
      <c r="C69" t="s">
        <v>20</v>
      </c>
      <c r="D69">
        <v>95</v>
      </c>
      <c r="F69">
        <v>193</v>
      </c>
      <c r="G69" t="s">
        <v>438</v>
      </c>
      <c r="H69" t="s">
        <v>14</v>
      </c>
      <c r="I69">
        <v>65</v>
      </c>
    </row>
    <row r="70" spans="1:9" x14ac:dyDescent="0.6">
      <c r="A70">
        <v>106</v>
      </c>
      <c r="B70" t="s">
        <v>261</v>
      </c>
      <c r="C70" t="s">
        <v>20</v>
      </c>
      <c r="D70">
        <v>147</v>
      </c>
      <c r="F70">
        <v>196</v>
      </c>
      <c r="G70" t="s">
        <v>444</v>
      </c>
      <c r="H70" t="s">
        <v>14</v>
      </c>
      <c r="I70">
        <v>100</v>
      </c>
    </row>
    <row r="71" spans="1:9" x14ac:dyDescent="0.6">
      <c r="A71">
        <v>107</v>
      </c>
      <c r="B71" t="s">
        <v>263</v>
      </c>
      <c r="C71" t="s">
        <v>20</v>
      </c>
      <c r="D71">
        <v>86</v>
      </c>
      <c r="F71">
        <v>198</v>
      </c>
      <c r="G71" t="s">
        <v>448</v>
      </c>
      <c r="H71" t="s">
        <v>14</v>
      </c>
      <c r="I71">
        <v>168</v>
      </c>
    </row>
    <row r="72" spans="1:9" x14ac:dyDescent="0.6">
      <c r="A72">
        <v>108</v>
      </c>
      <c r="B72" t="s">
        <v>265</v>
      </c>
      <c r="C72" t="s">
        <v>20</v>
      </c>
      <c r="D72">
        <v>83</v>
      </c>
      <c r="F72">
        <v>199</v>
      </c>
      <c r="G72" t="s">
        <v>450</v>
      </c>
      <c r="H72" t="s">
        <v>14</v>
      </c>
      <c r="I72">
        <v>13</v>
      </c>
    </row>
    <row r="73" spans="1:9" x14ac:dyDescent="0.6">
      <c r="A73">
        <v>111</v>
      </c>
      <c r="B73" t="s">
        <v>272</v>
      </c>
      <c r="C73" t="s">
        <v>20</v>
      </c>
      <c r="D73">
        <v>676</v>
      </c>
      <c r="F73">
        <v>200</v>
      </c>
      <c r="G73" t="s">
        <v>452</v>
      </c>
      <c r="H73" t="s">
        <v>14</v>
      </c>
      <c r="I73">
        <v>1</v>
      </c>
    </row>
    <row r="74" spans="1:9" x14ac:dyDescent="0.6">
      <c r="A74">
        <v>112</v>
      </c>
      <c r="B74" t="s">
        <v>274</v>
      </c>
      <c r="C74" t="s">
        <v>20</v>
      </c>
      <c r="D74">
        <v>361</v>
      </c>
      <c r="F74">
        <v>204</v>
      </c>
      <c r="G74" t="s">
        <v>460</v>
      </c>
      <c r="H74" t="s">
        <v>14</v>
      </c>
      <c r="I74">
        <v>40</v>
      </c>
    </row>
    <row r="75" spans="1:9" x14ac:dyDescent="0.6">
      <c r="A75">
        <v>113</v>
      </c>
      <c r="B75" t="s">
        <v>276</v>
      </c>
      <c r="C75" t="s">
        <v>20</v>
      </c>
      <c r="D75">
        <v>131</v>
      </c>
      <c r="F75">
        <v>210</v>
      </c>
      <c r="G75" t="s">
        <v>472</v>
      </c>
      <c r="H75" t="s">
        <v>14</v>
      </c>
      <c r="I75">
        <v>226</v>
      </c>
    </row>
    <row r="76" spans="1:9" x14ac:dyDescent="0.6">
      <c r="A76">
        <v>114</v>
      </c>
      <c r="B76" t="s">
        <v>278</v>
      </c>
      <c r="C76" t="s">
        <v>20</v>
      </c>
      <c r="D76">
        <v>126</v>
      </c>
      <c r="F76">
        <v>211</v>
      </c>
      <c r="G76" t="s">
        <v>475</v>
      </c>
      <c r="H76" t="s">
        <v>14</v>
      </c>
      <c r="I76">
        <v>1625</v>
      </c>
    </row>
    <row r="77" spans="1:9" x14ac:dyDescent="0.6">
      <c r="A77">
        <v>117</v>
      </c>
      <c r="B77" t="s">
        <v>284</v>
      </c>
      <c r="C77" t="s">
        <v>20</v>
      </c>
      <c r="D77">
        <v>275</v>
      </c>
      <c r="F77">
        <v>215</v>
      </c>
      <c r="G77" t="s">
        <v>483</v>
      </c>
      <c r="H77" t="s">
        <v>14</v>
      </c>
      <c r="I77">
        <v>143</v>
      </c>
    </row>
    <row r="78" spans="1:9" x14ac:dyDescent="0.6">
      <c r="A78">
        <v>118</v>
      </c>
      <c r="B78" t="s">
        <v>286</v>
      </c>
      <c r="C78" t="s">
        <v>20</v>
      </c>
      <c r="D78">
        <v>67</v>
      </c>
      <c r="F78">
        <v>217</v>
      </c>
      <c r="G78" t="s">
        <v>487</v>
      </c>
      <c r="H78" t="s">
        <v>14</v>
      </c>
      <c r="I78">
        <v>934</v>
      </c>
    </row>
    <row r="79" spans="1:9" x14ac:dyDescent="0.6">
      <c r="A79">
        <v>119</v>
      </c>
      <c r="B79" t="s">
        <v>288</v>
      </c>
      <c r="C79" t="s">
        <v>20</v>
      </c>
      <c r="D79">
        <v>154</v>
      </c>
      <c r="F79">
        <v>220</v>
      </c>
      <c r="G79" t="s">
        <v>493</v>
      </c>
      <c r="H79" t="s">
        <v>14</v>
      </c>
      <c r="I79">
        <v>17</v>
      </c>
    </row>
    <row r="80" spans="1:9" x14ac:dyDescent="0.6">
      <c r="A80">
        <v>120</v>
      </c>
      <c r="B80" t="s">
        <v>290</v>
      </c>
      <c r="C80" t="s">
        <v>20</v>
      </c>
      <c r="D80">
        <v>1782</v>
      </c>
      <c r="F80">
        <v>221</v>
      </c>
      <c r="G80" t="s">
        <v>495</v>
      </c>
      <c r="H80" t="s">
        <v>14</v>
      </c>
      <c r="I80">
        <v>2179</v>
      </c>
    </row>
    <row r="81" spans="1:9" x14ac:dyDescent="0.6">
      <c r="A81">
        <v>121</v>
      </c>
      <c r="B81" t="s">
        <v>293</v>
      </c>
      <c r="C81" t="s">
        <v>20</v>
      </c>
      <c r="D81">
        <v>903</v>
      </c>
      <c r="F81">
        <v>223</v>
      </c>
      <c r="G81" t="s">
        <v>499</v>
      </c>
      <c r="H81" t="s">
        <v>14</v>
      </c>
      <c r="I81">
        <v>931</v>
      </c>
    </row>
    <row r="82" spans="1:9" x14ac:dyDescent="0.6">
      <c r="A82">
        <v>124</v>
      </c>
      <c r="B82" t="s">
        <v>299</v>
      </c>
      <c r="C82" t="s">
        <v>20</v>
      </c>
      <c r="D82">
        <v>94</v>
      </c>
      <c r="F82">
        <v>235</v>
      </c>
      <c r="G82" t="s">
        <v>522</v>
      </c>
      <c r="H82" t="s">
        <v>14</v>
      </c>
      <c r="I82">
        <v>92</v>
      </c>
    </row>
    <row r="83" spans="1:9" x14ac:dyDescent="0.6">
      <c r="A83">
        <v>125</v>
      </c>
      <c r="B83" t="s">
        <v>301</v>
      </c>
      <c r="C83" t="s">
        <v>20</v>
      </c>
      <c r="D83">
        <v>180</v>
      </c>
      <c r="F83">
        <v>236</v>
      </c>
      <c r="G83" t="s">
        <v>524</v>
      </c>
      <c r="H83" t="s">
        <v>14</v>
      </c>
      <c r="I83">
        <v>57</v>
      </c>
    </row>
    <row r="84" spans="1:9" x14ac:dyDescent="0.6">
      <c r="A84">
        <v>130</v>
      </c>
      <c r="B84" t="s">
        <v>311</v>
      </c>
      <c r="C84" t="s">
        <v>20</v>
      </c>
      <c r="D84">
        <v>533</v>
      </c>
      <c r="F84">
        <v>239</v>
      </c>
      <c r="G84" t="s">
        <v>530</v>
      </c>
      <c r="H84" t="s">
        <v>14</v>
      </c>
      <c r="I84">
        <v>41</v>
      </c>
    </row>
    <row r="85" spans="1:9" x14ac:dyDescent="0.6">
      <c r="A85">
        <v>131</v>
      </c>
      <c r="B85" t="s">
        <v>313</v>
      </c>
      <c r="C85" t="s">
        <v>20</v>
      </c>
      <c r="D85">
        <v>2443</v>
      </c>
      <c r="F85">
        <v>250</v>
      </c>
      <c r="G85" t="s">
        <v>552</v>
      </c>
      <c r="H85" t="s">
        <v>14</v>
      </c>
      <c r="I85">
        <v>1</v>
      </c>
    </row>
    <row r="86" spans="1:9" x14ac:dyDescent="0.6">
      <c r="A86">
        <v>132</v>
      </c>
      <c r="B86" t="s">
        <v>315</v>
      </c>
      <c r="C86" t="s">
        <v>20</v>
      </c>
      <c r="D86">
        <v>89</v>
      </c>
      <c r="F86">
        <v>251</v>
      </c>
      <c r="G86" t="s">
        <v>554</v>
      </c>
      <c r="H86" t="s">
        <v>14</v>
      </c>
      <c r="I86">
        <v>101</v>
      </c>
    </row>
    <row r="87" spans="1:9" x14ac:dyDescent="0.6">
      <c r="A87">
        <v>133</v>
      </c>
      <c r="B87" t="s">
        <v>317</v>
      </c>
      <c r="C87" t="s">
        <v>20</v>
      </c>
      <c r="D87">
        <v>159</v>
      </c>
      <c r="F87">
        <v>253</v>
      </c>
      <c r="G87" t="s">
        <v>558</v>
      </c>
      <c r="H87" t="s">
        <v>14</v>
      </c>
      <c r="I87">
        <v>1335</v>
      </c>
    </row>
    <row r="88" spans="1:9" x14ac:dyDescent="0.6">
      <c r="A88">
        <v>137</v>
      </c>
      <c r="B88" t="s">
        <v>326</v>
      </c>
      <c r="C88" t="s">
        <v>20</v>
      </c>
      <c r="D88">
        <v>50</v>
      </c>
      <c r="F88">
        <v>256</v>
      </c>
      <c r="G88" t="s">
        <v>564</v>
      </c>
      <c r="H88" t="s">
        <v>14</v>
      </c>
      <c r="I88">
        <v>15</v>
      </c>
    </row>
    <row r="89" spans="1:9" x14ac:dyDescent="0.6">
      <c r="A89">
        <v>140</v>
      </c>
      <c r="B89" t="s">
        <v>332</v>
      </c>
      <c r="C89" t="s">
        <v>20</v>
      </c>
      <c r="D89">
        <v>186</v>
      </c>
      <c r="F89">
        <v>261</v>
      </c>
      <c r="G89" t="s">
        <v>574</v>
      </c>
      <c r="H89" t="s">
        <v>14</v>
      </c>
      <c r="I89">
        <v>454</v>
      </c>
    </row>
    <row r="90" spans="1:9" x14ac:dyDescent="0.6">
      <c r="A90">
        <v>141</v>
      </c>
      <c r="B90" t="s">
        <v>334</v>
      </c>
      <c r="C90" t="s">
        <v>20</v>
      </c>
      <c r="D90">
        <v>1071</v>
      </c>
      <c r="F90">
        <v>266</v>
      </c>
      <c r="G90" t="s">
        <v>584</v>
      </c>
      <c r="H90" t="s">
        <v>14</v>
      </c>
      <c r="I90">
        <v>3182</v>
      </c>
    </row>
    <row r="91" spans="1:9" x14ac:dyDescent="0.6">
      <c r="A91">
        <v>142</v>
      </c>
      <c r="B91" t="s">
        <v>336</v>
      </c>
      <c r="C91" t="s">
        <v>20</v>
      </c>
      <c r="D91">
        <v>117</v>
      </c>
      <c r="F91">
        <v>274</v>
      </c>
      <c r="G91" t="s">
        <v>600</v>
      </c>
      <c r="H91" t="s">
        <v>14</v>
      </c>
      <c r="I91">
        <v>15</v>
      </c>
    </row>
    <row r="92" spans="1:9" x14ac:dyDescent="0.6">
      <c r="A92">
        <v>143</v>
      </c>
      <c r="B92" t="s">
        <v>338</v>
      </c>
      <c r="C92" t="s">
        <v>20</v>
      </c>
      <c r="D92">
        <v>70</v>
      </c>
      <c r="F92">
        <v>276</v>
      </c>
      <c r="G92" t="s">
        <v>604</v>
      </c>
      <c r="H92" t="s">
        <v>14</v>
      </c>
      <c r="I92">
        <v>133</v>
      </c>
    </row>
    <row r="93" spans="1:9" x14ac:dyDescent="0.6">
      <c r="A93">
        <v>144</v>
      </c>
      <c r="B93" t="s">
        <v>340</v>
      </c>
      <c r="C93" t="s">
        <v>20</v>
      </c>
      <c r="D93">
        <v>135</v>
      </c>
      <c r="F93">
        <v>281</v>
      </c>
      <c r="G93" t="s">
        <v>614</v>
      </c>
      <c r="H93" t="s">
        <v>14</v>
      </c>
      <c r="I93">
        <v>2062</v>
      </c>
    </row>
    <row r="94" spans="1:9" x14ac:dyDescent="0.6">
      <c r="A94">
        <v>145</v>
      </c>
      <c r="B94" t="s">
        <v>342</v>
      </c>
      <c r="C94" t="s">
        <v>20</v>
      </c>
      <c r="D94">
        <v>768</v>
      </c>
      <c r="F94">
        <v>283</v>
      </c>
      <c r="G94" t="s">
        <v>618</v>
      </c>
      <c r="H94" t="s">
        <v>14</v>
      </c>
      <c r="I94">
        <v>29</v>
      </c>
    </row>
    <row r="95" spans="1:9" x14ac:dyDescent="0.6">
      <c r="A95">
        <v>147</v>
      </c>
      <c r="B95" t="s">
        <v>346</v>
      </c>
      <c r="C95" t="s">
        <v>20</v>
      </c>
      <c r="D95">
        <v>199</v>
      </c>
      <c r="F95">
        <v>284</v>
      </c>
      <c r="G95" t="s">
        <v>620</v>
      </c>
      <c r="H95" t="s">
        <v>14</v>
      </c>
      <c r="I95">
        <v>132</v>
      </c>
    </row>
    <row r="96" spans="1:9" x14ac:dyDescent="0.6">
      <c r="A96">
        <v>148</v>
      </c>
      <c r="B96" t="s">
        <v>348</v>
      </c>
      <c r="C96" t="s">
        <v>20</v>
      </c>
      <c r="D96">
        <v>107</v>
      </c>
      <c r="F96">
        <v>288</v>
      </c>
      <c r="G96" t="s">
        <v>628</v>
      </c>
      <c r="H96" t="s">
        <v>14</v>
      </c>
      <c r="I96">
        <v>137</v>
      </c>
    </row>
    <row r="97" spans="1:9" x14ac:dyDescent="0.6">
      <c r="A97">
        <v>149</v>
      </c>
      <c r="B97" t="s">
        <v>350</v>
      </c>
      <c r="C97" t="s">
        <v>20</v>
      </c>
      <c r="D97">
        <v>195</v>
      </c>
      <c r="F97">
        <v>290</v>
      </c>
      <c r="G97" t="s">
        <v>632</v>
      </c>
      <c r="H97" t="s">
        <v>14</v>
      </c>
      <c r="I97">
        <v>908</v>
      </c>
    </row>
    <row r="98" spans="1:9" x14ac:dyDescent="0.6">
      <c r="A98">
        <v>152</v>
      </c>
      <c r="B98" t="s">
        <v>356</v>
      </c>
      <c r="C98" t="s">
        <v>20</v>
      </c>
      <c r="D98">
        <v>3376</v>
      </c>
      <c r="F98">
        <v>292</v>
      </c>
      <c r="G98" t="s">
        <v>636</v>
      </c>
      <c r="H98" t="s">
        <v>14</v>
      </c>
      <c r="I98">
        <v>10</v>
      </c>
    </row>
    <row r="99" spans="1:9" x14ac:dyDescent="0.6">
      <c r="A99">
        <v>158</v>
      </c>
      <c r="B99" t="s">
        <v>368</v>
      </c>
      <c r="C99" t="s">
        <v>20</v>
      </c>
      <c r="D99">
        <v>41</v>
      </c>
      <c r="F99">
        <v>295</v>
      </c>
      <c r="G99" t="s">
        <v>642</v>
      </c>
      <c r="H99" t="s">
        <v>14</v>
      </c>
      <c r="I99">
        <v>1910</v>
      </c>
    </row>
    <row r="100" spans="1:9" x14ac:dyDescent="0.6">
      <c r="A100">
        <v>159</v>
      </c>
      <c r="B100" t="s">
        <v>370</v>
      </c>
      <c r="C100" t="s">
        <v>20</v>
      </c>
      <c r="D100">
        <v>1821</v>
      </c>
      <c r="F100">
        <v>296</v>
      </c>
      <c r="G100" t="s">
        <v>644</v>
      </c>
      <c r="H100" t="s">
        <v>14</v>
      </c>
      <c r="I100">
        <v>38</v>
      </c>
    </row>
    <row r="101" spans="1:9" x14ac:dyDescent="0.6">
      <c r="A101">
        <v>160</v>
      </c>
      <c r="B101" t="s">
        <v>372</v>
      </c>
      <c r="C101" t="s">
        <v>20</v>
      </c>
      <c r="D101">
        <v>164</v>
      </c>
      <c r="F101">
        <v>297</v>
      </c>
      <c r="G101" t="s">
        <v>646</v>
      </c>
      <c r="H101" t="s">
        <v>14</v>
      </c>
      <c r="I101">
        <v>104</v>
      </c>
    </row>
    <row r="102" spans="1:9" x14ac:dyDescent="0.6">
      <c r="A102">
        <v>162</v>
      </c>
      <c r="B102" t="s">
        <v>376</v>
      </c>
      <c r="C102" t="s">
        <v>20</v>
      </c>
      <c r="D102">
        <v>157</v>
      </c>
      <c r="F102">
        <v>299</v>
      </c>
      <c r="G102" t="s">
        <v>650</v>
      </c>
      <c r="H102" t="s">
        <v>14</v>
      </c>
      <c r="I102">
        <v>49</v>
      </c>
    </row>
    <row r="103" spans="1:9" x14ac:dyDescent="0.6">
      <c r="A103">
        <v>163</v>
      </c>
      <c r="B103" t="s">
        <v>378</v>
      </c>
      <c r="C103" t="s">
        <v>20</v>
      </c>
      <c r="D103">
        <v>246</v>
      </c>
      <c r="F103">
        <v>300</v>
      </c>
      <c r="G103" t="s">
        <v>652</v>
      </c>
      <c r="H103" t="s">
        <v>14</v>
      </c>
      <c r="I103">
        <v>1</v>
      </c>
    </row>
    <row r="104" spans="1:9" x14ac:dyDescent="0.6">
      <c r="A104">
        <v>164</v>
      </c>
      <c r="B104" t="s">
        <v>380</v>
      </c>
      <c r="C104" t="s">
        <v>20</v>
      </c>
      <c r="D104">
        <v>1396</v>
      </c>
      <c r="F104">
        <v>302</v>
      </c>
      <c r="G104" t="s">
        <v>656</v>
      </c>
      <c r="H104" t="s">
        <v>14</v>
      </c>
      <c r="I104">
        <v>245</v>
      </c>
    </row>
    <row r="105" spans="1:9" x14ac:dyDescent="0.6">
      <c r="A105">
        <v>165</v>
      </c>
      <c r="B105" t="s">
        <v>382</v>
      </c>
      <c r="C105" t="s">
        <v>20</v>
      </c>
      <c r="D105">
        <v>2506</v>
      </c>
      <c r="F105">
        <v>303</v>
      </c>
      <c r="G105" t="s">
        <v>658</v>
      </c>
      <c r="H105" t="s">
        <v>14</v>
      </c>
      <c r="I105">
        <v>32</v>
      </c>
    </row>
    <row r="106" spans="1:9" x14ac:dyDescent="0.6">
      <c r="A106">
        <v>166</v>
      </c>
      <c r="B106" t="s">
        <v>384</v>
      </c>
      <c r="C106" t="s">
        <v>20</v>
      </c>
      <c r="D106">
        <v>244</v>
      </c>
      <c r="F106">
        <v>306</v>
      </c>
      <c r="G106" t="s">
        <v>664</v>
      </c>
      <c r="H106" t="s">
        <v>14</v>
      </c>
      <c r="I106">
        <v>7</v>
      </c>
    </row>
    <row r="107" spans="1:9" x14ac:dyDescent="0.6">
      <c r="A107">
        <v>167</v>
      </c>
      <c r="B107" t="s">
        <v>386</v>
      </c>
      <c r="C107" t="s">
        <v>20</v>
      </c>
      <c r="D107">
        <v>146</v>
      </c>
      <c r="F107">
        <v>308</v>
      </c>
      <c r="G107" t="s">
        <v>668</v>
      </c>
      <c r="H107" t="s">
        <v>14</v>
      </c>
      <c r="I107">
        <v>803</v>
      </c>
    </row>
    <row r="108" spans="1:9" x14ac:dyDescent="0.6">
      <c r="A108">
        <v>169</v>
      </c>
      <c r="B108" t="s">
        <v>390</v>
      </c>
      <c r="C108" t="s">
        <v>20</v>
      </c>
      <c r="D108">
        <v>1267</v>
      </c>
      <c r="F108">
        <v>310</v>
      </c>
      <c r="G108" t="s">
        <v>672</v>
      </c>
      <c r="H108" t="s">
        <v>14</v>
      </c>
      <c r="I108">
        <v>16</v>
      </c>
    </row>
    <row r="109" spans="1:9" x14ac:dyDescent="0.6">
      <c r="A109">
        <v>173</v>
      </c>
      <c r="B109" t="s">
        <v>398</v>
      </c>
      <c r="C109" t="s">
        <v>20</v>
      </c>
      <c r="D109">
        <v>1561</v>
      </c>
      <c r="F109">
        <v>315</v>
      </c>
      <c r="G109" t="s">
        <v>682</v>
      </c>
      <c r="H109" t="s">
        <v>14</v>
      </c>
      <c r="I109">
        <v>31</v>
      </c>
    </row>
    <row r="110" spans="1:9" x14ac:dyDescent="0.6">
      <c r="A110">
        <v>174</v>
      </c>
      <c r="B110" t="s">
        <v>400</v>
      </c>
      <c r="C110" t="s">
        <v>20</v>
      </c>
      <c r="D110">
        <v>48</v>
      </c>
      <c r="F110">
        <v>316</v>
      </c>
      <c r="G110" t="s">
        <v>684</v>
      </c>
      <c r="H110" t="s">
        <v>14</v>
      </c>
      <c r="I110">
        <v>108</v>
      </c>
    </row>
    <row r="111" spans="1:9" x14ac:dyDescent="0.6">
      <c r="A111">
        <v>177</v>
      </c>
      <c r="B111" t="s">
        <v>406</v>
      </c>
      <c r="C111" t="s">
        <v>20</v>
      </c>
      <c r="D111">
        <v>2739</v>
      </c>
      <c r="F111">
        <v>317</v>
      </c>
      <c r="G111" t="s">
        <v>686</v>
      </c>
      <c r="H111" t="s">
        <v>14</v>
      </c>
      <c r="I111">
        <v>30</v>
      </c>
    </row>
    <row r="112" spans="1:9" x14ac:dyDescent="0.6">
      <c r="A112">
        <v>179</v>
      </c>
      <c r="B112" t="s">
        <v>410</v>
      </c>
      <c r="C112" t="s">
        <v>20</v>
      </c>
      <c r="D112">
        <v>3537</v>
      </c>
      <c r="F112">
        <v>318</v>
      </c>
      <c r="G112" t="s">
        <v>688</v>
      </c>
      <c r="H112" t="s">
        <v>14</v>
      </c>
      <c r="I112">
        <v>17</v>
      </c>
    </row>
    <row r="113" spans="1:9" x14ac:dyDescent="0.6">
      <c r="A113">
        <v>180</v>
      </c>
      <c r="B113" t="s">
        <v>412</v>
      </c>
      <c r="C113" t="s">
        <v>20</v>
      </c>
      <c r="D113">
        <v>2107</v>
      </c>
      <c r="F113">
        <v>320</v>
      </c>
      <c r="G113" t="s">
        <v>692</v>
      </c>
      <c r="H113" t="s">
        <v>14</v>
      </c>
      <c r="I113">
        <v>80</v>
      </c>
    </row>
    <row r="114" spans="1:9" x14ac:dyDescent="0.6">
      <c r="A114">
        <v>182</v>
      </c>
      <c r="B114" t="s">
        <v>416</v>
      </c>
      <c r="C114" t="s">
        <v>20</v>
      </c>
      <c r="D114">
        <v>3318</v>
      </c>
      <c r="F114">
        <v>321</v>
      </c>
      <c r="G114" t="s">
        <v>694</v>
      </c>
      <c r="H114" t="s">
        <v>14</v>
      </c>
      <c r="I114">
        <v>2468</v>
      </c>
    </row>
    <row r="115" spans="1:9" x14ac:dyDescent="0.6">
      <c r="A115">
        <v>184</v>
      </c>
      <c r="B115" t="s">
        <v>420</v>
      </c>
      <c r="C115" t="s">
        <v>20</v>
      </c>
      <c r="D115">
        <v>340</v>
      </c>
      <c r="F115">
        <v>323</v>
      </c>
      <c r="G115" t="s">
        <v>698</v>
      </c>
      <c r="H115" t="s">
        <v>14</v>
      </c>
      <c r="I115">
        <v>26</v>
      </c>
    </row>
    <row r="116" spans="1:9" x14ac:dyDescent="0.6">
      <c r="A116">
        <v>187</v>
      </c>
      <c r="B116" t="s">
        <v>426</v>
      </c>
      <c r="C116" t="s">
        <v>20</v>
      </c>
      <c r="D116">
        <v>1442</v>
      </c>
      <c r="F116">
        <v>325</v>
      </c>
      <c r="G116" t="s">
        <v>702</v>
      </c>
      <c r="H116" t="s">
        <v>14</v>
      </c>
      <c r="I116">
        <v>73</v>
      </c>
    </row>
    <row r="117" spans="1:9" x14ac:dyDescent="0.6">
      <c r="A117">
        <v>194</v>
      </c>
      <c r="B117" t="s">
        <v>440</v>
      </c>
      <c r="C117" t="s">
        <v>20</v>
      </c>
      <c r="D117">
        <v>126</v>
      </c>
      <c r="F117">
        <v>326</v>
      </c>
      <c r="G117" t="s">
        <v>704</v>
      </c>
      <c r="H117" t="s">
        <v>14</v>
      </c>
      <c r="I117">
        <v>128</v>
      </c>
    </row>
    <row r="118" spans="1:9" x14ac:dyDescent="0.6">
      <c r="A118">
        <v>195</v>
      </c>
      <c r="B118" t="s">
        <v>442</v>
      </c>
      <c r="C118" t="s">
        <v>20</v>
      </c>
      <c r="D118">
        <v>524</v>
      </c>
      <c r="F118">
        <v>327</v>
      </c>
      <c r="G118" t="s">
        <v>706</v>
      </c>
      <c r="H118" t="s">
        <v>14</v>
      </c>
      <c r="I118">
        <v>33</v>
      </c>
    </row>
    <row r="119" spans="1:9" x14ac:dyDescent="0.6">
      <c r="A119">
        <v>197</v>
      </c>
      <c r="B119" t="s">
        <v>446</v>
      </c>
      <c r="C119" t="s">
        <v>20</v>
      </c>
      <c r="D119">
        <v>1989</v>
      </c>
      <c r="F119">
        <v>336</v>
      </c>
      <c r="G119" t="s">
        <v>724</v>
      </c>
      <c r="H119" t="s">
        <v>14</v>
      </c>
      <c r="I119">
        <v>1072</v>
      </c>
    </row>
    <row r="120" spans="1:9" x14ac:dyDescent="0.6">
      <c r="A120">
        <v>201</v>
      </c>
      <c r="B120" t="s">
        <v>454</v>
      </c>
      <c r="C120" t="s">
        <v>20</v>
      </c>
      <c r="D120">
        <v>157</v>
      </c>
      <c r="F120">
        <v>340</v>
      </c>
      <c r="G120" t="s">
        <v>732</v>
      </c>
      <c r="H120" t="s">
        <v>14</v>
      </c>
      <c r="I120">
        <v>393</v>
      </c>
    </row>
    <row r="121" spans="1:9" x14ac:dyDescent="0.6">
      <c r="A121">
        <v>203</v>
      </c>
      <c r="B121" t="s">
        <v>458</v>
      </c>
      <c r="C121" t="s">
        <v>20</v>
      </c>
      <c r="D121">
        <v>4498</v>
      </c>
      <c r="F121">
        <v>341</v>
      </c>
      <c r="G121" t="s">
        <v>734</v>
      </c>
      <c r="H121" t="s">
        <v>14</v>
      </c>
      <c r="I121">
        <v>1257</v>
      </c>
    </row>
    <row r="122" spans="1:9" x14ac:dyDescent="0.6">
      <c r="A122">
        <v>205</v>
      </c>
      <c r="B122" t="s">
        <v>462</v>
      </c>
      <c r="C122" t="s">
        <v>20</v>
      </c>
      <c r="D122">
        <v>80</v>
      </c>
      <c r="F122">
        <v>342</v>
      </c>
      <c r="G122" t="s">
        <v>736</v>
      </c>
      <c r="H122" t="s">
        <v>14</v>
      </c>
      <c r="I122">
        <v>328</v>
      </c>
    </row>
    <row r="123" spans="1:9" x14ac:dyDescent="0.6">
      <c r="A123">
        <v>207</v>
      </c>
      <c r="B123" t="s">
        <v>466</v>
      </c>
      <c r="C123" t="s">
        <v>20</v>
      </c>
      <c r="D123">
        <v>43</v>
      </c>
      <c r="F123">
        <v>343</v>
      </c>
      <c r="G123" t="s">
        <v>738</v>
      </c>
      <c r="H123" t="s">
        <v>14</v>
      </c>
      <c r="I123">
        <v>147</v>
      </c>
    </row>
    <row r="124" spans="1:9" x14ac:dyDescent="0.6">
      <c r="A124">
        <v>208</v>
      </c>
      <c r="B124" t="s">
        <v>468</v>
      </c>
      <c r="C124" t="s">
        <v>20</v>
      </c>
      <c r="D124">
        <v>2053</v>
      </c>
      <c r="F124">
        <v>344</v>
      </c>
      <c r="G124" t="s">
        <v>740</v>
      </c>
      <c r="H124" t="s">
        <v>14</v>
      </c>
      <c r="I124">
        <v>830</v>
      </c>
    </row>
    <row r="125" spans="1:9" x14ac:dyDescent="0.6">
      <c r="A125">
        <v>212</v>
      </c>
      <c r="B125" t="s">
        <v>477</v>
      </c>
      <c r="C125" t="s">
        <v>20</v>
      </c>
      <c r="D125">
        <v>168</v>
      </c>
      <c r="F125">
        <v>345</v>
      </c>
      <c r="G125" t="s">
        <v>742</v>
      </c>
      <c r="H125" t="s">
        <v>14</v>
      </c>
      <c r="I125">
        <v>331</v>
      </c>
    </row>
    <row r="126" spans="1:9" x14ac:dyDescent="0.6">
      <c r="A126">
        <v>213</v>
      </c>
      <c r="B126" t="s">
        <v>479</v>
      </c>
      <c r="C126" t="s">
        <v>20</v>
      </c>
      <c r="D126">
        <v>4289</v>
      </c>
      <c r="F126">
        <v>346</v>
      </c>
      <c r="G126" t="s">
        <v>744</v>
      </c>
      <c r="H126" t="s">
        <v>14</v>
      </c>
      <c r="I126">
        <v>25</v>
      </c>
    </row>
    <row r="127" spans="1:9" x14ac:dyDescent="0.6">
      <c r="A127">
        <v>214</v>
      </c>
      <c r="B127" t="s">
        <v>481</v>
      </c>
      <c r="C127" t="s">
        <v>20</v>
      </c>
      <c r="D127">
        <v>165</v>
      </c>
      <c r="F127">
        <v>348</v>
      </c>
      <c r="G127" t="s">
        <v>748</v>
      </c>
      <c r="H127" t="s">
        <v>14</v>
      </c>
      <c r="I127">
        <v>3483</v>
      </c>
    </row>
    <row r="128" spans="1:9" x14ac:dyDescent="0.6">
      <c r="A128">
        <v>216</v>
      </c>
      <c r="B128" t="s">
        <v>485</v>
      </c>
      <c r="C128" t="s">
        <v>20</v>
      </c>
      <c r="D128">
        <v>1815</v>
      </c>
      <c r="F128">
        <v>349</v>
      </c>
      <c r="G128" t="s">
        <v>750</v>
      </c>
      <c r="H128" t="s">
        <v>14</v>
      </c>
      <c r="I128">
        <v>923</v>
      </c>
    </row>
    <row r="129" spans="1:9" x14ac:dyDescent="0.6">
      <c r="A129">
        <v>218</v>
      </c>
      <c r="B129" t="s">
        <v>489</v>
      </c>
      <c r="C129" t="s">
        <v>20</v>
      </c>
      <c r="D129">
        <v>397</v>
      </c>
      <c r="F129">
        <v>350</v>
      </c>
      <c r="G129" t="s">
        <v>752</v>
      </c>
      <c r="H129" t="s">
        <v>14</v>
      </c>
      <c r="I129">
        <v>1</v>
      </c>
    </row>
    <row r="130" spans="1:9" x14ac:dyDescent="0.6">
      <c r="A130">
        <v>219</v>
      </c>
      <c r="B130" t="s">
        <v>491</v>
      </c>
      <c r="C130" t="s">
        <v>20</v>
      </c>
      <c r="D130">
        <v>1539</v>
      </c>
      <c r="F130">
        <v>352</v>
      </c>
      <c r="G130" t="s">
        <v>756</v>
      </c>
      <c r="H130" t="s">
        <v>14</v>
      </c>
      <c r="I130">
        <v>33</v>
      </c>
    </row>
    <row r="131" spans="1:9" x14ac:dyDescent="0.6">
      <c r="A131">
        <v>222</v>
      </c>
      <c r="B131" t="s">
        <v>497</v>
      </c>
      <c r="C131" t="s">
        <v>20</v>
      </c>
      <c r="D131">
        <v>138</v>
      </c>
      <c r="F131">
        <v>356</v>
      </c>
      <c r="G131" t="s">
        <v>764</v>
      </c>
      <c r="H131" t="s">
        <v>14</v>
      </c>
      <c r="I131">
        <v>40</v>
      </c>
    </row>
    <row r="132" spans="1:9" x14ac:dyDescent="0.6">
      <c r="A132">
        <v>224</v>
      </c>
      <c r="B132" t="s">
        <v>501</v>
      </c>
      <c r="C132" t="s">
        <v>20</v>
      </c>
      <c r="D132">
        <v>3594</v>
      </c>
      <c r="F132">
        <v>358</v>
      </c>
      <c r="G132" t="s">
        <v>768</v>
      </c>
      <c r="H132" t="s">
        <v>14</v>
      </c>
      <c r="I132">
        <v>23</v>
      </c>
    </row>
    <row r="133" spans="1:9" x14ac:dyDescent="0.6">
      <c r="A133">
        <v>225</v>
      </c>
      <c r="B133" t="s">
        <v>503</v>
      </c>
      <c r="C133" t="s">
        <v>20</v>
      </c>
      <c r="D133">
        <v>5880</v>
      </c>
      <c r="F133">
        <v>367</v>
      </c>
      <c r="G133" t="s">
        <v>786</v>
      </c>
      <c r="H133" t="s">
        <v>14</v>
      </c>
      <c r="I133">
        <v>75</v>
      </c>
    </row>
    <row r="134" spans="1:9" x14ac:dyDescent="0.6">
      <c r="A134">
        <v>226</v>
      </c>
      <c r="B134" t="s">
        <v>253</v>
      </c>
      <c r="C134" t="s">
        <v>20</v>
      </c>
      <c r="D134">
        <v>112</v>
      </c>
      <c r="F134">
        <v>371</v>
      </c>
      <c r="G134" t="s">
        <v>794</v>
      </c>
      <c r="H134" t="s">
        <v>14</v>
      </c>
      <c r="I134">
        <v>2176</v>
      </c>
    </row>
    <row r="135" spans="1:9" x14ac:dyDescent="0.6">
      <c r="A135">
        <v>227</v>
      </c>
      <c r="B135" t="s">
        <v>506</v>
      </c>
      <c r="C135" t="s">
        <v>20</v>
      </c>
      <c r="D135">
        <v>943</v>
      </c>
      <c r="F135">
        <v>374</v>
      </c>
      <c r="G135" t="s">
        <v>800</v>
      </c>
      <c r="H135" t="s">
        <v>14</v>
      </c>
      <c r="I135">
        <v>441</v>
      </c>
    </row>
    <row r="136" spans="1:9" x14ac:dyDescent="0.6">
      <c r="A136">
        <v>228</v>
      </c>
      <c r="B136" t="s">
        <v>508</v>
      </c>
      <c r="C136" t="s">
        <v>20</v>
      </c>
      <c r="D136">
        <v>2468</v>
      </c>
      <c r="F136">
        <v>375</v>
      </c>
      <c r="G136" t="s">
        <v>802</v>
      </c>
      <c r="H136" t="s">
        <v>14</v>
      </c>
      <c r="I136">
        <v>25</v>
      </c>
    </row>
    <row r="137" spans="1:9" x14ac:dyDescent="0.6">
      <c r="A137">
        <v>229</v>
      </c>
      <c r="B137" t="s">
        <v>510</v>
      </c>
      <c r="C137" t="s">
        <v>20</v>
      </c>
      <c r="D137">
        <v>2551</v>
      </c>
      <c r="F137">
        <v>377</v>
      </c>
      <c r="G137" t="s">
        <v>806</v>
      </c>
      <c r="H137" t="s">
        <v>14</v>
      </c>
      <c r="I137">
        <v>127</v>
      </c>
    </row>
    <row r="138" spans="1:9" x14ac:dyDescent="0.6">
      <c r="A138">
        <v>230</v>
      </c>
      <c r="B138" t="s">
        <v>512</v>
      </c>
      <c r="C138" t="s">
        <v>20</v>
      </c>
      <c r="D138">
        <v>101</v>
      </c>
      <c r="F138">
        <v>378</v>
      </c>
      <c r="G138" t="s">
        <v>808</v>
      </c>
      <c r="H138" t="s">
        <v>14</v>
      </c>
      <c r="I138">
        <v>355</v>
      </c>
    </row>
    <row r="139" spans="1:9" x14ac:dyDescent="0.6">
      <c r="A139">
        <v>232</v>
      </c>
      <c r="B139" t="s">
        <v>516</v>
      </c>
      <c r="C139" t="s">
        <v>20</v>
      </c>
      <c r="D139">
        <v>92</v>
      </c>
      <c r="F139">
        <v>379</v>
      </c>
      <c r="G139" t="s">
        <v>810</v>
      </c>
      <c r="H139" t="s">
        <v>14</v>
      </c>
      <c r="I139">
        <v>44</v>
      </c>
    </row>
    <row r="140" spans="1:9" x14ac:dyDescent="0.6">
      <c r="A140">
        <v>233</v>
      </c>
      <c r="B140" t="s">
        <v>518</v>
      </c>
      <c r="C140" t="s">
        <v>20</v>
      </c>
      <c r="D140">
        <v>62</v>
      </c>
      <c r="F140">
        <v>382</v>
      </c>
      <c r="G140" t="s">
        <v>816</v>
      </c>
      <c r="H140" t="s">
        <v>14</v>
      </c>
      <c r="I140">
        <v>67</v>
      </c>
    </row>
    <row r="141" spans="1:9" x14ac:dyDescent="0.6">
      <c r="A141">
        <v>234</v>
      </c>
      <c r="B141" t="s">
        <v>520</v>
      </c>
      <c r="C141" t="s">
        <v>20</v>
      </c>
      <c r="D141">
        <v>149</v>
      </c>
      <c r="F141">
        <v>386</v>
      </c>
      <c r="G141" t="s">
        <v>824</v>
      </c>
      <c r="H141" t="s">
        <v>14</v>
      </c>
      <c r="I141">
        <v>1068</v>
      </c>
    </row>
    <row r="142" spans="1:9" x14ac:dyDescent="0.6">
      <c r="A142">
        <v>237</v>
      </c>
      <c r="B142" t="s">
        <v>526</v>
      </c>
      <c r="C142" t="s">
        <v>20</v>
      </c>
      <c r="D142">
        <v>329</v>
      </c>
      <c r="F142">
        <v>387</v>
      </c>
      <c r="G142" t="s">
        <v>826</v>
      </c>
      <c r="H142" t="s">
        <v>14</v>
      </c>
      <c r="I142">
        <v>424</v>
      </c>
    </row>
    <row r="143" spans="1:9" x14ac:dyDescent="0.6">
      <c r="A143">
        <v>238</v>
      </c>
      <c r="B143" t="s">
        <v>528</v>
      </c>
      <c r="C143" t="s">
        <v>20</v>
      </c>
      <c r="D143">
        <v>97</v>
      </c>
      <c r="F143">
        <v>391</v>
      </c>
      <c r="G143" t="s">
        <v>834</v>
      </c>
      <c r="H143" t="s">
        <v>14</v>
      </c>
      <c r="I143">
        <v>151</v>
      </c>
    </row>
    <row r="144" spans="1:9" x14ac:dyDescent="0.6">
      <c r="A144">
        <v>240</v>
      </c>
      <c r="B144" t="s">
        <v>532</v>
      </c>
      <c r="C144" t="s">
        <v>20</v>
      </c>
      <c r="D144">
        <v>1784</v>
      </c>
      <c r="F144">
        <v>392</v>
      </c>
      <c r="G144" t="s">
        <v>836</v>
      </c>
      <c r="H144" t="s">
        <v>14</v>
      </c>
      <c r="I144">
        <v>1608</v>
      </c>
    </row>
    <row r="145" spans="1:9" x14ac:dyDescent="0.6">
      <c r="A145">
        <v>241</v>
      </c>
      <c r="B145" t="s">
        <v>534</v>
      </c>
      <c r="C145" t="s">
        <v>20</v>
      </c>
      <c r="D145">
        <v>1684</v>
      </c>
      <c r="F145">
        <v>399</v>
      </c>
      <c r="G145" t="s">
        <v>849</v>
      </c>
      <c r="H145" t="s">
        <v>14</v>
      </c>
      <c r="I145">
        <v>941</v>
      </c>
    </row>
    <row r="146" spans="1:9" x14ac:dyDescent="0.6">
      <c r="A146">
        <v>242</v>
      </c>
      <c r="B146" t="s">
        <v>536</v>
      </c>
      <c r="C146" t="s">
        <v>20</v>
      </c>
      <c r="D146">
        <v>250</v>
      </c>
      <c r="F146">
        <v>400</v>
      </c>
      <c r="G146" t="s">
        <v>851</v>
      </c>
      <c r="H146" t="s">
        <v>14</v>
      </c>
      <c r="I146">
        <v>1</v>
      </c>
    </row>
    <row r="147" spans="1:9" x14ac:dyDescent="0.6">
      <c r="A147">
        <v>243</v>
      </c>
      <c r="B147" t="s">
        <v>538</v>
      </c>
      <c r="C147" t="s">
        <v>20</v>
      </c>
      <c r="D147">
        <v>238</v>
      </c>
      <c r="F147">
        <v>402</v>
      </c>
      <c r="G147" t="s">
        <v>855</v>
      </c>
      <c r="H147" t="s">
        <v>14</v>
      </c>
      <c r="I147">
        <v>40</v>
      </c>
    </row>
    <row r="148" spans="1:9" x14ac:dyDescent="0.6">
      <c r="A148">
        <v>244</v>
      </c>
      <c r="B148" t="s">
        <v>540</v>
      </c>
      <c r="C148" t="s">
        <v>20</v>
      </c>
      <c r="D148">
        <v>53</v>
      </c>
      <c r="F148">
        <v>403</v>
      </c>
      <c r="G148" t="s">
        <v>857</v>
      </c>
      <c r="H148" t="s">
        <v>14</v>
      </c>
      <c r="I148">
        <v>3015</v>
      </c>
    </row>
    <row r="149" spans="1:9" x14ac:dyDescent="0.6">
      <c r="A149">
        <v>245</v>
      </c>
      <c r="B149" t="s">
        <v>542</v>
      </c>
      <c r="C149" t="s">
        <v>20</v>
      </c>
      <c r="D149">
        <v>214</v>
      </c>
      <c r="F149">
        <v>405</v>
      </c>
      <c r="G149" t="s">
        <v>861</v>
      </c>
      <c r="H149" t="s">
        <v>14</v>
      </c>
      <c r="I149">
        <v>435</v>
      </c>
    </row>
    <row r="150" spans="1:9" x14ac:dyDescent="0.6">
      <c r="A150">
        <v>246</v>
      </c>
      <c r="B150" t="s">
        <v>544</v>
      </c>
      <c r="C150" t="s">
        <v>20</v>
      </c>
      <c r="D150">
        <v>222</v>
      </c>
      <c r="F150">
        <v>409</v>
      </c>
      <c r="G150" t="s">
        <v>243</v>
      </c>
      <c r="H150" t="s">
        <v>14</v>
      </c>
      <c r="I150">
        <v>714</v>
      </c>
    </row>
    <row r="151" spans="1:9" x14ac:dyDescent="0.6">
      <c r="A151">
        <v>247</v>
      </c>
      <c r="B151" t="s">
        <v>546</v>
      </c>
      <c r="C151" t="s">
        <v>20</v>
      </c>
      <c r="D151">
        <v>1884</v>
      </c>
      <c r="F151">
        <v>414</v>
      </c>
      <c r="G151" t="s">
        <v>878</v>
      </c>
      <c r="H151" t="s">
        <v>14</v>
      </c>
      <c r="I151">
        <v>5497</v>
      </c>
    </row>
    <row r="152" spans="1:9" x14ac:dyDescent="0.6">
      <c r="A152">
        <v>248</v>
      </c>
      <c r="B152" t="s">
        <v>548</v>
      </c>
      <c r="C152" t="s">
        <v>20</v>
      </c>
      <c r="D152">
        <v>218</v>
      </c>
      <c r="F152">
        <v>415</v>
      </c>
      <c r="G152" t="s">
        <v>880</v>
      </c>
      <c r="H152" t="s">
        <v>14</v>
      </c>
      <c r="I152">
        <v>418</v>
      </c>
    </row>
    <row r="153" spans="1:9" x14ac:dyDescent="0.6">
      <c r="A153">
        <v>249</v>
      </c>
      <c r="B153" t="s">
        <v>550</v>
      </c>
      <c r="C153" t="s">
        <v>20</v>
      </c>
      <c r="D153">
        <v>6465</v>
      </c>
      <c r="F153">
        <v>416</v>
      </c>
      <c r="G153" t="s">
        <v>882</v>
      </c>
      <c r="H153" t="s">
        <v>14</v>
      </c>
      <c r="I153">
        <v>1439</v>
      </c>
    </row>
    <row r="154" spans="1:9" x14ac:dyDescent="0.6">
      <c r="A154">
        <v>252</v>
      </c>
      <c r="B154" t="s">
        <v>556</v>
      </c>
      <c r="C154" t="s">
        <v>20</v>
      </c>
      <c r="D154">
        <v>59</v>
      </c>
      <c r="F154">
        <v>417</v>
      </c>
      <c r="G154" t="s">
        <v>884</v>
      </c>
      <c r="H154" t="s">
        <v>14</v>
      </c>
      <c r="I154">
        <v>15</v>
      </c>
    </row>
    <row r="155" spans="1:9" x14ac:dyDescent="0.6">
      <c r="A155">
        <v>254</v>
      </c>
      <c r="B155" t="s">
        <v>560</v>
      </c>
      <c r="C155" t="s">
        <v>20</v>
      </c>
      <c r="D155">
        <v>88</v>
      </c>
      <c r="F155">
        <v>418</v>
      </c>
      <c r="G155" t="s">
        <v>105</v>
      </c>
      <c r="H155" t="s">
        <v>14</v>
      </c>
      <c r="I155">
        <v>1999</v>
      </c>
    </row>
    <row r="156" spans="1:9" x14ac:dyDescent="0.6">
      <c r="A156">
        <v>255</v>
      </c>
      <c r="B156" t="s">
        <v>562</v>
      </c>
      <c r="C156" t="s">
        <v>20</v>
      </c>
      <c r="D156">
        <v>1697</v>
      </c>
      <c r="F156">
        <v>421</v>
      </c>
      <c r="G156" t="s">
        <v>891</v>
      </c>
      <c r="H156" t="s">
        <v>14</v>
      </c>
      <c r="I156">
        <v>118</v>
      </c>
    </row>
    <row r="157" spans="1:9" x14ac:dyDescent="0.6">
      <c r="A157">
        <v>257</v>
      </c>
      <c r="B157" t="s">
        <v>566</v>
      </c>
      <c r="C157" t="s">
        <v>20</v>
      </c>
      <c r="D157">
        <v>92</v>
      </c>
      <c r="F157">
        <v>423</v>
      </c>
      <c r="G157" t="s">
        <v>895</v>
      </c>
      <c r="H157" t="s">
        <v>14</v>
      </c>
      <c r="I157">
        <v>162</v>
      </c>
    </row>
    <row r="158" spans="1:9" x14ac:dyDescent="0.6">
      <c r="A158">
        <v>258</v>
      </c>
      <c r="B158" t="s">
        <v>568</v>
      </c>
      <c r="C158" t="s">
        <v>20</v>
      </c>
      <c r="D158">
        <v>186</v>
      </c>
      <c r="F158">
        <v>424</v>
      </c>
      <c r="G158" t="s">
        <v>897</v>
      </c>
      <c r="H158" t="s">
        <v>14</v>
      </c>
      <c r="I158">
        <v>83</v>
      </c>
    </row>
    <row r="159" spans="1:9" x14ac:dyDescent="0.6">
      <c r="A159">
        <v>259</v>
      </c>
      <c r="B159" t="s">
        <v>570</v>
      </c>
      <c r="C159" t="s">
        <v>20</v>
      </c>
      <c r="D159">
        <v>138</v>
      </c>
      <c r="F159">
        <v>428</v>
      </c>
      <c r="G159" t="s">
        <v>905</v>
      </c>
      <c r="H159" t="s">
        <v>14</v>
      </c>
      <c r="I159">
        <v>747</v>
      </c>
    </row>
    <row r="160" spans="1:9" x14ac:dyDescent="0.6">
      <c r="A160">
        <v>260</v>
      </c>
      <c r="B160" t="s">
        <v>572</v>
      </c>
      <c r="C160" t="s">
        <v>20</v>
      </c>
      <c r="D160">
        <v>261</v>
      </c>
      <c r="F160">
        <v>430</v>
      </c>
      <c r="G160" t="s">
        <v>909</v>
      </c>
      <c r="H160" t="s">
        <v>14</v>
      </c>
      <c r="I160">
        <v>84</v>
      </c>
    </row>
    <row r="161" spans="1:9" x14ac:dyDescent="0.6">
      <c r="A161">
        <v>262</v>
      </c>
      <c r="B161" t="s">
        <v>576</v>
      </c>
      <c r="C161" t="s">
        <v>20</v>
      </c>
      <c r="D161">
        <v>107</v>
      </c>
      <c r="F161">
        <v>432</v>
      </c>
      <c r="G161" t="s">
        <v>913</v>
      </c>
      <c r="H161" t="s">
        <v>14</v>
      </c>
      <c r="I161">
        <v>91</v>
      </c>
    </row>
    <row r="162" spans="1:9" x14ac:dyDescent="0.6">
      <c r="A162">
        <v>263</v>
      </c>
      <c r="B162" t="s">
        <v>578</v>
      </c>
      <c r="C162" t="s">
        <v>20</v>
      </c>
      <c r="D162">
        <v>199</v>
      </c>
      <c r="F162">
        <v>433</v>
      </c>
      <c r="G162" t="s">
        <v>915</v>
      </c>
      <c r="H162" t="s">
        <v>14</v>
      </c>
      <c r="I162">
        <v>792</v>
      </c>
    </row>
    <row r="163" spans="1:9" x14ac:dyDescent="0.6">
      <c r="A163">
        <v>264</v>
      </c>
      <c r="B163" t="s">
        <v>580</v>
      </c>
      <c r="C163" t="s">
        <v>20</v>
      </c>
      <c r="D163">
        <v>5512</v>
      </c>
      <c r="F163">
        <v>441</v>
      </c>
      <c r="G163" t="s">
        <v>931</v>
      </c>
      <c r="H163" t="s">
        <v>14</v>
      </c>
      <c r="I163">
        <v>32</v>
      </c>
    </row>
    <row r="164" spans="1:9" x14ac:dyDescent="0.6">
      <c r="A164">
        <v>265</v>
      </c>
      <c r="B164" t="s">
        <v>582</v>
      </c>
      <c r="C164" t="s">
        <v>20</v>
      </c>
      <c r="D164">
        <v>86</v>
      </c>
      <c r="F164">
        <v>446</v>
      </c>
      <c r="G164" t="s">
        <v>940</v>
      </c>
      <c r="H164" t="s">
        <v>14</v>
      </c>
      <c r="I164">
        <v>186</v>
      </c>
    </row>
    <row r="165" spans="1:9" x14ac:dyDescent="0.6">
      <c r="A165">
        <v>267</v>
      </c>
      <c r="B165" t="s">
        <v>586</v>
      </c>
      <c r="C165" t="s">
        <v>20</v>
      </c>
      <c r="D165">
        <v>2768</v>
      </c>
      <c r="F165">
        <v>448</v>
      </c>
      <c r="G165" t="s">
        <v>944</v>
      </c>
      <c r="H165" t="s">
        <v>14</v>
      </c>
      <c r="I165">
        <v>605</v>
      </c>
    </row>
    <row r="166" spans="1:9" x14ac:dyDescent="0.6">
      <c r="A166">
        <v>268</v>
      </c>
      <c r="B166" t="s">
        <v>588</v>
      </c>
      <c r="C166" t="s">
        <v>20</v>
      </c>
      <c r="D166">
        <v>48</v>
      </c>
      <c r="F166">
        <v>450</v>
      </c>
      <c r="G166" t="s">
        <v>948</v>
      </c>
      <c r="H166" t="s">
        <v>14</v>
      </c>
      <c r="I166">
        <v>1</v>
      </c>
    </row>
    <row r="167" spans="1:9" x14ac:dyDescent="0.6">
      <c r="A167">
        <v>269</v>
      </c>
      <c r="B167" t="s">
        <v>590</v>
      </c>
      <c r="C167" t="s">
        <v>20</v>
      </c>
      <c r="D167">
        <v>87</v>
      </c>
      <c r="F167">
        <v>452</v>
      </c>
      <c r="G167" t="s">
        <v>952</v>
      </c>
      <c r="H167" t="s">
        <v>14</v>
      </c>
      <c r="I167">
        <v>31</v>
      </c>
    </row>
    <row r="168" spans="1:9" x14ac:dyDescent="0.6">
      <c r="A168">
        <v>272</v>
      </c>
      <c r="B168" t="s">
        <v>596</v>
      </c>
      <c r="C168" t="s">
        <v>20</v>
      </c>
      <c r="D168">
        <v>1894</v>
      </c>
      <c r="F168">
        <v>453</v>
      </c>
      <c r="G168" t="s">
        <v>954</v>
      </c>
      <c r="H168" t="s">
        <v>14</v>
      </c>
      <c r="I168">
        <v>1181</v>
      </c>
    </row>
    <row r="169" spans="1:9" x14ac:dyDescent="0.6">
      <c r="A169">
        <v>273</v>
      </c>
      <c r="B169" t="s">
        <v>598</v>
      </c>
      <c r="C169" t="s">
        <v>20</v>
      </c>
      <c r="D169">
        <v>282</v>
      </c>
      <c r="F169">
        <v>454</v>
      </c>
      <c r="G169" t="s">
        <v>956</v>
      </c>
      <c r="H169" t="s">
        <v>14</v>
      </c>
      <c r="I169">
        <v>39</v>
      </c>
    </row>
    <row r="170" spans="1:9" x14ac:dyDescent="0.6">
      <c r="A170">
        <v>275</v>
      </c>
      <c r="B170" t="s">
        <v>602</v>
      </c>
      <c r="C170" t="s">
        <v>20</v>
      </c>
      <c r="D170">
        <v>116</v>
      </c>
      <c r="F170">
        <v>457</v>
      </c>
      <c r="G170" t="s">
        <v>962</v>
      </c>
      <c r="H170" t="s">
        <v>14</v>
      </c>
      <c r="I170">
        <v>46</v>
      </c>
    </row>
    <row r="171" spans="1:9" x14ac:dyDescent="0.6">
      <c r="A171">
        <v>277</v>
      </c>
      <c r="B171" t="s">
        <v>606</v>
      </c>
      <c r="C171" t="s">
        <v>20</v>
      </c>
      <c r="D171">
        <v>83</v>
      </c>
      <c r="F171">
        <v>459</v>
      </c>
      <c r="G171" t="s">
        <v>966</v>
      </c>
      <c r="H171" t="s">
        <v>14</v>
      </c>
      <c r="I171">
        <v>105</v>
      </c>
    </row>
    <row r="172" spans="1:9" x14ac:dyDescent="0.6">
      <c r="A172">
        <v>278</v>
      </c>
      <c r="B172" t="s">
        <v>608</v>
      </c>
      <c r="C172" t="s">
        <v>20</v>
      </c>
      <c r="D172">
        <v>91</v>
      </c>
      <c r="F172">
        <v>462</v>
      </c>
      <c r="G172" t="s">
        <v>972</v>
      </c>
      <c r="H172" t="s">
        <v>14</v>
      </c>
      <c r="I172">
        <v>535</v>
      </c>
    </row>
    <row r="173" spans="1:9" x14ac:dyDescent="0.6">
      <c r="A173">
        <v>279</v>
      </c>
      <c r="B173" t="s">
        <v>610</v>
      </c>
      <c r="C173" t="s">
        <v>20</v>
      </c>
      <c r="D173">
        <v>546</v>
      </c>
      <c r="F173">
        <v>468</v>
      </c>
      <c r="G173" t="s">
        <v>984</v>
      </c>
      <c r="H173" t="s">
        <v>14</v>
      </c>
      <c r="I173">
        <v>16</v>
      </c>
    </row>
    <row r="174" spans="1:9" x14ac:dyDescent="0.6">
      <c r="A174">
        <v>280</v>
      </c>
      <c r="B174" t="s">
        <v>612</v>
      </c>
      <c r="C174" t="s">
        <v>20</v>
      </c>
      <c r="D174">
        <v>393</v>
      </c>
      <c r="F174">
        <v>472</v>
      </c>
      <c r="G174" t="s">
        <v>991</v>
      </c>
      <c r="H174" t="s">
        <v>14</v>
      </c>
      <c r="I174">
        <v>575</v>
      </c>
    </row>
    <row r="175" spans="1:9" x14ac:dyDescent="0.6">
      <c r="A175">
        <v>282</v>
      </c>
      <c r="B175" t="s">
        <v>616</v>
      </c>
      <c r="C175" t="s">
        <v>20</v>
      </c>
      <c r="D175">
        <v>133</v>
      </c>
      <c r="F175">
        <v>476</v>
      </c>
      <c r="G175" t="s">
        <v>999</v>
      </c>
      <c r="H175" t="s">
        <v>14</v>
      </c>
      <c r="I175">
        <v>1120</v>
      </c>
    </row>
    <row r="176" spans="1:9" x14ac:dyDescent="0.6">
      <c r="A176">
        <v>285</v>
      </c>
      <c r="B176" t="s">
        <v>622</v>
      </c>
      <c r="C176" t="s">
        <v>20</v>
      </c>
      <c r="D176">
        <v>254</v>
      </c>
      <c r="F176">
        <v>477</v>
      </c>
      <c r="G176" t="s">
        <v>1001</v>
      </c>
      <c r="H176" t="s">
        <v>14</v>
      </c>
      <c r="I176">
        <v>113</v>
      </c>
    </row>
    <row r="177" spans="1:9" x14ac:dyDescent="0.6">
      <c r="A177">
        <v>287</v>
      </c>
      <c r="B177" t="s">
        <v>626</v>
      </c>
      <c r="C177" t="s">
        <v>20</v>
      </c>
      <c r="D177">
        <v>176</v>
      </c>
      <c r="F177">
        <v>481</v>
      </c>
      <c r="G177" t="s">
        <v>1009</v>
      </c>
      <c r="H177" t="s">
        <v>14</v>
      </c>
      <c r="I177">
        <v>1538</v>
      </c>
    </row>
    <row r="178" spans="1:9" x14ac:dyDescent="0.6">
      <c r="A178">
        <v>289</v>
      </c>
      <c r="B178" t="s">
        <v>630</v>
      </c>
      <c r="C178" t="s">
        <v>20</v>
      </c>
      <c r="D178">
        <v>337</v>
      </c>
      <c r="F178">
        <v>482</v>
      </c>
      <c r="G178" t="s">
        <v>1011</v>
      </c>
      <c r="H178" t="s">
        <v>14</v>
      </c>
      <c r="I178">
        <v>9</v>
      </c>
    </row>
    <row r="179" spans="1:9" x14ac:dyDescent="0.6">
      <c r="A179">
        <v>291</v>
      </c>
      <c r="B179" t="s">
        <v>634</v>
      </c>
      <c r="C179" t="s">
        <v>20</v>
      </c>
      <c r="D179">
        <v>107</v>
      </c>
      <c r="F179">
        <v>483</v>
      </c>
      <c r="G179" t="s">
        <v>1013</v>
      </c>
      <c r="H179" t="s">
        <v>14</v>
      </c>
      <c r="I179">
        <v>554</v>
      </c>
    </row>
    <row r="180" spans="1:9" x14ac:dyDescent="0.6">
      <c r="A180">
        <v>294</v>
      </c>
      <c r="B180" t="s">
        <v>640</v>
      </c>
      <c r="C180" t="s">
        <v>20</v>
      </c>
      <c r="D180">
        <v>183</v>
      </c>
      <c r="F180">
        <v>485</v>
      </c>
      <c r="G180" t="s">
        <v>1017</v>
      </c>
      <c r="H180" t="s">
        <v>14</v>
      </c>
      <c r="I180">
        <v>648</v>
      </c>
    </row>
    <row r="181" spans="1:9" x14ac:dyDescent="0.6">
      <c r="A181">
        <v>298</v>
      </c>
      <c r="B181" t="s">
        <v>648</v>
      </c>
      <c r="C181" t="s">
        <v>20</v>
      </c>
      <c r="D181">
        <v>72</v>
      </c>
      <c r="F181">
        <v>486</v>
      </c>
      <c r="G181" t="s">
        <v>1019</v>
      </c>
      <c r="H181" t="s">
        <v>14</v>
      </c>
      <c r="I181">
        <v>21</v>
      </c>
    </row>
    <row r="182" spans="1:9" x14ac:dyDescent="0.6">
      <c r="A182">
        <v>301</v>
      </c>
      <c r="B182" t="s">
        <v>654</v>
      </c>
      <c r="C182" t="s">
        <v>20</v>
      </c>
      <c r="D182">
        <v>295</v>
      </c>
      <c r="F182">
        <v>496</v>
      </c>
      <c r="G182" t="s">
        <v>1040</v>
      </c>
      <c r="H182" t="s">
        <v>14</v>
      </c>
      <c r="I182">
        <v>54</v>
      </c>
    </row>
    <row r="183" spans="1:9" x14ac:dyDescent="0.6">
      <c r="A183">
        <v>304</v>
      </c>
      <c r="B183" t="s">
        <v>660</v>
      </c>
      <c r="C183" t="s">
        <v>20</v>
      </c>
      <c r="D183">
        <v>142</v>
      </c>
      <c r="F183">
        <v>497</v>
      </c>
      <c r="G183" t="s">
        <v>1042</v>
      </c>
      <c r="H183" t="s">
        <v>14</v>
      </c>
      <c r="I183">
        <v>120</v>
      </c>
    </row>
    <row r="184" spans="1:9" x14ac:dyDescent="0.6">
      <c r="A184">
        <v>305</v>
      </c>
      <c r="B184" t="s">
        <v>662</v>
      </c>
      <c r="C184" t="s">
        <v>20</v>
      </c>
      <c r="D184">
        <v>85</v>
      </c>
      <c r="F184">
        <v>498</v>
      </c>
      <c r="G184" t="s">
        <v>1044</v>
      </c>
      <c r="H184" t="s">
        <v>14</v>
      </c>
      <c r="I184">
        <v>579</v>
      </c>
    </row>
    <row r="185" spans="1:9" x14ac:dyDescent="0.6">
      <c r="A185">
        <v>307</v>
      </c>
      <c r="B185" t="s">
        <v>666</v>
      </c>
      <c r="C185" t="s">
        <v>20</v>
      </c>
      <c r="D185">
        <v>659</v>
      </c>
      <c r="F185">
        <v>499</v>
      </c>
      <c r="G185" t="s">
        <v>1046</v>
      </c>
      <c r="H185" t="s">
        <v>14</v>
      </c>
      <c r="I185">
        <v>2072</v>
      </c>
    </row>
    <row r="186" spans="1:9" x14ac:dyDescent="0.6">
      <c r="A186">
        <v>311</v>
      </c>
      <c r="B186" t="s">
        <v>674</v>
      </c>
      <c r="C186" t="s">
        <v>20</v>
      </c>
      <c r="D186">
        <v>121</v>
      </c>
      <c r="F186">
        <v>500</v>
      </c>
      <c r="G186" t="s">
        <v>1048</v>
      </c>
      <c r="H186" t="s">
        <v>14</v>
      </c>
      <c r="I186">
        <v>0</v>
      </c>
    </row>
    <row r="187" spans="1:9" x14ac:dyDescent="0.6">
      <c r="A187">
        <v>312</v>
      </c>
      <c r="B187" t="s">
        <v>676</v>
      </c>
      <c r="C187" t="s">
        <v>20</v>
      </c>
      <c r="D187">
        <v>3742</v>
      </c>
      <c r="F187">
        <v>501</v>
      </c>
      <c r="G187" t="s">
        <v>1050</v>
      </c>
      <c r="H187" t="s">
        <v>14</v>
      </c>
      <c r="I187">
        <v>1796</v>
      </c>
    </row>
    <row r="188" spans="1:9" x14ac:dyDescent="0.6">
      <c r="A188">
        <v>313</v>
      </c>
      <c r="B188" t="s">
        <v>678</v>
      </c>
      <c r="C188" t="s">
        <v>20</v>
      </c>
      <c r="D188">
        <v>223</v>
      </c>
      <c r="F188">
        <v>504</v>
      </c>
      <c r="G188" t="s">
        <v>1055</v>
      </c>
      <c r="H188" t="s">
        <v>14</v>
      </c>
      <c r="I188">
        <v>62</v>
      </c>
    </row>
    <row r="189" spans="1:9" x14ac:dyDescent="0.6">
      <c r="A189">
        <v>314</v>
      </c>
      <c r="B189" t="s">
        <v>680</v>
      </c>
      <c r="C189" t="s">
        <v>20</v>
      </c>
      <c r="D189">
        <v>133</v>
      </c>
      <c r="F189">
        <v>505</v>
      </c>
      <c r="G189" t="s">
        <v>1057</v>
      </c>
      <c r="H189" t="s">
        <v>14</v>
      </c>
      <c r="I189">
        <v>347</v>
      </c>
    </row>
    <row r="190" spans="1:9" x14ac:dyDescent="0.6">
      <c r="A190">
        <v>322</v>
      </c>
      <c r="B190" t="s">
        <v>696</v>
      </c>
      <c r="C190" t="s">
        <v>20</v>
      </c>
      <c r="D190">
        <v>5168</v>
      </c>
      <c r="F190">
        <v>507</v>
      </c>
      <c r="G190" t="s">
        <v>1061</v>
      </c>
      <c r="H190" t="s">
        <v>14</v>
      </c>
      <c r="I190">
        <v>19</v>
      </c>
    </row>
    <row r="191" spans="1:9" x14ac:dyDescent="0.6">
      <c r="A191">
        <v>324</v>
      </c>
      <c r="B191" t="s">
        <v>700</v>
      </c>
      <c r="C191" t="s">
        <v>20</v>
      </c>
      <c r="D191">
        <v>307</v>
      </c>
      <c r="F191">
        <v>509</v>
      </c>
      <c r="G191" t="s">
        <v>398</v>
      </c>
      <c r="H191" t="s">
        <v>14</v>
      </c>
      <c r="I191">
        <v>1258</v>
      </c>
    </row>
    <row r="192" spans="1:9" x14ac:dyDescent="0.6">
      <c r="A192">
        <v>328</v>
      </c>
      <c r="B192" t="s">
        <v>708</v>
      </c>
      <c r="C192" t="s">
        <v>20</v>
      </c>
      <c r="D192">
        <v>2441</v>
      </c>
      <c r="F192">
        <v>511</v>
      </c>
      <c r="G192" t="s">
        <v>1068</v>
      </c>
      <c r="H192" t="s">
        <v>14</v>
      </c>
      <c r="I192">
        <v>362</v>
      </c>
    </row>
    <row r="193" spans="1:9" x14ac:dyDescent="0.6">
      <c r="A193">
        <v>330</v>
      </c>
      <c r="B193" t="s">
        <v>712</v>
      </c>
      <c r="C193" t="s">
        <v>20</v>
      </c>
      <c r="D193">
        <v>1385</v>
      </c>
      <c r="F193">
        <v>515</v>
      </c>
      <c r="G193" t="s">
        <v>1076</v>
      </c>
      <c r="H193" t="s">
        <v>14</v>
      </c>
      <c r="I193">
        <v>133</v>
      </c>
    </row>
    <row r="194" spans="1:9" x14ac:dyDescent="0.6">
      <c r="A194">
        <v>331</v>
      </c>
      <c r="B194" t="s">
        <v>714</v>
      </c>
      <c r="C194" t="s">
        <v>20</v>
      </c>
      <c r="D194">
        <v>190</v>
      </c>
      <c r="F194">
        <v>516</v>
      </c>
      <c r="G194" t="s">
        <v>1078</v>
      </c>
      <c r="H194" t="s">
        <v>14</v>
      </c>
      <c r="I194">
        <v>846</v>
      </c>
    </row>
    <row r="195" spans="1:9" x14ac:dyDescent="0.6">
      <c r="A195">
        <v>332</v>
      </c>
      <c r="B195" t="s">
        <v>716</v>
      </c>
      <c r="C195" t="s">
        <v>20</v>
      </c>
      <c r="D195">
        <v>470</v>
      </c>
      <c r="F195">
        <v>518</v>
      </c>
      <c r="G195" t="s">
        <v>1082</v>
      </c>
      <c r="H195" t="s">
        <v>14</v>
      </c>
      <c r="I195">
        <v>10</v>
      </c>
    </row>
    <row r="196" spans="1:9" x14ac:dyDescent="0.6">
      <c r="A196">
        <v>333</v>
      </c>
      <c r="B196" t="s">
        <v>718</v>
      </c>
      <c r="C196" t="s">
        <v>20</v>
      </c>
      <c r="D196">
        <v>253</v>
      </c>
      <c r="F196">
        <v>522</v>
      </c>
      <c r="G196" t="s">
        <v>1089</v>
      </c>
      <c r="H196" t="s">
        <v>14</v>
      </c>
      <c r="I196">
        <v>191</v>
      </c>
    </row>
    <row r="197" spans="1:9" x14ac:dyDescent="0.6">
      <c r="A197">
        <v>334</v>
      </c>
      <c r="B197" t="s">
        <v>720</v>
      </c>
      <c r="C197" t="s">
        <v>20</v>
      </c>
      <c r="D197">
        <v>1113</v>
      </c>
      <c r="F197">
        <v>524</v>
      </c>
      <c r="G197" t="s">
        <v>1093</v>
      </c>
      <c r="H197" t="s">
        <v>14</v>
      </c>
      <c r="I197">
        <v>1979</v>
      </c>
    </row>
    <row r="198" spans="1:9" x14ac:dyDescent="0.6">
      <c r="A198">
        <v>335</v>
      </c>
      <c r="B198" t="s">
        <v>722</v>
      </c>
      <c r="C198" t="s">
        <v>20</v>
      </c>
      <c r="D198">
        <v>2283</v>
      </c>
      <c r="F198">
        <v>525</v>
      </c>
      <c r="G198" t="s">
        <v>1095</v>
      </c>
      <c r="H198" t="s">
        <v>14</v>
      </c>
      <c r="I198">
        <v>63</v>
      </c>
    </row>
    <row r="199" spans="1:9" x14ac:dyDescent="0.6">
      <c r="A199">
        <v>337</v>
      </c>
      <c r="B199" t="s">
        <v>726</v>
      </c>
      <c r="C199" t="s">
        <v>20</v>
      </c>
      <c r="D199">
        <v>1095</v>
      </c>
      <c r="F199">
        <v>527</v>
      </c>
      <c r="G199" t="s">
        <v>1099</v>
      </c>
      <c r="H199" t="s">
        <v>14</v>
      </c>
      <c r="I199">
        <v>6080</v>
      </c>
    </row>
    <row r="200" spans="1:9" x14ac:dyDescent="0.6">
      <c r="A200">
        <v>338</v>
      </c>
      <c r="B200" t="s">
        <v>728</v>
      </c>
      <c r="C200" t="s">
        <v>20</v>
      </c>
      <c r="D200">
        <v>1690</v>
      </c>
      <c r="F200">
        <v>528</v>
      </c>
      <c r="G200" t="s">
        <v>1101</v>
      </c>
      <c r="H200" t="s">
        <v>14</v>
      </c>
      <c r="I200">
        <v>80</v>
      </c>
    </row>
    <row r="201" spans="1:9" x14ac:dyDescent="0.6">
      <c r="A201">
        <v>347</v>
      </c>
      <c r="B201" t="s">
        <v>746</v>
      </c>
      <c r="C201" t="s">
        <v>20</v>
      </c>
      <c r="D201">
        <v>191</v>
      </c>
      <c r="F201">
        <v>529</v>
      </c>
      <c r="G201" t="s">
        <v>1103</v>
      </c>
      <c r="H201" t="s">
        <v>14</v>
      </c>
      <c r="I201">
        <v>9</v>
      </c>
    </row>
    <row r="202" spans="1:9" x14ac:dyDescent="0.6">
      <c r="A202">
        <v>351</v>
      </c>
      <c r="B202" t="s">
        <v>754</v>
      </c>
      <c r="C202" t="s">
        <v>20</v>
      </c>
      <c r="D202">
        <v>2013</v>
      </c>
      <c r="F202">
        <v>530</v>
      </c>
      <c r="G202" t="s">
        <v>1105</v>
      </c>
      <c r="H202" t="s">
        <v>14</v>
      </c>
      <c r="I202">
        <v>1784</v>
      </c>
    </row>
    <row r="203" spans="1:9" x14ac:dyDescent="0.6">
      <c r="A203">
        <v>353</v>
      </c>
      <c r="B203" t="s">
        <v>758</v>
      </c>
      <c r="C203" t="s">
        <v>20</v>
      </c>
      <c r="D203">
        <v>1703</v>
      </c>
      <c r="F203">
        <v>534</v>
      </c>
      <c r="G203" t="s">
        <v>1113</v>
      </c>
      <c r="H203" t="s">
        <v>14</v>
      </c>
      <c r="I203">
        <v>243</v>
      </c>
    </row>
    <row r="204" spans="1:9" x14ac:dyDescent="0.6">
      <c r="A204">
        <v>354</v>
      </c>
      <c r="B204" t="s">
        <v>760</v>
      </c>
      <c r="C204" t="s">
        <v>20</v>
      </c>
      <c r="D204">
        <v>80</v>
      </c>
      <c r="F204">
        <v>538</v>
      </c>
      <c r="G204" t="s">
        <v>1121</v>
      </c>
      <c r="H204" t="s">
        <v>14</v>
      </c>
      <c r="I204">
        <v>1296</v>
      </c>
    </row>
    <row r="205" spans="1:9" x14ac:dyDescent="0.6">
      <c r="A205">
        <v>357</v>
      </c>
      <c r="B205" t="s">
        <v>766</v>
      </c>
      <c r="C205" t="s">
        <v>20</v>
      </c>
      <c r="D205">
        <v>41</v>
      </c>
      <c r="F205">
        <v>539</v>
      </c>
      <c r="G205" t="s">
        <v>1123</v>
      </c>
      <c r="H205" t="s">
        <v>14</v>
      </c>
      <c r="I205">
        <v>77</v>
      </c>
    </row>
    <row r="206" spans="1:9" x14ac:dyDescent="0.6">
      <c r="A206">
        <v>359</v>
      </c>
      <c r="B206" t="s">
        <v>770</v>
      </c>
      <c r="C206" t="s">
        <v>20</v>
      </c>
      <c r="D206">
        <v>187</v>
      </c>
      <c r="F206">
        <v>541</v>
      </c>
      <c r="G206" t="s">
        <v>1127</v>
      </c>
      <c r="H206" t="s">
        <v>14</v>
      </c>
      <c r="I206">
        <v>395</v>
      </c>
    </row>
    <row r="207" spans="1:9" x14ac:dyDescent="0.6">
      <c r="A207">
        <v>360</v>
      </c>
      <c r="B207" t="s">
        <v>772</v>
      </c>
      <c r="C207" t="s">
        <v>20</v>
      </c>
      <c r="D207">
        <v>2875</v>
      </c>
      <c r="F207">
        <v>542</v>
      </c>
      <c r="G207" t="s">
        <v>1129</v>
      </c>
      <c r="H207" t="s">
        <v>14</v>
      </c>
      <c r="I207">
        <v>49</v>
      </c>
    </row>
    <row r="208" spans="1:9" x14ac:dyDescent="0.6">
      <c r="A208">
        <v>361</v>
      </c>
      <c r="B208" t="s">
        <v>774</v>
      </c>
      <c r="C208" t="s">
        <v>20</v>
      </c>
      <c r="D208">
        <v>88</v>
      </c>
      <c r="F208">
        <v>543</v>
      </c>
      <c r="G208" t="s">
        <v>1131</v>
      </c>
      <c r="H208" t="s">
        <v>14</v>
      </c>
      <c r="I208">
        <v>180</v>
      </c>
    </row>
    <row r="209" spans="1:9" x14ac:dyDescent="0.6">
      <c r="A209">
        <v>362</v>
      </c>
      <c r="B209" t="s">
        <v>776</v>
      </c>
      <c r="C209" t="s">
        <v>20</v>
      </c>
      <c r="D209">
        <v>191</v>
      </c>
      <c r="F209">
        <v>545</v>
      </c>
      <c r="G209" t="s">
        <v>1135</v>
      </c>
      <c r="H209" t="s">
        <v>14</v>
      </c>
      <c r="I209">
        <v>2690</v>
      </c>
    </row>
    <row r="210" spans="1:9" x14ac:dyDescent="0.6">
      <c r="A210">
        <v>363</v>
      </c>
      <c r="B210" t="s">
        <v>778</v>
      </c>
      <c r="C210" t="s">
        <v>20</v>
      </c>
      <c r="D210">
        <v>139</v>
      </c>
      <c r="F210">
        <v>551</v>
      </c>
      <c r="G210" t="s">
        <v>1147</v>
      </c>
      <c r="H210" t="s">
        <v>14</v>
      </c>
      <c r="I210">
        <v>2779</v>
      </c>
    </row>
    <row r="211" spans="1:9" x14ac:dyDescent="0.6">
      <c r="A211">
        <v>364</v>
      </c>
      <c r="B211" t="s">
        <v>780</v>
      </c>
      <c r="C211" t="s">
        <v>20</v>
      </c>
      <c r="D211">
        <v>186</v>
      </c>
      <c r="F211">
        <v>552</v>
      </c>
      <c r="G211" t="s">
        <v>1149</v>
      </c>
      <c r="H211" t="s">
        <v>14</v>
      </c>
      <c r="I211">
        <v>92</v>
      </c>
    </row>
    <row r="212" spans="1:9" x14ac:dyDescent="0.6">
      <c r="A212">
        <v>365</v>
      </c>
      <c r="B212" t="s">
        <v>782</v>
      </c>
      <c r="C212" t="s">
        <v>20</v>
      </c>
      <c r="D212">
        <v>112</v>
      </c>
      <c r="F212">
        <v>553</v>
      </c>
      <c r="G212" t="s">
        <v>1151</v>
      </c>
      <c r="H212" t="s">
        <v>14</v>
      </c>
      <c r="I212">
        <v>1028</v>
      </c>
    </row>
    <row r="213" spans="1:9" x14ac:dyDescent="0.6">
      <c r="A213">
        <v>366</v>
      </c>
      <c r="B213" t="s">
        <v>784</v>
      </c>
      <c r="C213" t="s">
        <v>20</v>
      </c>
      <c r="D213">
        <v>101</v>
      </c>
      <c r="F213">
        <v>562</v>
      </c>
      <c r="G213" t="s">
        <v>1168</v>
      </c>
      <c r="H213" t="s">
        <v>14</v>
      </c>
      <c r="I213">
        <v>26</v>
      </c>
    </row>
    <row r="214" spans="1:9" x14ac:dyDescent="0.6">
      <c r="A214">
        <v>368</v>
      </c>
      <c r="B214" t="s">
        <v>788</v>
      </c>
      <c r="C214" t="s">
        <v>20</v>
      </c>
      <c r="D214">
        <v>206</v>
      </c>
      <c r="F214">
        <v>564</v>
      </c>
      <c r="G214" t="s">
        <v>1172</v>
      </c>
      <c r="H214" t="s">
        <v>14</v>
      </c>
      <c r="I214">
        <v>1790</v>
      </c>
    </row>
    <row r="215" spans="1:9" x14ac:dyDescent="0.6">
      <c r="A215">
        <v>369</v>
      </c>
      <c r="B215" t="s">
        <v>790</v>
      </c>
      <c r="C215" t="s">
        <v>20</v>
      </c>
      <c r="D215">
        <v>154</v>
      </c>
      <c r="F215">
        <v>566</v>
      </c>
      <c r="G215" t="s">
        <v>1176</v>
      </c>
      <c r="H215" t="s">
        <v>14</v>
      </c>
      <c r="I215">
        <v>37</v>
      </c>
    </row>
    <row r="216" spans="1:9" x14ac:dyDescent="0.6">
      <c r="A216">
        <v>370</v>
      </c>
      <c r="B216" t="s">
        <v>792</v>
      </c>
      <c r="C216" t="s">
        <v>20</v>
      </c>
      <c r="D216">
        <v>5966</v>
      </c>
      <c r="F216">
        <v>571</v>
      </c>
      <c r="G216" t="s">
        <v>1186</v>
      </c>
      <c r="H216" t="s">
        <v>14</v>
      </c>
      <c r="I216">
        <v>35</v>
      </c>
    </row>
    <row r="217" spans="1:9" x14ac:dyDescent="0.6">
      <c r="A217">
        <v>372</v>
      </c>
      <c r="B217" t="s">
        <v>796</v>
      </c>
      <c r="C217" t="s">
        <v>20</v>
      </c>
      <c r="D217">
        <v>169</v>
      </c>
      <c r="F217">
        <v>575</v>
      </c>
      <c r="G217" t="s">
        <v>1194</v>
      </c>
      <c r="H217" t="s">
        <v>14</v>
      </c>
      <c r="I217">
        <v>558</v>
      </c>
    </row>
    <row r="218" spans="1:9" x14ac:dyDescent="0.6">
      <c r="A218">
        <v>373</v>
      </c>
      <c r="B218" t="s">
        <v>798</v>
      </c>
      <c r="C218" t="s">
        <v>20</v>
      </c>
      <c r="D218">
        <v>2106</v>
      </c>
      <c r="F218">
        <v>576</v>
      </c>
      <c r="G218" t="s">
        <v>1196</v>
      </c>
      <c r="H218" t="s">
        <v>14</v>
      </c>
      <c r="I218">
        <v>64</v>
      </c>
    </row>
    <row r="219" spans="1:9" x14ac:dyDescent="0.6">
      <c r="A219">
        <v>376</v>
      </c>
      <c r="B219" t="s">
        <v>804</v>
      </c>
      <c r="C219" t="s">
        <v>20</v>
      </c>
      <c r="D219">
        <v>131</v>
      </c>
      <c r="F219">
        <v>578</v>
      </c>
      <c r="G219" t="s">
        <v>1200</v>
      </c>
      <c r="H219" t="s">
        <v>14</v>
      </c>
      <c r="I219">
        <v>245</v>
      </c>
    </row>
    <row r="220" spans="1:9" x14ac:dyDescent="0.6">
      <c r="A220">
        <v>380</v>
      </c>
      <c r="B220" t="s">
        <v>812</v>
      </c>
      <c r="C220" t="s">
        <v>20</v>
      </c>
      <c r="D220">
        <v>84</v>
      </c>
      <c r="F220">
        <v>581</v>
      </c>
      <c r="G220" t="s">
        <v>1205</v>
      </c>
      <c r="H220" t="s">
        <v>14</v>
      </c>
      <c r="I220">
        <v>71</v>
      </c>
    </row>
    <row r="221" spans="1:9" x14ac:dyDescent="0.6">
      <c r="A221">
        <v>381</v>
      </c>
      <c r="B221" t="s">
        <v>814</v>
      </c>
      <c r="C221" t="s">
        <v>20</v>
      </c>
      <c r="D221">
        <v>155</v>
      </c>
      <c r="F221">
        <v>582</v>
      </c>
      <c r="G221" t="s">
        <v>1207</v>
      </c>
      <c r="H221" t="s">
        <v>14</v>
      </c>
      <c r="I221">
        <v>42</v>
      </c>
    </row>
    <row r="222" spans="1:9" x14ac:dyDescent="0.6">
      <c r="A222">
        <v>383</v>
      </c>
      <c r="B222" t="s">
        <v>818</v>
      </c>
      <c r="C222" t="s">
        <v>20</v>
      </c>
      <c r="D222">
        <v>189</v>
      </c>
      <c r="F222">
        <v>587</v>
      </c>
      <c r="G222" t="s">
        <v>1216</v>
      </c>
      <c r="H222" t="s">
        <v>14</v>
      </c>
      <c r="I222">
        <v>156</v>
      </c>
    </row>
    <row r="223" spans="1:9" x14ac:dyDescent="0.6">
      <c r="A223">
        <v>384</v>
      </c>
      <c r="B223" t="s">
        <v>820</v>
      </c>
      <c r="C223" t="s">
        <v>20</v>
      </c>
      <c r="D223">
        <v>4799</v>
      </c>
      <c r="F223">
        <v>588</v>
      </c>
      <c r="G223" t="s">
        <v>1218</v>
      </c>
      <c r="H223" t="s">
        <v>14</v>
      </c>
      <c r="I223">
        <v>1368</v>
      </c>
    </row>
    <row r="224" spans="1:9" x14ac:dyDescent="0.6">
      <c r="A224">
        <v>385</v>
      </c>
      <c r="B224" t="s">
        <v>822</v>
      </c>
      <c r="C224" t="s">
        <v>20</v>
      </c>
      <c r="D224">
        <v>1137</v>
      </c>
      <c r="F224">
        <v>589</v>
      </c>
      <c r="G224" t="s">
        <v>1220</v>
      </c>
      <c r="H224" t="s">
        <v>14</v>
      </c>
      <c r="I224">
        <v>102</v>
      </c>
    </row>
    <row r="225" spans="1:9" x14ac:dyDescent="0.6">
      <c r="A225">
        <v>389</v>
      </c>
      <c r="B225" t="s">
        <v>830</v>
      </c>
      <c r="C225" t="s">
        <v>20</v>
      </c>
      <c r="D225">
        <v>1152</v>
      </c>
      <c r="F225">
        <v>590</v>
      </c>
      <c r="G225" t="s">
        <v>1222</v>
      </c>
      <c r="H225" t="s">
        <v>14</v>
      </c>
      <c r="I225">
        <v>86</v>
      </c>
    </row>
    <row r="226" spans="1:9" x14ac:dyDescent="0.6">
      <c r="A226">
        <v>390</v>
      </c>
      <c r="B226" t="s">
        <v>832</v>
      </c>
      <c r="C226" t="s">
        <v>20</v>
      </c>
      <c r="D226">
        <v>50</v>
      </c>
      <c r="F226">
        <v>592</v>
      </c>
      <c r="G226" t="s">
        <v>1226</v>
      </c>
      <c r="H226" t="s">
        <v>14</v>
      </c>
      <c r="I226">
        <v>253</v>
      </c>
    </row>
    <row r="227" spans="1:9" x14ac:dyDescent="0.6">
      <c r="A227">
        <v>393</v>
      </c>
      <c r="B227" t="s">
        <v>838</v>
      </c>
      <c r="C227" t="s">
        <v>20</v>
      </c>
      <c r="D227">
        <v>3059</v>
      </c>
      <c r="F227">
        <v>594</v>
      </c>
      <c r="G227" t="s">
        <v>1230</v>
      </c>
      <c r="H227" t="s">
        <v>14</v>
      </c>
      <c r="I227">
        <v>157</v>
      </c>
    </row>
    <row r="228" spans="1:9" x14ac:dyDescent="0.6">
      <c r="A228">
        <v>394</v>
      </c>
      <c r="B228" t="s">
        <v>840</v>
      </c>
      <c r="C228" t="s">
        <v>20</v>
      </c>
      <c r="D228">
        <v>34</v>
      </c>
      <c r="F228">
        <v>596</v>
      </c>
      <c r="G228" t="s">
        <v>1234</v>
      </c>
      <c r="H228" t="s">
        <v>14</v>
      </c>
      <c r="I228">
        <v>183</v>
      </c>
    </row>
    <row r="229" spans="1:9" x14ac:dyDescent="0.6">
      <c r="A229">
        <v>395</v>
      </c>
      <c r="B229" t="s">
        <v>295</v>
      </c>
      <c r="C229" t="s">
        <v>20</v>
      </c>
      <c r="D229">
        <v>220</v>
      </c>
      <c r="F229">
        <v>599</v>
      </c>
      <c r="G229" t="s">
        <v>1240</v>
      </c>
      <c r="H229" t="s">
        <v>14</v>
      </c>
      <c r="I229">
        <v>82</v>
      </c>
    </row>
    <row r="230" spans="1:9" x14ac:dyDescent="0.6">
      <c r="A230">
        <v>396</v>
      </c>
      <c r="B230" t="s">
        <v>843</v>
      </c>
      <c r="C230" t="s">
        <v>20</v>
      </c>
      <c r="D230">
        <v>1604</v>
      </c>
      <c r="F230">
        <v>600</v>
      </c>
      <c r="G230" t="s">
        <v>1242</v>
      </c>
      <c r="H230" t="s">
        <v>14</v>
      </c>
      <c r="I230">
        <v>1</v>
      </c>
    </row>
    <row r="231" spans="1:9" x14ac:dyDescent="0.6">
      <c r="A231">
        <v>397</v>
      </c>
      <c r="B231" t="s">
        <v>845</v>
      </c>
      <c r="C231" t="s">
        <v>20</v>
      </c>
      <c r="D231">
        <v>454</v>
      </c>
      <c r="F231">
        <v>618</v>
      </c>
      <c r="G231" t="s">
        <v>1278</v>
      </c>
      <c r="H231" t="s">
        <v>14</v>
      </c>
      <c r="I231">
        <v>1198</v>
      </c>
    </row>
    <row r="232" spans="1:9" x14ac:dyDescent="0.6">
      <c r="A232">
        <v>398</v>
      </c>
      <c r="B232" t="s">
        <v>847</v>
      </c>
      <c r="C232" t="s">
        <v>20</v>
      </c>
      <c r="D232">
        <v>123</v>
      </c>
      <c r="F232">
        <v>619</v>
      </c>
      <c r="G232" t="s">
        <v>1280</v>
      </c>
      <c r="H232" t="s">
        <v>14</v>
      </c>
      <c r="I232">
        <v>648</v>
      </c>
    </row>
    <row r="233" spans="1:9" x14ac:dyDescent="0.6">
      <c r="A233">
        <v>401</v>
      </c>
      <c r="B233" t="s">
        <v>853</v>
      </c>
      <c r="C233" t="s">
        <v>20</v>
      </c>
      <c r="D233">
        <v>299</v>
      </c>
      <c r="F233">
        <v>622</v>
      </c>
      <c r="G233" t="s">
        <v>1286</v>
      </c>
      <c r="H233" t="s">
        <v>14</v>
      </c>
      <c r="I233">
        <v>64</v>
      </c>
    </row>
    <row r="234" spans="1:9" x14ac:dyDescent="0.6">
      <c r="A234">
        <v>404</v>
      </c>
      <c r="B234" t="s">
        <v>859</v>
      </c>
      <c r="C234" t="s">
        <v>20</v>
      </c>
      <c r="D234">
        <v>2237</v>
      </c>
      <c r="F234">
        <v>625</v>
      </c>
      <c r="G234" t="s">
        <v>1292</v>
      </c>
      <c r="H234" t="s">
        <v>14</v>
      </c>
      <c r="I234">
        <v>62</v>
      </c>
    </row>
    <row r="235" spans="1:9" x14ac:dyDescent="0.6">
      <c r="A235">
        <v>406</v>
      </c>
      <c r="B235" t="s">
        <v>863</v>
      </c>
      <c r="C235" t="s">
        <v>20</v>
      </c>
      <c r="D235">
        <v>645</v>
      </c>
      <c r="F235">
        <v>629</v>
      </c>
      <c r="G235" t="s">
        <v>1300</v>
      </c>
      <c r="H235" t="s">
        <v>14</v>
      </c>
      <c r="I235">
        <v>750</v>
      </c>
    </row>
    <row r="236" spans="1:9" x14ac:dyDescent="0.6">
      <c r="A236">
        <v>407</v>
      </c>
      <c r="B236" t="s">
        <v>865</v>
      </c>
      <c r="C236" t="s">
        <v>20</v>
      </c>
      <c r="D236">
        <v>484</v>
      </c>
      <c r="F236">
        <v>633</v>
      </c>
      <c r="G236" t="s">
        <v>1308</v>
      </c>
      <c r="H236" t="s">
        <v>14</v>
      </c>
      <c r="I236">
        <v>105</v>
      </c>
    </row>
    <row r="237" spans="1:9" x14ac:dyDescent="0.6">
      <c r="A237">
        <v>408</v>
      </c>
      <c r="B237" t="s">
        <v>867</v>
      </c>
      <c r="C237" t="s">
        <v>20</v>
      </c>
      <c r="D237">
        <v>154</v>
      </c>
      <c r="F237">
        <v>636</v>
      </c>
      <c r="G237" t="s">
        <v>1314</v>
      </c>
      <c r="H237" t="s">
        <v>14</v>
      </c>
      <c r="I237">
        <v>2604</v>
      </c>
    </row>
    <row r="238" spans="1:9" x14ac:dyDescent="0.6">
      <c r="A238">
        <v>411</v>
      </c>
      <c r="B238" t="s">
        <v>872</v>
      </c>
      <c r="C238" t="s">
        <v>20</v>
      </c>
      <c r="D238">
        <v>82</v>
      </c>
      <c r="F238">
        <v>637</v>
      </c>
      <c r="G238" t="s">
        <v>1316</v>
      </c>
      <c r="H238" t="s">
        <v>14</v>
      </c>
      <c r="I238">
        <v>65</v>
      </c>
    </row>
    <row r="239" spans="1:9" x14ac:dyDescent="0.6">
      <c r="A239">
        <v>412</v>
      </c>
      <c r="B239" t="s">
        <v>874</v>
      </c>
      <c r="C239" t="s">
        <v>20</v>
      </c>
      <c r="D239">
        <v>134</v>
      </c>
      <c r="F239">
        <v>638</v>
      </c>
      <c r="G239" t="s">
        <v>1318</v>
      </c>
      <c r="H239" t="s">
        <v>14</v>
      </c>
      <c r="I239">
        <v>94</v>
      </c>
    </row>
    <row r="240" spans="1:9" x14ac:dyDescent="0.6">
      <c r="A240">
        <v>419</v>
      </c>
      <c r="B240" t="s">
        <v>887</v>
      </c>
      <c r="C240" t="s">
        <v>20</v>
      </c>
      <c r="D240">
        <v>5203</v>
      </c>
      <c r="F240">
        <v>640</v>
      </c>
      <c r="G240" t="s">
        <v>1322</v>
      </c>
      <c r="H240" t="s">
        <v>14</v>
      </c>
      <c r="I240">
        <v>257</v>
      </c>
    </row>
    <row r="241" spans="1:9" x14ac:dyDescent="0.6">
      <c r="A241">
        <v>420</v>
      </c>
      <c r="B241" t="s">
        <v>889</v>
      </c>
      <c r="C241" t="s">
        <v>20</v>
      </c>
      <c r="D241">
        <v>94</v>
      </c>
      <c r="F241">
        <v>644</v>
      </c>
      <c r="G241" t="s">
        <v>1330</v>
      </c>
      <c r="H241" t="s">
        <v>14</v>
      </c>
      <c r="I241">
        <v>2928</v>
      </c>
    </row>
    <row r="242" spans="1:9" x14ac:dyDescent="0.6">
      <c r="A242">
        <v>422</v>
      </c>
      <c r="B242" t="s">
        <v>893</v>
      </c>
      <c r="C242" t="s">
        <v>20</v>
      </c>
      <c r="D242">
        <v>205</v>
      </c>
      <c r="F242">
        <v>645</v>
      </c>
      <c r="G242" t="s">
        <v>1332</v>
      </c>
      <c r="H242" t="s">
        <v>14</v>
      </c>
      <c r="I242">
        <v>4697</v>
      </c>
    </row>
    <row r="243" spans="1:9" x14ac:dyDescent="0.6">
      <c r="A243">
        <v>425</v>
      </c>
      <c r="B243" t="s">
        <v>899</v>
      </c>
      <c r="C243" t="s">
        <v>20</v>
      </c>
      <c r="D243">
        <v>92</v>
      </c>
      <c r="F243">
        <v>646</v>
      </c>
      <c r="G243" t="s">
        <v>1334</v>
      </c>
      <c r="H243" t="s">
        <v>14</v>
      </c>
      <c r="I243">
        <v>2915</v>
      </c>
    </row>
    <row r="244" spans="1:9" x14ac:dyDescent="0.6">
      <c r="A244">
        <v>426</v>
      </c>
      <c r="B244" t="s">
        <v>901</v>
      </c>
      <c r="C244" t="s">
        <v>20</v>
      </c>
      <c r="D244">
        <v>219</v>
      </c>
      <c r="F244">
        <v>647</v>
      </c>
      <c r="G244" t="s">
        <v>1336</v>
      </c>
      <c r="H244" t="s">
        <v>14</v>
      </c>
      <c r="I244">
        <v>18</v>
      </c>
    </row>
    <row r="245" spans="1:9" x14ac:dyDescent="0.6">
      <c r="A245">
        <v>427</v>
      </c>
      <c r="B245" t="s">
        <v>903</v>
      </c>
      <c r="C245" t="s">
        <v>20</v>
      </c>
      <c r="D245">
        <v>2526</v>
      </c>
      <c r="F245">
        <v>649</v>
      </c>
      <c r="G245" t="s">
        <v>1340</v>
      </c>
      <c r="H245" t="s">
        <v>14</v>
      </c>
      <c r="I245">
        <v>602</v>
      </c>
    </row>
    <row r="246" spans="1:9" x14ac:dyDescent="0.6">
      <c r="A246">
        <v>431</v>
      </c>
      <c r="B246" t="s">
        <v>911</v>
      </c>
      <c r="C246" t="s">
        <v>20</v>
      </c>
      <c r="D246">
        <v>94</v>
      </c>
      <c r="F246">
        <v>650</v>
      </c>
      <c r="G246" t="s">
        <v>1342</v>
      </c>
      <c r="H246" t="s">
        <v>14</v>
      </c>
      <c r="I246">
        <v>1</v>
      </c>
    </row>
    <row r="247" spans="1:9" x14ac:dyDescent="0.6">
      <c r="A247">
        <v>435</v>
      </c>
      <c r="B247" t="s">
        <v>919</v>
      </c>
      <c r="C247" t="s">
        <v>20</v>
      </c>
      <c r="D247">
        <v>1713</v>
      </c>
      <c r="F247">
        <v>651</v>
      </c>
      <c r="G247" t="s">
        <v>1344</v>
      </c>
      <c r="H247" t="s">
        <v>14</v>
      </c>
      <c r="I247">
        <v>3868</v>
      </c>
    </row>
    <row r="248" spans="1:9" x14ac:dyDescent="0.6">
      <c r="A248">
        <v>436</v>
      </c>
      <c r="B248" t="s">
        <v>921</v>
      </c>
      <c r="C248" t="s">
        <v>20</v>
      </c>
      <c r="D248">
        <v>249</v>
      </c>
      <c r="F248">
        <v>656</v>
      </c>
      <c r="G248" t="s">
        <v>1354</v>
      </c>
      <c r="H248" t="s">
        <v>14</v>
      </c>
      <c r="I248">
        <v>504</v>
      </c>
    </row>
    <row r="249" spans="1:9" x14ac:dyDescent="0.6">
      <c r="A249">
        <v>437</v>
      </c>
      <c r="B249" t="s">
        <v>923</v>
      </c>
      <c r="C249" t="s">
        <v>20</v>
      </c>
      <c r="D249">
        <v>192</v>
      </c>
      <c r="F249">
        <v>657</v>
      </c>
      <c r="G249" t="s">
        <v>1356</v>
      </c>
      <c r="H249" t="s">
        <v>14</v>
      </c>
      <c r="I249">
        <v>14</v>
      </c>
    </row>
    <row r="250" spans="1:9" x14ac:dyDescent="0.6">
      <c r="A250">
        <v>438</v>
      </c>
      <c r="B250" t="s">
        <v>925</v>
      </c>
      <c r="C250" t="s">
        <v>20</v>
      </c>
      <c r="D250">
        <v>247</v>
      </c>
      <c r="F250">
        <v>659</v>
      </c>
      <c r="G250" t="s">
        <v>1360</v>
      </c>
      <c r="H250" t="s">
        <v>14</v>
      </c>
      <c r="I250">
        <v>750</v>
      </c>
    </row>
    <row r="251" spans="1:9" x14ac:dyDescent="0.6">
      <c r="A251">
        <v>439</v>
      </c>
      <c r="B251" t="s">
        <v>927</v>
      </c>
      <c r="C251" t="s">
        <v>20</v>
      </c>
      <c r="D251">
        <v>2293</v>
      </c>
      <c r="F251">
        <v>660</v>
      </c>
      <c r="G251" t="s">
        <v>1362</v>
      </c>
      <c r="H251" t="s">
        <v>14</v>
      </c>
      <c r="I251">
        <v>77</v>
      </c>
    </row>
    <row r="252" spans="1:9" x14ac:dyDescent="0.6">
      <c r="A252">
        <v>440</v>
      </c>
      <c r="B252" t="s">
        <v>929</v>
      </c>
      <c r="C252" t="s">
        <v>20</v>
      </c>
      <c r="D252">
        <v>3131</v>
      </c>
      <c r="F252">
        <v>661</v>
      </c>
      <c r="G252" t="s">
        <v>1364</v>
      </c>
      <c r="H252" t="s">
        <v>14</v>
      </c>
      <c r="I252">
        <v>752</v>
      </c>
    </row>
    <row r="253" spans="1:9" x14ac:dyDescent="0.6">
      <c r="A253">
        <v>442</v>
      </c>
      <c r="B253" t="s">
        <v>933</v>
      </c>
      <c r="C253" t="s">
        <v>20</v>
      </c>
      <c r="D253">
        <v>143</v>
      </c>
      <c r="F253">
        <v>662</v>
      </c>
      <c r="G253" t="s">
        <v>1366</v>
      </c>
      <c r="H253" t="s">
        <v>14</v>
      </c>
      <c r="I253">
        <v>131</v>
      </c>
    </row>
    <row r="254" spans="1:9" x14ac:dyDescent="0.6">
      <c r="A254">
        <v>444</v>
      </c>
      <c r="B254" t="s">
        <v>748</v>
      </c>
      <c r="C254" t="s">
        <v>20</v>
      </c>
      <c r="D254">
        <v>296</v>
      </c>
      <c r="F254">
        <v>663</v>
      </c>
      <c r="G254" t="s">
        <v>1368</v>
      </c>
      <c r="H254" t="s">
        <v>14</v>
      </c>
      <c r="I254">
        <v>87</v>
      </c>
    </row>
    <row r="255" spans="1:9" x14ac:dyDescent="0.6">
      <c r="A255">
        <v>445</v>
      </c>
      <c r="B255" t="s">
        <v>938</v>
      </c>
      <c r="C255" t="s">
        <v>20</v>
      </c>
      <c r="D255">
        <v>170</v>
      </c>
      <c r="F255">
        <v>664</v>
      </c>
      <c r="G255" t="s">
        <v>708</v>
      </c>
      <c r="H255" t="s">
        <v>14</v>
      </c>
      <c r="I255">
        <v>1063</v>
      </c>
    </row>
    <row r="256" spans="1:9" x14ac:dyDescent="0.6">
      <c r="A256">
        <v>449</v>
      </c>
      <c r="B256" t="s">
        <v>946</v>
      </c>
      <c r="C256" t="s">
        <v>20</v>
      </c>
      <c r="D256">
        <v>86</v>
      </c>
      <c r="F256">
        <v>668</v>
      </c>
      <c r="G256" t="s">
        <v>1377</v>
      </c>
      <c r="H256" t="s">
        <v>14</v>
      </c>
      <c r="I256">
        <v>76</v>
      </c>
    </row>
    <row r="257" spans="1:9" x14ac:dyDescent="0.6">
      <c r="A257">
        <v>451</v>
      </c>
      <c r="B257" t="s">
        <v>950</v>
      </c>
      <c r="C257" t="s">
        <v>20</v>
      </c>
      <c r="D257">
        <v>6286</v>
      </c>
      <c r="F257">
        <v>672</v>
      </c>
      <c r="G257" t="s">
        <v>1384</v>
      </c>
      <c r="H257" t="s">
        <v>14</v>
      </c>
      <c r="I257">
        <v>4428</v>
      </c>
    </row>
    <row r="258" spans="1:9" x14ac:dyDescent="0.6">
      <c r="A258">
        <v>455</v>
      </c>
      <c r="B258" t="s">
        <v>958</v>
      </c>
      <c r="C258" t="s">
        <v>20</v>
      </c>
      <c r="D258">
        <v>3727</v>
      </c>
      <c r="F258">
        <v>673</v>
      </c>
      <c r="G258" t="s">
        <v>1386</v>
      </c>
      <c r="H258" t="s">
        <v>14</v>
      </c>
      <c r="I258">
        <v>58</v>
      </c>
    </row>
    <row r="259" spans="1:9" x14ac:dyDescent="0.6">
      <c r="A259">
        <v>456</v>
      </c>
      <c r="B259" t="s">
        <v>960</v>
      </c>
      <c r="C259" t="s">
        <v>20</v>
      </c>
      <c r="D259">
        <v>1605</v>
      </c>
      <c r="F259">
        <v>677</v>
      </c>
      <c r="G259" t="s">
        <v>1394</v>
      </c>
      <c r="H259" t="s">
        <v>14</v>
      </c>
      <c r="I259">
        <v>111</v>
      </c>
    </row>
    <row r="260" spans="1:9" x14ac:dyDescent="0.6">
      <c r="A260">
        <v>458</v>
      </c>
      <c r="B260" t="s">
        <v>964</v>
      </c>
      <c r="C260" t="s">
        <v>20</v>
      </c>
      <c r="D260">
        <v>2120</v>
      </c>
      <c r="F260">
        <v>680</v>
      </c>
      <c r="G260" t="s">
        <v>1399</v>
      </c>
      <c r="H260" t="s">
        <v>14</v>
      </c>
      <c r="I260">
        <v>2955</v>
      </c>
    </row>
    <row r="261" spans="1:9" x14ac:dyDescent="0.6">
      <c r="A261">
        <v>460</v>
      </c>
      <c r="B261" t="s">
        <v>968</v>
      </c>
      <c r="C261" t="s">
        <v>20</v>
      </c>
      <c r="D261">
        <v>50</v>
      </c>
      <c r="F261">
        <v>681</v>
      </c>
      <c r="G261" t="s">
        <v>1401</v>
      </c>
      <c r="H261" t="s">
        <v>14</v>
      </c>
      <c r="I261">
        <v>1657</v>
      </c>
    </row>
    <row r="262" spans="1:9" x14ac:dyDescent="0.6">
      <c r="A262">
        <v>461</v>
      </c>
      <c r="B262" t="s">
        <v>970</v>
      </c>
      <c r="C262" t="s">
        <v>20</v>
      </c>
      <c r="D262">
        <v>2080</v>
      </c>
      <c r="F262">
        <v>685</v>
      </c>
      <c r="G262" t="s">
        <v>1409</v>
      </c>
      <c r="H262" t="s">
        <v>14</v>
      </c>
      <c r="I262">
        <v>926</v>
      </c>
    </row>
    <row r="263" spans="1:9" x14ac:dyDescent="0.6">
      <c r="A263">
        <v>463</v>
      </c>
      <c r="B263" t="s">
        <v>974</v>
      </c>
      <c r="C263" t="s">
        <v>20</v>
      </c>
      <c r="D263">
        <v>2105</v>
      </c>
      <c r="F263">
        <v>692</v>
      </c>
      <c r="G263" t="s">
        <v>1423</v>
      </c>
      <c r="H263" t="s">
        <v>14</v>
      </c>
      <c r="I263">
        <v>77</v>
      </c>
    </row>
    <row r="264" spans="1:9" x14ac:dyDescent="0.6">
      <c r="A264">
        <v>464</v>
      </c>
      <c r="B264" t="s">
        <v>976</v>
      </c>
      <c r="C264" t="s">
        <v>20</v>
      </c>
      <c r="D264">
        <v>2436</v>
      </c>
      <c r="F264">
        <v>693</v>
      </c>
      <c r="G264" t="s">
        <v>1425</v>
      </c>
      <c r="H264" t="s">
        <v>14</v>
      </c>
      <c r="I264">
        <v>1748</v>
      </c>
    </row>
    <row r="265" spans="1:9" x14ac:dyDescent="0.6">
      <c r="A265">
        <v>465</v>
      </c>
      <c r="B265" t="s">
        <v>978</v>
      </c>
      <c r="C265" t="s">
        <v>20</v>
      </c>
      <c r="D265">
        <v>80</v>
      </c>
      <c r="F265">
        <v>694</v>
      </c>
      <c r="G265" t="s">
        <v>1427</v>
      </c>
      <c r="H265" t="s">
        <v>14</v>
      </c>
      <c r="I265">
        <v>79</v>
      </c>
    </row>
    <row r="266" spans="1:9" x14ac:dyDescent="0.6">
      <c r="A266">
        <v>466</v>
      </c>
      <c r="B266" t="s">
        <v>980</v>
      </c>
      <c r="C266" t="s">
        <v>20</v>
      </c>
      <c r="D266">
        <v>42</v>
      </c>
      <c r="F266">
        <v>696</v>
      </c>
      <c r="G266" t="s">
        <v>1431</v>
      </c>
      <c r="H266" t="s">
        <v>14</v>
      </c>
      <c r="I266">
        <v>889</v>
      </c>
    </row>
    <row r="267" spans="1:9" x14ac:dyDescent="0.6">
      <c r="A267">
        <v>467</v>
      </c>
      <c r="B267" t="s">
        <v>982</v>
      </c>
      <c r="C267" t="s">
        <v>20</v>
      </c>
      <c r="D267">
        <v>139</v>
      </c>
      <c r="F267">
        <v>699</v>
      </c>
      <c r="G267" t="s">
        <v>444</v>
      </c>
      <c r="H267" t="s">
        <v>14</v>
      </c>
      <c r="I267">
        <v>56</v>
      </c>
    </row>
    <row r="268" spans="1:9" x14ac:dyDescent="0.6">
      <c r="A268">
        <v>469</v>
      </c>
      <c r="B268" t="s">
        <v>986</v>
      </c>
      <c r="C268" t="s">
        <v>20</v>
      </c>
      <c r="D268">
        <v>159</v>
      </c>
      <c r="F268">
        <v>700</v>
      </c>
      <c r="G268" t="s">
        <v>1438</v>
      </c>
      <c r="H268" t="s">
        <v>14</v>
      </c>
      <c r="I268">
        <v>1</v>
      </c>
    </row>
    <row r="269" spans="1:9" x14ac:dyDescent="0.6">
      <c r="A269">
        <v>470</v>
      </c>
      <c r="B269" t="s">
        <v>988</v>
      </c>
      <c r="C269" t="s">
        <v>20</v>
      </c>
      <c r="D269">
        <v>381</v>
      </c>
      <c r="F269">
        <v>702</v>
      </c>
      <c r="G269" t="s">
        <v>1442</v>
      </c>
      <c r="H269" t="s">
        <v>14</v>
      </c>
      <c r="I269">
        <v>83</v>
      </c>
    </row>
    <row r="270" spans="1:9" x14ac:dyDescent="0.6">
      <c r="A270">
        <v>471</v>
      </c>
      <c r="B270" t="s">
        <v>446</v>
      </c>
      <c r="C270" t="s">
        <v>20</v>
      </c>
      <c r="D270">
        <v>194</v>
      </c>
      <c r="F270">
        <v>705</v>
      </c>
      <c r="G270" t="s">
        <v>1448</v>
      </c>
      <c r="H270" t="s">
        <v>14</v>
      </c>
      <c r="I270">
        <v>2025</v>
      </c>
    </row>
    <row r="271" spans="1:9" x14ac:dyDescent="0.6">
      <c r="A271">
        <v>473</v>
      </c>
      <c r="B271" t="s">
        <v>993</v>
      </c>
      <c r="C271" t="s">
        <v>20</v>
      </c>
      <c r="D271">
        <v>106</v>
      </c>
      <c r="F271">
        <v>711</v>
      </c>
      <c r="G271" t="s">
        <v>1460</v>
      </c>
      <c r="H271" t="s">
        <v>14</v>
      </c>
      <c r="I271">
        <v>14</v>
      </c>
    </row>
    <row r="272" spans="1:9" x14ac:dyDescent="0.6">
      <c r="A272">
        <v>474</v>
      </c>
      <c r="B272" t="s">
        <v>995</v>
      </c>
      <c r="C272" t="s">
        <v>20</v>
      </c>
      <c r="D272">
        <v>142</v>
      </c>
      <c r="F272">
        <v>715</v>
      </c>
      <c r="G272" t="s">
        <v>1468</v>
      </c>
      <c r="H272" t="s">
        <v>14</v>
      </c>
      <c r="I272">
        <v>656</v>
      </c>
    </row>
    <row r="273" spans="1:9" x14ac:dyDescent="0.6">
      <c r="A273">
        <v>475</v>
      </c>
      <c r="B273" t="s">
        <v>997</v>
      </c>
      <c r="C273" t="s">
        <v>20</v>
      </c>
      <c r="D273">
        <v>211</v>
      </c>
      <c r="F273">
        <v>725</v>
      </c>
      <c r="G273" t="s">
        <v>1488</v>
      </c>
      <c r="H273" t="s">
        <v>14</v>
      </c>
      <c r="I273">
        <v>1596</v>
      </c>
    </row>
    <row r="274" spans="1:9" x14ac:dyDescent="0.6">
      <c r="A274">
        <v>478</v>
      </c>
      <c r="B274" t="s">
        <v>1003</v>
      </c>
      <c r="C274" t="s">
        <v>20</v>
      </c>
      <c r="D274">
        <v>2756</v>
      </c>
      <c r="F274">
        <v>728</v>
      </c>
      <c r="G274" t="s">
        <v>1494</v>
      </c>
      <c r="H274" t="s">
        <v>14</v>
      </c>
      <c r="I274">
        <v>10</v>
      </c>
    </row>
    <row r="275" spans="1:9" x14ac:dyDescent="0.6">
      <c r="A275">
        <v>479</v>
      </c>
      <c r="B275" t="s">
        <v>1005</v>
      </c>
      <c r="C275" t="s">
        <v>20</v>
      </c>
      <c r="D275">
        <v>173</v>
      </c>
      <c r="F275">
        <v>732</v>
      </c>
      <c r="G275" t="s">
        <v>1502</v>
      </c>
      <c r="H275" t="s">
        <v>14</v>
      </c>
      <c r="I275">
        <v>1121</v>
      </c>
    </row>
    <row r="276" spans="1:9" x14ac:dyDescent="0.6">
      <c r="A276">
        <v>480</v>
      </c>
      <c r="B276" t="s">
        <v>1007</v>
      </c>
      <c r="C276" t="s">
        <v>20</v>
      </c>
      <c r="D276">
        <v>87</v>
      </c>
      <c r="F276">
        <v>738</v>
      </c>
      <c r="G276" t="s">
        <v>1032</v>
      </c>
      <c r="H276" t="s">
        <v>14</v>
      </c>
      <c r="I276">
        <v>15</v>
      </c>
    </row>
    <row r="277" spans="1:9" x14ac:dyDescent="0.6">
      <c r="A277">
        <v>484</v>
      </c>
      <c r="B277" t="s">
        <v>1015</v>
      </c>
      <c r="C277" t="s">
        <v>20</v>
      </c>
      <c r="D277">
        <v>1572</v>
      </c>
      <c r="F277">
        <v>739</v>
      </c>
      <c r="G277" t="s">
        <v>1515</v>
      </c>
      <c r="H277" t="s">
        <v>14</v>
      </c>
      <c r="I277">
        <v>191</v>
      </c>
    </row>
    <row r="278" spans="1:9" x14ac:dyDescent="0.6">
      <c r="A278">
        <v>487</v>
      </c>
      <c r="B278" t="s">
        <v>1021</v>
      </c>
      <c r="C278" t="s">
        <v>20</v>
      </c>
      <c r="D278">
        <v>2346</v>
      </c>
      <c r="F278">
        <v>740</v>
      </c>
      <c r="G278" t="s">
        <v>1517</v>
      </c>
      <c r="H278" t="s">
        <v>14</v>
      </c>
      <c r="I278">
        <v>16</v>
      </c>
    </row>
    <row r="279" spans="1:9" x14ac:dyDescent="0.6">
      <c r="A279">
        <v>488</v>
      </c>
      <c r="B279" t="s">
        <v>1023</v>
      </c>
      <c r="C279" t="s">
        <v>20</v>
      </c>
      <c r="D279">
        <v>115</v>
      </c>
      <c r="F279">
        <v>743</v>
      </c>
      <c r="G279" t="s">
        <v>1522</v>
      </c>
      <c r="H279" t="s">
        <v>14</v>
      </c>
      <c r="I279">
        <v>17</v>
      </c>
    </row>
    <row r="280" spans="1:9" x14ac:dyDescent="0.6">
      <c r="A280">
        <v>489</v>
      </c>
      <c r="B280" t="s">
        <v>1025</v>
      </c>
      <c r="C280" t="s">
        <v>20</v>
      </c>
      <c r="D280">
        <v>85</v>
      </c>
      <c r="F280">
        <v>745</v>
      </c>
      <c r="G280" t="s">
        <v>1526</v>
      </c>
      <c r="H280" t="s">
        <v>14</v>
      </c>
      <c r="I280">
        <v>34</v>
      </c>
    </row>
    <row r="281" spans="1:9" x14ac:dyDescent="0.6">
      <c r="A281">
        <v>490</v>
      </c>
      <c r="B281" t="s">
        <v>1027</v>
      </c>
      <c r="C281" t="s">
        <v>20</v>
      </c>
      <c r="D281">
        <v>144</v>
      </c>
      <c r="F281">
        <v>750</v>
      </c>
      <c r="G281" t="s">
        <v>1536</v>
      </c>
      <c r="H281" t="s">
        <v>14</v>
      </c>
      <c r="I281">
        <v>1</v>
      </c>
    </row>
    <row r="282" spans="1:9" x14ac:dyDescent="0.6">
      <c r="A282">
        <v>491</v>
      </c>
      <c r="B282" t="s">
        <v>1030</v>
      </c>
      <c r="C282" t="s">
        <v>20</v>
      </c>
      <c r="D282">
        <v>2443</v>
      </c>
      <c r="F282">
        <v>759</v>
      </c>
      <c r="G282" t="s">
        <v>1554</v>
      </c>
      <c r="H282" t="s">
        <v>14</v>
      </c>
      <c r="I282">
        <v>1274</v>
      </c>
    </row>
    <row r="283" spans="1:9" x14ac:dyDescent="0.6">
      <c r="A283">
        <v>493</v>
      </c>
      <c r="B283" t="s">
        <v>1034</v>
      </c>
      <c r="C283" t="s">
        <v>20</v>
      </c>
      <c r="D283">
        <v>64</v>
      </c>
      <c r="F283">
        <v>760</v>
      </c>
      <c r="G283" t="s">
        <v>1556</v>
      </c>
      <c r="H283" t="s">
        <v>14</v>
      </c>
      <c r="I283">
        <v>210</v>
      </c>
    </row>
    <row r="284" spans="1:9" x14ac:dyDescent="0.6">
      <c r="A284">
        <v>494</v>
      </c>
      <c r="B284" t="s">
        <v>1036</v>
      </c>
      <c r="C284" t="s">
        <v>20</v>
      </c>
      <c r="D284">
        <v>268</v>
      </c>
      <c r="F284">
        <v>766</v>
      </c>
      <c r="G284" t="s">
        <v>1567</v>
      </c>
      <c r="H284" t="s">
        <v>14</v>
      </c>
      <c r="I284">
        <v>248</v>
      </c>
    </row>
    <row r="285" spans="1:9" x14ac:dyDescent="0.6">
      <c r="A285">
        <v>495</v>
      </c>
      <c r="B285" t="s">
        <v>1038</v>
      </c>
      <c r="C285" t="s">
        <v>20</v>
      </c>
      <c r="D285">
        <v>195</v>
      </c>
      <c r="F285">
        <v>767</v>
      </c>
      <c r="G285" t="s">
        <v>1569</v>
      </c>
      <c r="H285" t="s">
        <v>14</v>
      </c>
      <c r="I285">
        <v>513</v>
      </c>
    </row>
    <row r="286" spans="1:9" x14ac:dyDescent="0.6">
      <c r="A286">
        <v>502</v>
      </c>
      <c r="B286" t="s">
        <v>477</v>
      </c>
      <c r="C286" t="s">
        <v>20</v>
      </c>
      <c r="D286">
        <v>186</v>
      </c>
      <c r="F286">
        <v>769</v>
      </c>
      <c r="G286" t="s">
        <v>1573</v>
      </c>
      <c r="H286" t="s">
        <v>14</v>
      </c>
      <c r="I286">
        <v>3410</v>
      </c>
    </row>
    <row r="287" spans="1:9" x14ac:dyDescent="0.6">
      <c r="A287">
        <v>503</v>
      </c>
      <c r="B287" t="s">
        <v>1053</v>
      </c>
      <c r="C287" t="s">
        <v>20</v>
      </c>
      <c r="D287">
        <v>460</v>
      </c>
      <c r="F287">
        <v>775</v>
      </c>
      <c r="G287" t="s">
        <v>1585</v>
      </c>
      <c r="H287" t="s">
        <v>14</v>
      </c>
      <c r="I287">
        <v>10</v>
      </c>
    </row>
    <row r="288" spans="1:9" x14ac:dyDescent="0.6">
      <c r="A288">
        <v>506</v>
      </c>
      <c r="B288" t="s">
        <v>1059</v>
      </c>
      <c r="C288" t="s">
        <v>20</v>
      </c>
      <c r="D288">
        <v>2528</v>
      </c>
      <c r="F288">
        <v>776</v>
      </c>
      <c r="G288" t="s">
        <v>1587</v>
      </c>
      <c r="H288" t="s">
        <v>14</v>
      </c>
      <c r="I288">
        <v>2201</v>
      </c>
    </row>
    <row r="289" spans="1:9" x14ac:dyDescent="0.6">
      <c r="A289">
        <v>508</v>
      </c>
      <c r="B289" t="s">
        <v>1063</v>
      </c>
      <c r="C289" t="s">
        <v>20</v>
      </c>
      <c r="D289">
        <v>3657</v>
      </c>
      <c r="F289">
        <v>777</v>
      </c>
      <c r="G289" t="s">
        <v>1589</v>
      </c>
      <c r="H289" t="s">
        <v>14</v>
      </c>
      <c r="I289">
        <v>676</v>
      </c>
    </row>
    <row r="290" spans="1:9" x14ac:dyDescent="0.6">
      <c r="A290">
        <v>510</v>
      </c>
      <c r="B290" t="s">
        <v>1066</v>
      </c>
      <c r="C290" t="s">
        <v>20</v>
      </c>
      <c r="D290">
        <v>131</v>
      </c>
      <c r="F290">
        <v>779</v>
      </c>
      <c r="G290" t="s">
        <v>1593</v>
      </c>
      <c r="H290" t="s">
        <v>14</v>
      </c>
      <c r="I290">
        <v>831</v>
      </c>
    </row>
    <row r="291" spans="1:9" x14ac:dyDescent="0.6">
      <c r="A291">
        <v>512</v>
      </c>
      <c r="B291" t="s">
        <v>1070</v>
      </c>
      <c r="C291" t="s">
        <v>20</v>
      </c>
      <c r="D291">
        <v>239</v>
      </c>
      <c r="F291">
        <v>787</v>
      </c>
      <c r="G291" t="s">
        <v>1609</v>
      </c>
      <c r="H291" t="s">
        <v>14</v>
      </c>
      <c r="I291">
        <v>859</v>
      </c>
    </row>
    <row r="292" spans="1:9" x14ac:dyDescent="0.6">
      <c r="A292">
        <v>517</v>
      </c>
      <c r="B292" t="s">
        <v>1080</v>
      </c>
      <c r="C292" t="s">
        <v>20</v>
      </c>
      <c r="D292">
        <v>78</v>
      </c>
      <c r="F292">
        <v>789</v>
      </c>
      <c r="G292" t="s">
        <v>1613</v>
      </c>
      <c r="H292" t="s">
        <v>14</v>
      </c>
      <c r="I292">
        <v>45</v>
      </c>
    </row>
    <row r="293" spans="1:9" x14ac:dyDescent="0.6">
      <c r="A293">
        <v>519</v>
      </c>
      <c r="B293" t="s">
        <v>1084</v>
      </c>
      <c r="C293" t="s">
        <v>20</v>
      </c>
      <c r="D293">
        <v>1773</v>
      </c>
      <c r="F293">
        <v>791</v>
      </c>
      <c r="G293" t="s">
        <v>1617</v>
      </c>
      <c r="H293" t="s">
        <v>14</v>
      </c>
      <c r="I293">
        <v>6</v>
      </c>
    </row>
    <row r="294" spans="1:9" x14ac:dyDescent="0.6">
      <c r="A294">
        <v>520</v>
      </c>
      <c r="B294" t="s">
        <v>1086</v>
      </c>
      <c r="C294" t="s">
        <v>20</v>
      </c>
      <c r="D294">
        <v>32</v>
      </c>
      <c r="F294">
        <v>792</v>
      </c>
      <c r="G294" t="s">
        <v>1619</v>
      </c>
      <c r="H294" t="s">
        <v>14</v>
      </c>
      <c r="I294">
        <v>7</v>
      </c>
    </row>
    <row r="295" spans="1:9" x14ac:dyDescent="0.6">
      <c r="A295">
        <v>521</v>
      </c>
      <c r="B295" t="s">
        <v>1088</v>
      </c>
      <c r="C295" t="s">
        <v>20</v>
      </c>
      <c r="D295">
        <v>369</v>
      </c>
      <c r="F295">
        <v>795</v>
      </c>
      <c r="G295" t="s">
        <v>1625</v>
      </c>
      <c r="H295" t="s">
        <v>14</v>
      </c>
      <c r="I295">
        <v>31</v>
      </c>
    </row>
    <row r="296" spans="1:9" x14ac:dyDescent="0.6">
      <c r="A296">
        <v>523</v>
      </c>
      <c r="B296" t="s">
        <v>1091</v>
      </c>
      <c r="C296" t="s">
        <v>20</v>
      </c>
      <c r="D296">
        <v>89</v>
      </c>
      <c r="F296">
        <v>796</v>
      </c>
      <c r="G296" t="s">
        <v>1627</v>
      </c>
      <c r="H296" t="s">
        <v>14</v>
      </c>
      <c r="I296">
        <v>78</v>
      </c>
    </row>
    <row r="297" spans="1:9" x14ac:dyDescent="0.6">
      <c r="A297">
        <v>526</v>
      </c>
      <c r="B297" t="s">
        <v>1097</v>
      </c>
      <c r="C297" t="s">
        <v>20</v>
      </c>
      <c r="D297">
        <v>147</v>
      </c>
      <c r="F297">
        <v>799</v>
      </c>
      <c r="G297" t="s">
        <v>1633</v>
      </c>
      <c r="H297" t="s">
        <v>14</v>
      </c>
      <c r="I297">
        <v>1225</v>
      </c>
    </row>
    <row r="298" spans="1:9" x14ac:dyDescent="0.6">
      <c r="A298">
        <v>532</v>
      </c>
      <c r="B298" t="s">
        <v>1109</v>
      </c>
      <c r="C298" t="s">
        <v>20</v>
      </c>
      <c r="D298">
        <v>126</v>
      </c>
      <c r="F298">
        <v>800</v>
      </c>
      <c r="G298" t="s">
        <v>1635</v>
      </c>
      <c r="H298" t="s">
        <v>14</v>
      </c>
      <c r="I298">
        <v>1</v>
      </c>
    </row>
    <row r="299" spans="1:9" x14ac:dyDescent="0.6">
      <c r="A299">
        <v>533</v>
      </c>
      <c r="B299" t="s">
        <v>1111</v>
      </c>
      <c r="C299" t="s">
        <v>20</v>
      </c>
      <c r="D299">
        <v>2218</v>
      </c>
      <c r="F299">
        <v>805</v>
      </c>
      <c r="G299" t="s">
        <v>1645</v>
      </c>
      <c r="H299" t="s">
        <v>14</v>
      </c>
      <c r="I299">
        <v>67</v>
      </c>
    </row>
    <row r="300" spans="1:9" x14ac:dyDescent="0.6">
      <c r="A300">
        <v>535</v>
      </c>
      <c r="B300" t="s">
        <v>1115</v>
      </c>
      <c r="C300" t="s">
        <v>20</v>
      </c>
      <c r="D300">
        <v>202</v>
      </c>
      <c r="F300">
        <v>808</v>
      </c>
      <c r="G300" t="s">
        <v>1651</v>
      </c>
      <c r="H300" t="s">
        <v>14</v>
      </c>
      <c r="I300">
        <v>19</v>
      </c>
    </row>
    <row r="301" spans="1:9" x14ac:dyDescent="0.6">
      <c r="A301">
        <v>536</v>
      </c>
      <c r="B301" t="s">
        <v>1117</v>
      </c>
      <c r="C301" t="s">
        <v>20</v>
      </c>
      <c r="D301">
        <v>140</v>
      </c>
      <c r="F301">
        <v>809</v>
      </c>
      <c r="G301" t="s">
        <v>1599</v>
      </c>
      <c r="H301" t="s">
        <v>14</v>
      </c>
      <c r="I301">
        <v>2108</v>
      </c>
    </row>
    <row r="302" spans="1:9" x14ac:dyDescent="0.6">
      <c r="A302">
        <v>537</v>
      </c>
      <c r="B302" t="s">
        <v>1119</v>
      </c>
      <c r="C302" t="s">
        <v>20</v>
      </c>
      <c r="D302">
        <v>1052</v>
      </c>
      <c r="F302">
        <v>811</v>
      </c>
      <c r="G302" t="s">
        <v>1656</v>
      </c>
      <c r="H302" t="s">
        <v>14</v>
      </c>
      <c r="I302">
        <v>679</v>
      </c>
    </row>
    <row r="303" spans="1:9" x14ac:dyDescent="0.6">
      <c r="A303">
        <v>540</v>
      </c>
      <c r="B303" t="s">
        <v>1125</v>
      </c>
      <c r="C303" t="s">
        <v>20</v>
      </c>
      <c r="D303">
        <v>247</v>
      </c>
      <c r="F303">
        <v>814</v>
      </c>
      <c r="G303" t="s">
        <v>1662</v>
      </c>
      <c r="H303" t="s">
        <v>14</v>
      </c>
      <c r="I303">
        <v>36</v>
      </c>
    </row>
    <row r="304" spans="1:9" x14ac:dyDescent="0.6">
      <c r="A304">
        <v>544</v>
      </c>
      <c r="B304" t="s">
        <v>1133</v>
      </c>
      <c r="C304" t="s">
        <v>20</v>
      </c>
      <c r="D304">
        <v>84</v>
      </c>
      <c r="F304">
        <v>819</v>
      </c>
      <c r="G304" t="s">
        <v>1671</v>
      </c>
      <c r="H304" t="s">
        <v>14</v>
      </c>
      <c r="I304">
        <v>47</v>
      </c>
    </row>
    <row r="305" spans="1:9" x14ac:dyDescent="0.6">
      <c r="A305">
        <v>546</v>
      </c>
      <c r="B305" t="s">
        <v>1137</v>
      </c>
      <c r="C305" t="s">
        <v>20</v>
      </c>
      <c r="D305">
        <v>88</v>
      </c>
      <c r="F305">
        <v>828</v>
      </c>
      <c r="G305" t="s">
        <v>1689</v>
      </c>
      <c r="H305" t="s">
        <v>14</v>
      </c>
      <c r="I305">
        <v>70</v>
      </c>
    </row>
    <row r="306" spans="1:9" x14ac:dyDescent="0.6">
      <c r="A306">
        <v>547</v>
      </c>
      <c r="B306" t="s">
        <v>1139</v>
      </c>
      <c r="C306" t="s">
        <v>20</v>
      </c>
      <c r="D306">
        <v>156</v>
      </c>
      <c r="F306">
        <v>829</v>
      </c>
      <c r="G306" t="s">
        <v>1691</v>
      </c>
      <c r="H306" t="s">
        <v>14</v>
      </c>
      <c r="I306">
        <v>154</v>
      </c>
    </row>
    <row r="307" spans="1:9" x14ac:dyDescent="0.6">
      <c r="A307">
        <v>548</v>
      </c>
      <c r="B307" t="s">
        <v>1141</v>
      </c>
      <c r="C307" t="s">
        <v>20</v>
      </c>
      <c r="D307">
        <v>2985</v>
      </c>
      <c r="F307">
        <v>830</v>
      </c>
      <c r="G307" t="s">
        <v>1693</v>
      </c>
      <c r="H307" t="s">
        <v>14</v>
      </c>
      <c r="I307">
        <v>22</v>
      </c>
    </row>
    <row r="308" spans="1:9" x14ac:dyDescent="0.6">
      <c r="A308">
        <v>549</v>
      </c>
      <c r="B308" t="s">
        <v>1143</v>
      </c>
      <c r="C308" t="s">
        <v>20</v>
      </c>
      <c r="D308">
        <v>762</v>
      </c>
      <c r="F308">
        <v>835</v>
      </c>
      <c r="G308" t="s">
        <v>1703</v>
      </c>
      <c r="H308" t="s">
        <v>14</v>
      </c>
      <c r="I308">
        <v>1758</v>
      </c>
    </row>
    <row r="309" spans="1:9" x14ac:dyDescent="0.6">
      <c r="A309">
        <v>554</v>
      </c>
      <c r="B309" t="s">
        <v>1153</v>
      </c>
      <c r="C309" t="s">
        <v>20</v>
      </c>
      <c r="D309">
        <v>554</v>
      </c>
      <c r="F309">
        <v>836</v>
      </c>
      <c r="G309" t="s">
        <v>1705</v>
      </c>
      <c r="H309" t="s">
        <v>14</v>
      </c>
      <c r="I309">
        <v>94</v>
      </c>
    </row>
    <row r="310" spans="1:9" x14ac:dyDescent="0.6">
      <c r="A310">
        <v>555</v>
      </c>
      <c r="B310" t="s">
        <v>1155</v>
      </c>
      <c r="C310" t="s">
        <v>20</v>
      </c>
      <c r="D310">
        <v>135</v>
      </c>
      <c r="F310">
        <v>843</v>
      </c>
      <c r="G310" t="s">
        <v>1719</v>
      </c>
      <c r="H310" t="s">
        <v>14</v>
      </c>
      <c r="I310">
        <v>33</v>
      </c>
    </row>
    <row r="311" spans="1:9" x14ac:dyDescent="0.6">
      <c r="A311">
        <v>556</v>
      </c>
      <c r="B311" t="s">
        <v>442</v>
      </c>
      <c r="C311" t="s">
        <v>20</v>
      </c>
      <c r="D311">
        <v>122</v>
      </c>
      <c r="F311">
        <v>850</v>
      </c>
      <c r="G311" t="s">
        <v>1733</v>
      </c>
      <c r="H311" t="s">
        <v>14</v>
      </c>
      <c r="I311">
        <v>1</v>
      </c>
    </row>
    <row r="312" spans="1:9" x14ac:dyDescent="0.6">
      <c r="A312">
        <v>557</v>
      </c>
      <c r="B312" t="s">
        <v>1158</v>
      </c>
      <c r="C312" t="s">
        <v>20</v>
      </c>
      <c r="D312">
        <v>221</v>
      </c>
      <c r="F312">
        <v>852</v>
      </c>
      <c r="G312" t="s">
        <v>1737</v>
      </c>
      <c r="H312" t="s">
        <v>14</v>
      </c>
      <c r="I312">
        <v>31</v>
      </c>
    </row>
    <row r="313" spans="1:9" x14ac:dyDescent="0.6">
      <c r="A313">
        <v>558</v>
      </c>
      <c r="B313" t="s">
        <v>1160</v>
      </c>
      <c r="C313" t="s">
        <v>20</v>
      </c>
      <c r="D313">
        <v>126</v>
      </c>
      <c r="F313">
        <v>858</v>
      </c>
      <c r="G313" t="s">
        <v>1748</v>
      </c>
      <c r="H313" t="s">
        <v>14</v>
      </c>
      <c r="I313">
        <v>35</v>
      </c>
    </row>
    <row r="314" spans="1:9" x14ac:dyDescent="0.6">
      <c r="A314">
        <v>559</v>
      </c>
      <c r="B314" t="s">
        <v>1162</v>
      </c>
      <c r="C314" t="s">
        <v>20</v>
      </c>
      <c r="D314">
        <v>1022</v>
      </c>
      <c r="F314">
        <v>859</v>
      </c>
      <c r="G314" t="s">
        <v>1750</v>
      </c>
      <c r="H314" t="s">
        <v>14</v>
      </c>
      <c r="I314">
        <v>63</v>
      </c>
    </row>
    <row r="315" spans="1:9" x14ac:dyDescent="0.6">
      <c r="A315">
        <v>560</v>
      </c>
      <c r="B315" t="s">
        <v>1164</v>
      </c>
      <c r="C315" t="s">
        <v>20</v>
      </c>
      <c r="D315">
        <v>3177</v>
      </c>
      <c r="F315">
        <v>869</v>
      </c>
      <c r="G315" t="s">
        <v>1770</v>
      </c>
      <c r="H315" t="s">
        <v>14</v>
      </c>
      <c r="I315">
        <v>526</v>
      </c>
    </row>
    <row r="316" spans="1:9" x14ac:dyDescent="0.6">
      <c r="A316">
        <v>561</v>
      </c>
      <c r="B316" t="s">
        <v>1166</v>
      </c>
      <c r="C316" t="s">
        <v>20</v>
      </c>
      <c r="D316">
        <v>198</v>
      </c>
      <c r="F316">
        <v>870</v>
      </c>
      <c r="G316" t="s">
        <v>1772</v>
      </c>
      <c r="H316" t="s">
        <v>14</v>
      </c>
      <c r="I316">
        <v>121</v>
      </c>
    </row>
    <row r="317" spans="1:9" x14ac:dyDescent="0.6">
      <c r="A317">
        <v>563</v>
      </c>
      <c r="B317" t="s">
        <v>1170</v>
      </c>
      <c r="C317" t="s">
        <v>20</v>
      </c>
      <c r="D317">
        <v>85</v>
      </c>
      <c r="F317">
        <v>875</v>
      </c>
      <c r="G317" t="s">
        <v>1782</v>
      </c>
      <c r="H317" t="s">
        <v>14</v>
      </c>
      <c r="I317">
        <v>67</v>
      </c>
    </row>
    <row r="318" spans="1:9" x14ac:dyDescent="0.6">
      <c r="A318">
        <v>565</v>
      </c>
      <c r="B318" t="s">
        <v>1174</v>
      </c>
      <c r="C318" t="s">
        <v>20</v>
      </c>
      <c r="D318">
        <v>3596</v>
      </c>
      <c r="F318">
        <v>876</v>
      </c>
      <c r="G318" t="s">
        <v>1784</v>
      </c>
      <c r="H318" t="s">
        <v>14</v>
      </c>
      <c r="I318">
        <v>57</v>
      </c>
    </row>
    <row r="319" spans="1:9" x14ac:dyDescent="0.6">
      <c r="A319">
        <v>567</v>
      </c>
      <c r="B319" t="s">
        <v>1178</v>
      </c>
      <c r="C319" t="s">
        <v>20</v>
      </c>
      <c r="D319">
        <v>244</v>
      </c>
      <c r="F319">
        <v>877</v>
      </c>
      <c r="G319" t="s">
        <v>1786</v>
      </c>
      <c r="H319" t="s">
        <v>14</v>
      </c>
      <c r="I319">
        <v>1229</v>
      </c>
    </row>
    <row r="320" spans="1:9" x14ac:dyDescent="0.6">
      <c r="A320">
        <v>568</v>
      </c>
      <c r="B320" t="s">
        <v>1180</v>
      </c>
      <c r="C320" t="s">
        <v>20</v>
      </c>
      <c r="D320">
        <v>5180</v>
      </c>
      <c r="F320">
        <v>878</v>
      </c>
      <c r="G320" t="s">
        <v>1788</v>
      </c>
      <c r="H320" t="s">
        <v>14</v>
      </c>
      <c r="I320">
        <v>12</v>
      </c>
    </row>
    <row r="321" spans="1:9" x14ac:dyDescent="0.6">
      <c r="A321">
        <v>569</v>
      </c>
      <c r="B321" t="s">
        <v>1182</v>
      </c>
      <c r="C321" t="s">
        <v>20</v>
      </c>
      <c r="D321">
        <v>589</v>
      </c>
      <c r="F321">
        <v>881</v>
      </c>
      <c r="G321" t="s">
        <v>1794</v>
      </c>
      <c r="H321" t="s">
        <v>14</v>
      </c>
      <c r="I321">
        <v>452</v>
      </c>
    </row>
    <row r="322" spans="1:9" x14ac:dyDescent="0.6">
      <c r="A322">
        <v>570</v>
      </c>
      <c r="B322" t="s">
        <v>1184</v>
      </c>
      <c r="C322" t="s">
        <v>20</v>
      </c>
      <c r="D322">
        <v>2725</v>
      </c>
      <c r="F322">
        <v>884</v>
      </c>
      <c r="G322" t="s">
        <v>1800</v>
      </c>
      <c r="H322" t="s">
        <v>14</v>
      </c>
      <c r="I322">
        <v>1886</v>
      </c>
    </row>
    <row r="323" spans="1:9" x14ac:dyDescent="0.6">
      <c r="A323">
        <v>573</v>
      </c>
      <c r="B323" t="s">
        <v>1190</v>
      </c>
      <c r="C323" t="s">
        <v>20</v>
      </c>
      <c r="D323">
        <v>300</v>
      </c>
      <c r="F323">
        <v>886</v>
      </c>
      <c r="G323" t="s">
        <v>1804</v>
      </c>
      <c r="H323" t="s">
        <v>14</v>
      </c>
      <c r="I323">
        <v>1825</v>
      </c>
    </row>
    <row r="324" spans="1:9" x14ac:dyDescent="0.6">
      <c r="A324">
        <v>574</v>
      </c>
      <c r="B324" t="s">
        <v>1192</v>
      </c>
      <c r="C324" t="s">
        <v>20</v>
      </c>
      <c r="D324">
        <v>144</v>
      </c>
      <c r="F324">
        <v>887</v>
      </c>
      <c r="G324" t="s">
        <v>1806</v>
      </c>
      <c r="H324" t="s">
        <v>14</v>
      </c>
      <c r="I324">
        <v>31</v>
      </c>
    </row>
    <row r="325" spans="1:9" x14ac:dyDescent="0.6">
      <c r="A325">
        <v>579</v>
      </c>
      <c r="B325" t="s">
        <v>1202</v>
      </c>
      <c r="C325" t="s">
        <v>20</v>
      </c>
      <c r="D325">
        <v>87</v>
      </c>
      <c r="F325">
        <v>895</v>
      </c>
      <c r="G325" t="s">
        <v>1822</v>
      </c>
      <c r="H325" t="s">
        <v>14</v>
      </c>
      <c r="I325">
        <v>107</v>
      </c>
    </row>
    <row r="326" spans="1:9" x14ac:dyDescent="0.6">
      <c r="A326">
        <v>580</v>
      </c>
      <c r="B326" t="s">
        <v>556</v>
      </c>
      <c r="C326" t="s">
        <v>20</v>
      </c>
      <c r="D326">
        <v>3116</v>
      </c>
      <c r="F326">
        <v>897</v>
      </c>
      <c r="G326" t="s">
        <v>1826</v>
      </c>
      <c r="H326" t="s">
        <v>14</v>
      </c>
      <c r="I326">
        <v>27</v>
      </c>
    </row>
    <row r="327" spans="1:9" x14ac:dyDescent="0.6">
      <c r="A327">
        <v>583</v>
      </c>
      <c r="B327" t="s">
        <v>1209</v>
      </c>
      <c r="C327" t="s">
        <v>20</v>
      </c>
      <c r="D327">
        <v>909</v>
      </c>
      <c r="F327">
        <v>898</v>
      </c>
      <c r="G327" t="s">
        <v>1828</v>
      </c>
      <c r="H327" t="s">
        <v>14</v>
      </c>
      <c r="I327">
        <v>1221</v>
      </c>
    </row>
    <row r="328" spans="1:9" x14ac:dyDescent="0.6">
      <c r="A328">
        <v>584</v>
      </c>
      <c r="B328" t="s">
        <v>45</v>
      </c>
      <c r="C328" t="s">
        <v>20</v>
      </c>
      <c r="D328">
        <v>1613</v>
      </c>
      <c r="F328">
        <v>900</v>
      </c>
      <c r="G328" t="s">
        <v>1832</v>
      </c>
      <c r="H328" t="s">
        <v>14</v>
      </c>
      <c r="I328">
        <v>1</v>
      </c>
    </row>
    <row r="329" spans="1:9" x14ac:dyDescent="0.6">
      <c r="A329">
        <v>585</v>
      </c>
      <c r="B329" t="s">
        <v>1212</v>
      </c>
      <c r="C329" t="s">
        <v>20</v>
      </c>
      <c r="D329">
        <v>136</v>
      </c>
      <c r="F329">
        <v>904</v>
      </c>
      <c r="G329" t="s">
        <v>1840</v>
      </c>
      <c r="H329" t="s">
        <v>14</v>
      </c>
      <c r="I329">
        <v>16</v>
      </c>
    </row>
    <row r="330" spans="1:9" x14ac:dyDescent="0.6">
      <c r="A330">
        <v>586</v>
      </c>
      <c r="B330" t="s">
        <v>1214</v>
      </c>
      <c r="C330" t="s">
        <v>20</v>
      </c>
      <c r="D330">
        <v>130</v>
      </c>
      <c r="F330">
        <v>907</v>
      </c>
      <c r="G330" t="s">
        <v>1846</v>
      </c>
      <c r="H330" t="s">
        <v>14</v>
      </c>
      <c r="I330">
        <v>41</v>
      </c>
    </row>
    <row r="331" spans="1:9" x14ac:dyDescent="0.6">
      <c r="A331">
        <v>591</v>
      </c>
      <c r="B331" t="s">
        <v>1224</v>
      </c>
      <c r="C331" t="s">
        <v>20</v>
      </c>
      <c r="D331">
        <v>102</v>
      </c>
      <c r="F331">
        <v>913</v>
      </c>
      <c r="G331" t="s">
        <v>1858</v>
      </c>
      <c r="H331" t="s">
        <v>14</v>
      </c>
      <c r="I331">
        <v>523</v>
      </c>
    </row>
    <row r="332" spans="1:9" x14ac:dyDescent="0.6">
      <c r="A332">
        <v>593</v>
      </c>
      <c r="B332" t="s">
        <v>1228</v>
      </c>
      <c r="C332" t="s">
        <v>20</v>
      </c>
      <c r="D332">
        <v>4006</v>
      </c>
      <c r="F332">
        <v>914</v>
      </c>
      <c r="G332" t="s">
        <v>1860</v>
      </c>
      <c r="H332" t="s">
        <v>14</v>
      </c>
      <c r="I332">
        <v>141</v>
      </c>
    </row>
    <row r="333" spans="1:9" x14ac:dyDescent="0.6">
      <c r="A333">
        <v>595</v>
      </c>
      <c r="B333" t="s">
        <v>1232</v>
      </c>
      <c r="C333" t="s">
        <v>20</v>
      </c>
      <c r="D333">
        <v>1629</v>
      </c>
      <c r="F333">
        <v>916</v>
      </c>
      <c r="G333" t="s">
        <v>1864</v>
      </c>
      <c r="H333" t="s">
        <v>14</v>
      </c>
      <c r="I333">
        <v>52</v>
      </c>
    </row>
    <row r="334" spans="1:9" x14ac:dyDescent="0.6">
      <c r="A334">
        <v>597</v>
      </c>
      <c r="B334" t="s">
        <v>1236</v>
      </c>
      <c r="C334" t="s">
        <v>20</v>
      </c>
      <c r="D334">
        <v>2188</v>
      </c>
      <c r="F334">
        <v>919</v>
      </c>
      <c r="G334" t="s">
        <v>1870</v>
      </c>
      <c r="H334" t="s">
        <v>14</v>
      </c>
      <c r="I334">
        <v>225</v>
      </c>
    </row>
    <row r="335" spans="1:9" x14ac:dyDescent="0.6">
      <c r="A335">
        <v>598</v>
      </c>
      <c r="B335" t="s">
        <v>1238</v>
      </c>
      <c r="C335" t="s">
        <v>20</v>
      </c>
      <c r="D335">
        <v>2409</v>
      </c>
      <c r="F335">
        <v>921</v>
      </c>
      <c r="G335" t="s">
        <v>1874</v>
      </c>
      <c r="H335" t="s">
        <v>14</v>
      </c>
      <c r="I335">
        <v>38</v>
      </c>
    </row>
    <row r="336" spans="1:9" x14ac:dyDescent="0.6">
      <c r="A336">
        <v>601</v>
      </c>
      <c r="B336" t="s">
        <v>1244</v>
      </c>
      <c r="C336" t="s">
        <v>20</v>
      </c>
      <c r="D336">
        <v>194</v>
      </c>
      <c r="F336">
        <v>926</v>
      </c>
      <c r="G336" t="s">
        <v>1884</v>
      </c>
      <c r="H336" t="s">
        <v>14</v>
      </c>
      <c r="I336">
        <v>15</v>
      </c>
    </row>
    <row r="337" spans="1:9" x14ac:dyDescent="0.6">
      <c r="A337">
        <v>602</v>
      </c>
      <c r="B337" t="s">
        <v>1246</v>
      </c>
      <c r="C337" t="s">
        <v>20</v>
      </c>
      <c r="D337">
        <v>1140</v>
      </c>
      <c r="F337">
        <v>927</v>
      </c>
      <c r="G337" t="s">
        <v>1886</v>
      </c>
      <c r="H337" t="s">
        <v>14</v>
      </c>
      <c r="I337">
        <v>37</v>
      </c>
    </row>
    <row r="338" spans="1:9" x14ac:dyDescent="0.6">
      <c r="A338">
        <v>603</v>
      </c>
      <c r="B338" t="s">
        <v>1248</v>
      </c>
      <c r="C338" t="s">
        <v>20</v>
      </c>
      <c r="D338">
        <v>102</v>
      </c>
      <c r="F338">
        <v>931</v>
      </c>
      <c r="G338" t="s">
        <v>1894</v>
      </c>
      <c r="H338" t="s">
        <v>14</v>
      </c>
      <c r="I338">
        <v>112</v>
      </c>
    </row>
    <row r="339" spans="1:9" x14ac:dyDescent="0.6">
      <c r="A339">
        <v>604</v>
      </c>
      <c r="B339" t="s">
        <v>1250</v>
      </c>
      <c r="C339" t="s">
        <v>20</v>
      </c>
      <c r="D339">
        <v>2857</v>
      </c>
      <c r="F339">
        <v>936</v>
      </c>
      <c r="G339" t="s">
        <v>1246</v>
      </c>
      <c r="H339" t="s">
        <v>14</v>
      </c>
      <c r="I339">
        <v>21</v>
      </c>
    </row>
    <row r="340" spans="1:9" x14ac:dyDescent="0.6">
      <c r="A340">
        <v>605</v>
      </c>
      <c r="B340" t="s">
        <v>1252</v>
      </c>
      <c r="C340" t="s">
        <v>20</v>
      </c>
      <c r="D340">
        <v>107</v>
      </c>
      <c r="F340">
        <v>939</v>
      </c>
      <c r="G340" t="s">
        <v>1909</v>
      </c>
      <c r="H340" t="s">
        <v>14</v>
      </c>
      <c r="I340">
        <v>67</v>
      </c>
    </row>
    <row r="341" spans="1:9" x14ac:dyDescent="0.6">
      <c r="A341">
        <v>606</v>
      </c>
      <c r="B341" t="s">
        <v>1254</v>
      </c>
      <c r="C341" t="s">
        <v>20</v>
      </c>
      <c r="D341">
        <v>160</v>
      </c>
      <c r="F341">
        <v>941</v>
      </c>
      <c r="G341" t="s">
        <v>1913</v>
      </c>
      <c r="H341" t="s">
        <v>14</v>
      </c>
      <c r="I341">
        <v>78</v>
      </c>
    </row>
    <row r="342" spans="1:9" x14ac:dyDescent="0.6">
      <c r="A342">
        <v>607</v>
      </c>
      <c r="B342" t="s">
        <v>1256</v>
      </c>
      <c r="C342" t="s">
        <v>20</v>
      </c>
      <c r="D342">
        <v>2230</v>
      </c>
      <c r="F342">
        <v>942</v>
      </c>
      <c r="G342" t="s">
        <v>1907</v>
      </c>
      <c r="H342" t="s">
        <v>14</v>
      </c>
      <c r="I342">
        <v>67</v>
      </c>
    </row>
    <row r="343" spans="1:9" x14ac:dyDescent="0.6">
      <c r="A343">
        <v>608</v>
      </c>
      <c r="B343" t="s">
        <v>1258</v>
      </c>
      <c r="C343" t="s">
        <v>20</v>
      </c>
      <c r="D343">
        <v>316</v>
      </c>
      <c r="F343">
        <v>944</v>
      </c>
      <c r="G343" t="s">
        <v>1918</v>
      </c>
      <c r="H343" t="s">
        <v>14</v>
      </c>
      <c r="I343">
        <v>263</v>
      </c>
    </row>
    <row r="344" spans="1:9" x14ac:dyDescent="0.6">
      <c r="A344">
        <v>609</v>
      </c>
      <c r="B344" t="s">
        <v>1260</v>
      </c>
      <c r="C344" t="s">
        <v>20</v>
      </c>
      <c r="D344">
        <v>117</v>
      </c>
      <c r="F344">
        <v>945</v>
      </c>
      <c r="G344" t="s">
        <v>1920</v>
      </c>
      <c r="H344" t="s">
        <v>14</v>
      </c>
      <c r="I344">
        <v>1691</v>
      </c>
    </row>
    <row r="345" spans="1:9" x14ac:dyDescent="0.6">
      <c r="A345">
        <v>610</v>
      </c>
      <c r="B345" t="s">
        <v>1262</v>
      </c>
      <c r="C345" t="s">
        <v>20</v>
      </c>
      <c r="D345">
        <v>6406</v>
      </c>
      <c r="F345">
        <v>946</v>
      </c>
      <c r="G345" t="s">
        <v>1922</v>
      </c>
      <c r="H345" t="s">
        <v>14</v>
      </c>
      <c r="I345">
        <v>181</v>
      </c>
    </row>
    <row r="346" spans="1:9" x14ac:dyDescent="0.6">
      <c r="A346">
        <v>612</v>
      </c>
      <c r="B346" t="s">
        <v>1266</v>
      </c>
      <c r="C346" t="s">
        <v>20</v>
      </c>
      <c r="D346">
        <v>192</v>
      </c>
      <c r="F346">
        <v>947</v>
      </c>
      <c r="G346" t="s">
        <v>1924</v>
      </c>
      <c r="H346" t="s">
        <v>14</v>
      </c>
      <c r="I346">
        <v>13</v>
      </c>
    </row>
    <row r="347" spans="1:9" x14ac:dyDescent="0.6">
      <c r="A347">
        <v>613</v>
      </c>
      <c r="B347" t="s">
        <v>1268</v>
      </c>
      <c r="C347" t="s">
        <v>20</v>
      </c>
      <c r="D347">
        <v>26</v>
      </c>
      <c r="F347">
        <v>950</v>
      </c>
      <c r="G347" t="s">
        <v>1930</v>
      </c>
      <c r="H347" t="s">
        <v>14</v>
      </c>
      <c r="I347">
        <v>1</v>
      </c>
    </row>
    <row r="348" spans="1:9" x14ac:dyDescent="0.6">
      <c r="A348">
        <v>614</v>
      </c>
      <c r="B348" t="s">
        <v>1270</v>
      </c>
      <c r="C348" t="s">
        <v>20</v>
      </c>
      <c r="D348">
        <v>723</v>
      </c>
      <c r="F348">
        <v>953</v>
      </c>
      <c r="G348" t="s">
        <v>1936</v>
      </c>
      <c r="H348" t="s">
        <v>14</v>
      </c>
      <c r="I348">
        <v>21</v>
      </c>
    </row>
    <row r="349" spans="1:9" x14ac:dyDescent="0.6">
      <c r="A349">
        <v>615</v>
      </c>
      <c r="B349" t="s">
        <v>1272</v>
      </c>
      <c r="C349" t="s">
        <v>20</v>
      </c>
      <c r="D349">
        <v>170</v>
      </c>
      <c r="F349">
        <v>956</v>
      </c>
      <c r="G349" t="s">
        <v>1942</v>
      </c>
      <c r="H349" t="s">
        <v>14</v>
      </c>
      <c r="I349">
        <v>830</v>
      </c>
    </row>
    <row r="350" spans="1:9" x14ac:dyDescent="0.6">
      <c r="A350">
        <v>616</v>
      </c>
      <c r="B350" t="s">
        <v>1274</v>
      </c>
      <c r="C350" t="s">
        <v>20</v>
      </c>
      <c r="D350">
        <v>238</v>
      </c>
      <c r="F350">
        <v>959</v>
      </c>
      <c r="G350" t="s">
        <v>1948</v>
      </c>
      <c r="H350" t="s">
        <v>14</v>
      </c>
      <c r="I350">
        <v>130</v>
      </c>
    </row>
    <row r="351" spans="1:9" x14ac:dyDescent="0.6">
      <c r="A351">
        <v>617</v>
      </c>
      <c r="B351" t="s">
        <v>1276</v>
      </c>
      <c r="C351" t="s">
        <v>20</v>
      </c>
      <c r="D351">
        <v>55</v>
      </c>
      <c r="F351">
        <v>960</v>
      </c>
      <c r="G351" t="s">
        <v>1950</v>
      </c>
      <c r="H351" t="s">
        <v>14</v>
      </c>
      <c r="I351">
        <v>55</v>
      </c>
    </row>
    <row r="352" spans="1:9" x14ac:dyDescent="0.6">
      <c r="A352">
        <v>620</v>
      </c>
      <c r="B352" t="s">
        <v>1282</v>
      </c>
      <c r="C352" t="s">
        <v>20</v>
      </c>
      <c r="D352">
        <v>128</v>
      </c>
      <c r="F352">
        <v>963</v>
      </c>
      <c r="G352" t="s">
        <v>1956</v>
      </c>
      <c r="H352" t="s">
        <v>14</v>
      </c>
      <c r="I352">
        <v>114</v>
      </c>
    </row>
    <row r="353" spans="1:9" x14ac:dyDescent="0.6">
      <c r="A353">
        <v>621</v>
      </c>
      <c r="B353" t="s">
        <v>1284</v>
      </c>
      <c r="C353" t="s">
        <v>20</v>
      </c>
      <c r="D353">
        <v>2144</v>
      </c>
      <c r="F353">
        <v>970</v>
      </c>
      <c r="G353" t="s">
        <v>1969</v>
      </c>
      <c r="H353" t="s">
        <v>14</v>
      </c>
      <c r="I353">
        <v>594</v>
      </c>
    </row>
    <row r="354" spans="1:9" x14ac:dyDescent="0.6">
      <c r="A354">
        <v>623</v>
      </c>
      <c r="B354" t="s">
        <v>1288</v>
      </c>
      <c r="C354" t="s">
        <v>20</v>
      </c>
      <c r="D354">
        <v>2693</v>
      </c>
      <c r="F354">
        <v>971</v>
      </c>
      <c r="G354" t="s">
        <v>1971</v>
      </c>
      <c r="H354" t="s">
        <v>14</v>
      </c>
      <c r="I354">
        <v>24</v>
      </c>
    </row>
    <row r="355" spans="1:9" x14ac:dyDescent="0.6">
      <c r="A355">
        <v>624</v>
      </c>
      <c r="B355" t="s">
        <v>1290</v>
      </c>
      <c r="C355" t="s">
        <v>20</v>
      </c>
      <c r="D355">
        <v>432</v>
      </c>
      <c r="F355">
        <v>973</v>
      </c>
      <c r="G355" t="s">
        <v>1975</v>
      </c>
      <c r="H355" t="s">
        <v>14</v>
      </c>
      <c r="I355">
        <v>252</v>
      </c>
    </row>
    <row r="356" spans="1:9" x14ac:dyDescent="0.6">
      <c r="A356">
        <v>626</v>
      </c>
      <c r="B356" t="s">
        <v>1294</v>
      </c>
      <c r="C356" t="s">
        <v>20</v>
      </c>
      <c r="D356">
        <v>189</v>
      </c>
      <c r="F356">
        <v>977</v>
      </c>
      <c r="G356" t="s">
        <v>1258</v>
      </c>
      <c r="H356" t="s">
        <v>14</v>
      </c>
      <c r="I356">
        <v>67</v>
      </c>
    </row>
    <row r="357" spans="1:9" x14ac:dyDescent="0.6">
      <c r="A357">
        <v>627</v>
      </c>
      <c r="B357" t="s">
        <v>1296</v>
      </c>
      <c r="C357" t="s">
        <v>20</v>
      </c>
      <c r="D357">
        <v>154</v>
      </c>
      <c r="F357">
        <v>980</v>
      </c>
      <c r="G357" t="s">
        <v>1988</v>
      </c>
      <c r="H357" t="s">
        <v>14</v>
      </c>
      <c r="I357">
        <v>742</v>
      </c>
    </row>
    <row r="358" spans="1:9" x14ac:dyDescent="0.6">
      <c r="A358">
        <v>628</v>
      </c>
      <c r="B358" t="s">
        <v>1298</v>
      </c>
      <c r="C358" t="s">
        <v>20</v>
      </c>
      <c r="D358">
        <v>96</v>
      </c>
      <c r="F358">
        <v>982</v>
      </c>
      <c r="G358" t="s">
        <v>1992</v>
      </c>
      <c r="H358" t="s">
        <v>14</v>
      </c>
      <c r="I358">
        <v>75</v>
      </c>
    </row>
    <row r="359" spans="1:9" x14ac:dyDescent="0.6">
      <c r="A359">
        <v>631</v>
      </c>
      <c r="B359" t="s">
        <v>1304</v>
      </c>
      <c r="C359" t="s">
        <v>20</v>
      </c>
      <c r="D359">
        <v>3063</v>
      </c>
      <c r="F359">
        <v>985</v>
      </c>
      <c r="G359" t="s">
        <v>1998</v>
      </c>
      <c r="H359" t="s">
        <v>14</v>
      </c>
      <c r="I359">
        <v>4405</v>
      </c>
    </row>
    <row r="360" spans="1:9" x14ac:dyDescent="0.6">
      <c r="A360">
        <v>635</v>
      </c>
      <c r="B360" t="s">
        <v>1312</v>
      </c>
      <c r="C360" t="s">
        <v>20</v>
      </c>
      <c r="D360">
        <v>2266</v>
      </c>
      <c r="F360">
        <v>986</v>
      </c>
      <c r="G360" t="s">
        <v>2000</v>
      </c>
      <c r="H360" t="s">
        <v>14</v>
      </c>
      <c r="I360">
        <v>92</v>
      </c>
    </row>
    <row r="361" spans="1:9" x14ac:dyDescent="0.6">
      <c r="A361">
        <v>641</v>
      </c>
      <c r="B361" t="s">
        <v>1324</v>
      </c>
      <c r="C361" t="s">
        <v>20</v>
      </c>
      <c r="D361">
        <v>194</v>
      </c>
      <c r="F361">
        <v>988</v>
      </c>
      <c r="G361" t="s">
        <v>2004</v>
      </c>
      <c r="H361" t="s">
        <v>14</v>
      </c>
      <c r="I361">
        <v>64</v>
      </c>
    </row>
    <row r="362" spans="1:9" x14ac:dyDescent="0.6">
      <c r="A362">
        <v>642</v>
      </c>
      <c r="B362" t="s">
        <v>1326</v>
      </c>
      <c r="C362" t="s">
        <v>20</v>
      </c>
      <c r="D362">
        <v>129</v>
      </c>
      <c r="F362">
        <v>990</v>
      </c>
      <c r="G362" t="s">
        <v>2008</v>
      </c>
      <c r="H362" t="s">
        <v>14</v>
      </c>
      <c r="I362">
        <v>64</v>
      </c>
    </row>
    <row r="363" spans="1:9" x14ac:dyDescent="0.6">
      <c r="A363">
        <v>643</v>
      </c>
      <c r="B363" t="s">
        <v>1328</v>
      </c>
      <c r="C363" t="s">
        <v>20</v>
      </c>
      <c r="D363">
        <v>375</v>
      </c>
      <c r="F363">
        <v>994</v>
      </c>
      <c r="G363" t="s">
        <v>2015</v>
      </c>
      <c r="H363" t="s">
        <v>14</v>
      </c>
      <c r="I363">
        <v>842</v>
      </c>
    </row>
    <row r="364" spans="1:9" x14ac:dyDescent="0.6">
      <c r="A364">
        <v>652</v>
      </c>
      <c r="B364" t="s">
        <v>1346</v>
      </c>
      <c r="C364" t="s">
        <v>20</v>
      </c>
      <c r="D364">
        <v>409</v>
      </c>
      <c r="F364">
        <v>996</v>
      </c>
      <c r="G364" t="s">
        <v>2019</v>
      </c>
      <c r="H364" t="s">
        <v>14</v>
      </c>
      <c r="I364">
        <v>112</v>
      </c>
    </row>
    <row r="365" spans="1:9" x14ac:dyDescent="0.6">
      <c r="A365">
        <v>653</v>
      </c>
      <c r="B365" t="s">
        <v>1348</v>
      </c>
      <c r="C365" t="s">
        <v>20</v>
      </c>
      <c r="D365">
        <v>234</v>
      </c>
      <c r="F365">
        <v>998</v>
      </c>
      <c r="G365" t="s">
        <v>2023</v>
      </c>
      <c r="H365" t="s">
        <v>14</v>
      </c>
      <c r="I365">
        <v>374</v>
      </c>
    </row>
    <row r="366" spans="1:9" x14ac:dyDescent="0.6">
      <c r="A366">
        <v>654</v>
      </c>
      <c r="B366" t="s">
        <v>1350</v>
      </c>
      <c r="C366" t="s">
        <v>20</v>
      </c>
      <c r="D366">
        <v>3016</v>
      </c>
    </row>
    <row r="367" spans="1:9" x14ac:dyDescent="0.6">
      <c r="A367">
        <v>655</v>
      </c>
      <c r="B367" t="s">
        <v>1352</v>
      </c>
      <c r="C367" t="s">
        <v>20</v>
      </c>
      <c r="D367">
        <v>264</v>
      </c>
    </row>
    <row r="368" spans="1:9" x14ac:dyDescent="0.6">
      <c r="A368">
        <v>665</v>
      </c>
      <c r="B368" t="s">
        <v>1371</v>
      </c>
      <c r="C368" t="s">
        <v>20</v>
      </c>
      <c r="D368">
        <v>272</v>
      </c>
    </row>
    <row r="369" spans="1:4" x14ac:dyDescent="0.6">
      <c r="A369">
        <v>667</v>
      </c>
      <c r="B369" t="s">
        <v>1375</v>
      </c>
      <c r="C369" t="s">
        <v>20</v>
      </c>
      <c r="D369">
        <v>419</v>
      </c>
    </row>
    <row r="370" spans="1:4" x14ac:dyDescent="0.6">
      <c r="A370">
        <v>669</v>
      </c>
      <c r="B370" t="s">
        <v>1379</v>
      </c>
      <c r="C370" t="s">
        <v>20</v>
      </c>
      <c r="D370">
        <v>1621</v>
      </c>
    </row>
    <row r="371" spans="1:4" x14ac:dyDescent="0.6">
      <c r="A371">
        <v>670</v>
      </c>
      <c r="B371" t="s">
        <v>1334</v>
      </c>
      <c r="C371" t="s">
        <v>20</v>
      </c>
      <c r="D371">
        <v>1101</v>
      </c>
    </row>
    <row r="372" spans="1:4" x14ac:dyDescent="0.6">
      <c r="A372">
        <v>671</v>
      </c>
      <c r="B372" t="s">
        <v>1382</v>
      </c>
      <c r="C372" t="s">
        <v>20</v>
      </c>
      <c r="D372">
        <v>1073</v>
      </c>
    </row>
    <row r="373" spans="1:4" x14ac:dyDescent="0.6">
      <c r="A373">
        <v>675</v>
      </c>
      <c r="B373" t="s">
        <v>1390</v>
      </c>
      <c r="C373" t="s">
        <v>20</v>
      </c>
      <c r="D373">
        <v>331</v>
      </c>
    </row>
    <row r="374" spans="1:4" x14ac:dyDescent="0.6">
      <c r="A374">
        <v>676</v>
      </c>
      <c r="B374" t="s">
        <v>1392</v>
      </c>
      <c r="C374" t="s">
        <v>20</v>
      </c>
      <c r="D374">
        <v>1170</v>
      </c>
    </row>
    <row r="375" spans="1:4" x14ac:dyDescent="0.6">
      <c r="A375">
        <v>679</v>
      </c>
      <c r="B375" t="s">
        <v>668</v>
      </c>
      <c r="C375" t="s">
        <v>20</v>
      </c>
      <c r="D375">
        <v>363</v>
      </c>
    </row>
    <row r="376" spans="1:4" x14ac:dyDescent="0.6">
      <c r="A376">
        <v>682</v>
      </c>
      <c r="B376" t="s">
        <v>1403</v>
      </c>
      <c r="C376" t="s">
        <v>20</v>
      </c>
      <c r="D376">
        <v>103</v>
      </c>
    </row>
    <row r="377" spans="1:4" x14ac:dyDescent="0.6">
      <c r="A377">
        <v>683</v>
      </c>
      <c r="B377" t="s">
        <v>1405</v>
      </c>
      <c r="C377" t="s">
        <v>20</v>
      </c>
      <c r="D377">
        <v>147</v>
      </c>
    </row>
    <row r="378" spans="1:4" x14ac:dyDescent="0.6">
      <c r="A378">
        <v>684</v>
      </c>
      <c r="B378" t="s">
        <v>1407</v>
      </c>
      <c r="C378" t="s">
        <v>20</v>
      </c>
      <c r="D378">
        <v>110</v>
      </c>
    </row>
    <row r="379" spans="1:4" x14ac:dyDescent="0.6">
      <c r="A379">
        <v>686</v>
      </c>
      <c r="B379" t="s">
        <v>1411</v>
      </c>
      <c r="C379" t="s">
        <v>20</v>
      </c>
      <c r="D379">
        <v>134</v>
      </c>
    </row>
    <row r="380" spans="1:4" x14ac:dyDescent="0.6">
      <c r="A380">
        <v>687</v>
      </c>
      <c r="B380" t="s">
        <v>1413</v>
      </c>
      <c r="C380" t="s">
        <v>20</v>
      </c>
      <c r="D380">
        <v>269</v>
      </c>
    </row>
    <row r="381" spans="1:4" x14ac:dyDescent="0.6">
      <c r="A381">
        <v>688</v>
      </c>
      <c r="B381" t="s">
        <v>1415</v>
      </c>
      <c r="C381" t="s">
        <v>20</v>
      </c>
      <c r="D381">
        <v>175</v>
      </c>
    </row>
    <row r="382" spans="1:4" x14ac:dyDescent="0.6">
      <c r="A382">
        <v>689</v>
      </c>
      <c r="B382" t="s">
        <v>1417</v>
      </c>
      <c r="C382" t="s">
        <v>20</v>
      </c>
      <c r="D382">
        <v>69</v>
      </c>
    </row>
    <row r="383" spans="1:4" x14ac:dyDescent="0.6">
      <c r="A383">
        <v>690</v>
      </c>
      <c r="B383" t="s">
        <v>1419</v>
      </c>
      <c r="C383" t="s">
        <v>20</v>
      </c>
      <c r="D383">
        <v>190</v>
      </c>
    </row>
    <row r="384" spans="1:4" x14ac:dyDescent="0.6">
      <c r="A384">
        <v>691</v>
      </c>
      <c r="B384" t="s">
        <v>1421</v>
      </c>
      <c r="C384" t="s">
        <v>20</v>
      </c>
      <c r="D384">
        <v>237</v>
      </c>
    </row>
    <row r="385" spans="1:4" x14ac:dyDescent="0.6">
      <c r="A385">
        <v>695</v>
      </c>
      <c r="B385" t="s">
        <v>1429</v>
      </c>
      <c r="C385" t="s">
        <v>20</v>
      </c>
      <c r="D385">
        <v>196</v>
      </c>
    </row>
    <row r="386" spans="1:4" x14ac:dyDescent="0.6">
      <c r="A386">
        <v>697</v>
      </c>
      <c r="B386" t="s">
        <v>1433</v>
      </c>
      <c r="C386" t="s">
        <v>20</v>
      </c>
      <c r="D386">
        <v>7295</v>
      </c>
    </row>
    <row r="387" spans="1:4" x14ac:dyDescent="0.6">
      <c r="A387">
        <v>698</v>
      </c>
      <c r="B387" t="s">
        <v>1435</v>
      </c>
      <c r="C387" t="s">
        <v>20</v>
      </c>
      <c r="D387">
        <v>2893</v>
      </c>
    </row>
    <row r="388" spans="1:4" x14ac:dyDescent="0.6">
      <c r="A388">
        <v>701</v>
      </c>
      <c r="B388" t="s">
        <v>1440</v>
      </c>
      <c r="C388" t="s">
        <v>20</v>
      </c>
      <c r="D388">
        <v>820</v>
      </c>
    </row>
    <row r="389" spans="1:4" x14ac:dyDescent="0.6">
      <c r="A389">
        <v>703</v>
      </c>
      <c r="B389" t="s">
        <v>1444</v>
      </c>
      <c r="C389" t="s">
        <v>20</v>
      </c>
      <c r="D389">
        <v>2038</v>
      </c>
    </row>
    <row r="390" spans="1:4" x14ac:dyDescent="0.6">
      <c r="A390">
        <v>704</v>
      </c>
      <c r="B390" t="s">
        <v>1446</v>
      </c>
      <c r="C390" t="s">
        <v>20</v>
      </c>
      <c r="D390">
        <v>116</v>
      </c>
    </row>
    <row r="391" spans="1:4" x14ac:dyDescent="0.6">
      <c r="A391">
        <v>706</v>
      </c>
      <c r="B391" t="s">
        <v>1450</v>
      </c>
      <c r="C391" t="s">
        <v>20</v>
      </c>
      <c r="D391">
        <v>1345</v>
      </c>
    </row>
    <row r="392" spans="1:4" x14ac:dyDescent="0.6">
      <c r="A392">
        <v>707</v>
      </c>
      <c r="B392" t="s">
        <v>1452</v>
      </c>
      <c r="C392" t="s">
        <v>20</v>
      </c>
      <c r="D392">
        <v>168</v>
      </c>
    </row>
    <row r="393" spans="1:4" x14ac:dyDescent="0.6">
      <c r="A393">
        <v>708</v>
      </c>
      <c r="B393" t="s">
        <v>1454</v>
      </c>
      <c r="C393" t="s">
        <v>20</v>
      </c>
      <c r="D393">
        <v>137</v>
      </c>
    </row>
    <row r="394" spans="1:4" x14ac:dyDescent="0.6">
      <c r="A394">
        <v>709</v>
      </c>
      <c r="B394" t="s">
        <v>1456</v>
      </c>
      <c r="C394" t="s">
        <v>20</v>
      </c>
      <c r="D394">
        <v>186</v>
      </c>
    </row>
    <row r="395" spans="1:4" x14ac:dyDescent="0.6">
      <c r="A395">
        <v>710</v>
      </c>
      <c r="B395" t="s">
        <v>1458</v>
      </c>
      <c r="C395" t="s">
        <v>20</v>
      </c>
      <c r="D395">
        <v>125</v>
      </c>
    </row>
    <row r="396" spans="1:4" x14ac:dyDescent="0.6">
      <c r="A396">
        <v>712</v>
      </c>
      <c r="B396" t="s">
        <v>1462</v>
      </c>
      <c r="C396" t="s">
        <v>20</v>
      </c>
      <c r="D396">
        <v>202</v>
      </c>
    </row>
    <row r="397" spans="1:4" x14ac:dyDescent="0.6">
      <c r="A397">
        <v>713</v>
      </c>
      <c r="B397" t="s">
        <v>1464</v>
      </c>
      <c r="C397" t="s">
        <v>20</v>
      </c>
      <c r="D397">
        <v>103</v>
      </c>
    </row>
    <row r="398" spans="1:4" x14ac:dyDescent="0.6">
      <c r="A398">
        <v>714</v>
      </c>
      <c r="B398" t="s">
        <v>1466</v>
      </c>
      <c r="C398" t="s">
        <v>20</v>
      </c>
      <c r="D398">
        <v>1785</v>
      </c>
    </row>
    <row r="399" spans="1:4" x14ac:dyDescent="0.6">
      <c r="A399">
        <v>716</v>
      </c>
      <c r="B399" t="s">
        <v>1470</v>
      </c>
      <c r="C399" t="s">
        <v>20</v>
      </c>
      <c r="D399">
        <v>157</v>
      </c>
    </row>
    <row r="400" spans="1:4" x14ac:dyDescent="0.6">
      <c r="A400">
        <v>717</v>
      </c>
      <c r="B400" t="s">
        <v>1472</v>
      </c>
      <c r="C400" t="s">
        <v>20</v>
      </c>
      <c r="D400">
        <v>555</v>
      </c>
    </row>
    <row r="401" spans="1:4" x14ac:dyDescent="0.6">
      <c r="A401">
        <v>718</v>
      </c>
      <c r="B401" t="s">
        <v>1474</v>
      </c>
      <c r="C401" t="s">
        <v>20</v>
      </c>
      <c r="D401">
        <v>297</v>
      </c>
    </row>
    <row r="402" spans="1:4" x14ac:dyDescent="0.6">
      <c r="A402">
        <v>719</v>
      </c>
      <c r="B402" t="s">
        <v>1476</v>
      </c>
      <c r="C402" t="s">
        <v>20</v>
      </c>
      <c r="D402">
        <v>123</v>
      </c>
    </row>
    <row r="403" spans="1:4" x14ac:dyDescent="0.6">
      <c r="A403">
        <v>722</v>
      </c>
      <c r="B403" t="s">
        <v>1482</v>
      </c>
      <c r="C403" t="s">
        <v>20</v>
      </c>
      <c r="D403">
        <v>3036</v>
      </c>
    </row>
    <row r="404" spans="1:4" x14ac:dyDescent="0.6">
      <c r="A404">
        <v>723</v>
      </c>
      <c r="B404" t="s">
        <v>1484</v>
      </c>
      <c r="C404" t="s">
        <v>20</v>
      </c>
      <c r="D404">
        <v>144</v>
      </c>
    </row>
    <row r="405" spans="1:4" x14ac:dyDescent="0.6">
      <c r="A405">
        <v>724</v>
      </c>
      <c r="B405" t="s">
        <v>1486</v>
      </c>
      <c r="C405" t="s">
        <v>20</v>
      </c>
      <c r="D405">
        <v>121</v>
      </c>
    </row>
    <row r="406" spans="1:4" x14ac:dyDescent="0.6">
      <c r="A406">
        <v>727</v>
      </c>
      <c r="B406" t="s">
        <v>1492</v>
      </c>
      <c r="C406" t="s">
        <v>20</v>
      </c>
      <c r="D406">
        <v>181</v>
      </c>
    </row>
    <row r="407" spans="1:4" x14ac:dyDescent="0.6">
      <c r="A407">
        <v>729</v>
      </c>
      <c r="B407" t="s">
        <v>1496</v>
      </c>
      <c r="C407" t="s">
        <v>20</v>
      </c>
      <c r="D407">
        <v>122</v>
      </c>
    </row>
    <row r="408" spans="1:4" x14ac:dyDescent="0.6">
      <c r="A408">
        <v>730</v>
      </c>
      <c r="B408" t="s">
        <v>1498</v>
      </c>
      <c r="C408" t="s">
        <v>20</v>
      </c>
      <c r="D408">
        <v>1071</v>
      </c>
    </row>
    <row r="409" spans="1:4" x14ac:dyDescent="0.6">
      <c r="A409">
        <v>733</v>
      </c>
      <c r="B409" t="s">
        <v>1504</v>
      </c>
      <c r="C409" t="s">
        <v>20</v>
      </c>
      <c r="D409">
        <v>980</v>
      </c>
    </row>
    <row r="410" spans="1:4" x14ac:dyDescent="0.6">
      <c r="A410">
        <v>734</v>
      </c>
      <c r="B410" t="s">
        <v>1506</v>
      </c>
      <c r="C410" t="s">
        <v>20</v>
      </c>
      <c r="D410">
        <v>536</v>
      </c>
    </row>
    <row r="411" spans="1:4" x14ac:dyDescent="0.6">
      <c r="A411">
        <v>735</v>
      </c>
      <c r="B411" t="s">
        <v>1508</v>
      </c>
      <c r="C411" t="s">
        <v>20</v>
      </c>
      <c r="D411">
        <v>1991</v>
      </c>
    </row>
    <row r="412" spans="1:4" x14ac:dyDescent="0.6">
      <c r="A412">
        <v>737</v>
      </c>
      <c r="B412" t="s">
        <v>1512</v>
      </c>
      <c r="C412" t="s">
        <v>20</v>
      </c>
      <c r="D412">
        <v>180</v>
      </c>
    </row>
    <row r="413" spans="1:4" x14ac:dyDescent="0.6">
      <c r="A413">
        <v>741</v>
      </c>
      <c r="B413" t="s">
        <v>628</v>
      </c>
      <c r="C413" t="s">
        <v>20</v>
      </c>
      <c r="D413">
        <v>130</v>
      </c>
    </row>
    <row r="414" spans="1:4" x14ac:dyDescent="0.6">
      <c r="A414">
        <v>742</v>
      </c>
      <c r="B414" t="s">
        <v>1520</v>
      </c>
      <c r="C414" t="s">
        <v>20</v>
      </c>
      <c r="D414">
        <v>122</v>
      </c>
    </row>
    <row r="415" spans="1:4" x14ac:dyDescent="0.6">
      <c r="A415">
        <v>744</v>
      </c>
      <c r="B415" t="s">
        <v>1524</v>
      </c>
      <c r="C415" t="s">
        <v>20</v>
      </c>
      <c r="D415">
        <v>140</v>
      </c>
    </row>
    <row r="416" spans="1:4" x14ac:dyDescent="0.6">
      <c r="A416">
        <v>746</v>
      </c>
      <c r="B416" t="s">
        <v>1528</v>
      </c>
      <c r="C416" t="s">
        <v>20</v>
      </c>
      <c r="D416">
        <v>3388</v>
      </c>
    </row>
    <row r="417" spans="1:4" x14ac:dyDescent="0.6">
      <c r="A417">
        <v>747</v>
      </c>
      <c r="B417" t="s">
        <v>1530</v>
      </c>
      <c r="C417" t="s">
        <v>20</v>
      </c>
      <c r="D417">
        <v>280</v>
      </c>
    </row>
    <row r="418" spans="1:4" x14ac:dyDescent="0.6">
      <c r="A418">
        <v>749</v>
      </c>
      <c r="B418" t="s">
        <v>1534</v>
      </c>
      <c r="C418" t="s">
        <v>20</v>
      </c>
      <c r="D418">
        <v>366</v>
      </c>
    </row>
    <row r="419" spans="1:4" x14ac:dyDescent="0.6">
      <c r="A419">
        <v>751</v>
      </c>
      <c r="B419" t="s">
        <v>1538</v>
      </c>
      <c r="C419" t="s">
        <v>20</v>
      </c>
      <c r="D419">
        <v>270</v>
      </c>
    </row>
    <row r="420" spans="1:4" x14ac:dyDescent="0.6">
      <c r="A420">
        <v>753</v>
      </c>
      <c r="B420" t="s">
        <v>1542</v>
      </c>
      <c r="C420" t="s">
        <v>20</v>
      </c>
      <c r="D420">
        <v>137</v>
      </c>
    </row>
    <row r="421" spans="1:4" x14ac:dyDescent="0.6">
      <c r="A421">
        <v>754</v>
      </c>
      <c r="B421" t="s">
        <v>1544</v>
      </c>
      <c r="C421" t="s">
        <v>20</v>
      </c>
      <c r="D421">
        <v>3205</v>
      </c>
    </row>
    <row r="422" spans="1:4" x14ac:dyDescent="0.6">
      <c r="A422">
        <v>755</v>
      </c>
      <c r="B422" t="s">
        <v>1546</v>
      </c>
      <c r="C422" t="s">
        <v>20</v>
      </c>
      <c r="D422">
        <v>288</v>
      </c>
    </row>
    <row r="423" spans="1:4" x14ac:dyDescent="0.6">
      <c r="A423">
        <v>756</v>
      </c>
      <c r="B423" t="s">
        <v>1548</v>
      </c>
      <c r="C423" t="s">
        <v>20</v>
      </c>
      <c r="D423">
        <v>148</v>
      </c>
    </row>
    <row r="424" spans="1:4" x14ac:dyDescent="0.6">
      <c r="A424">
        <v>757</v>
      </c>
      <c r="B424" t="s">
        <v>1550</v>
      </c>
      <c r="C424" t="s">
        <v>20</v>
      </c>
      <c r="D424">
        <v>114</v>
      </c>
    </row>
    <row r="425" spans="1:4" x14ac:dyDescent="0.6">
      <c r="A425">
        <v>758</v>
      </c>
      <c r="B425" t="s">
        <v>1552</v>
      </c>
      <c r="C425" t="s">
        <v>20</v>
      </c>
      <c r="D425">
        <v>1518</v>
      </c>
    </row>
    <row r="426" spans="1:4" x14ac:dyDescent="0.6">
      <c r="A426">
        <v>761</v>
      </c>
      <c r="B426" t="s">
        <v>1558</v>
      </c>
      <c r="C426" t="s">
        <v>20</v>
      </c>
      <c r="D426">
        <v>166</v>
      </c>
    </row>
    <row r="427" spans="1:4" x14ac:dyDescent="0.6">
      <c r="A427">
        <v>762</v>
      </c>
      <c r="B427" t="s">
        <v>668</v>
      </c>
      <c r="C427" t="s">
        <v>20</v>
      </c>
      <c r="D427">
        <v>100</v>
      </c>
    </row>
    <row r="428" spans="1:4" x14ac:dyDescent="0.6">
      <c r="A428">
        <v>763</v>
      </c>
      <c r="B428" t="s">
        <v>1561</v>
      </c>
      <c r="C428" t="s">
        <v>20</v>
      </c>
      <c r="D428">
        <v>235</v>
      </c>
    </row>
    <row r="429" spans="1:4" x14ac:dyDescent="0.6">
      <c r="A429">
        <v>764</v>
      </c>
      <c r="B429" t="s">
        <v>1563</v>
      </c>
      <c r="C429" t="s">
        <v>20</v>
      </c>
      <c r="D429">
        <v>148</v>
      </c>
    </row>
    <row r="430" spans="1:4" x14ac:dyDescent="0.6">
      <c r="A430">
        <v>765</v>
      </c>
      <c r="B430" t="s">
        <v>1565</v>
      </c>
      <c r="C430" t="s">
        <v>20</v>
      </c>
      <c r="D430">
        <v>198</v>
      </c>
    </row>
    <row r="431" spans="1:4" x14ac:dyDescent="0.6">
      <c r="A431">
        <v>768</v>
      </c>
      <c r="B431" t="s">
        <v>1571</v>
      </c>
      <c r="C431" t="s">
        <v>20</v>
      </c>
      <c r="D431">
        <v>150</v>
      </c>
    </row>
    <row r="432" spans="1:4" x14ac:dyDescent="0.6">
      <c r="A432">
        <v>770</v>
      </c>
      <c r="B432" t="s">
        <v>1575</v>
      </c>
      <c r="C432" t="s">
        <v>20</v>
      </c>
      <c r="D432">
        <v>216</v>
      </c>
    </row>
    <row r="433" spans="1:4" x14ac:dyDescent="0.6">
      <c r="A433">
        <v>772</v>
      </c>
      <c r="B433" t="s">
        <v>1579</v>
      </c>
      <c r="C433" t="s">
        <v>20</v>
      </c>
      <c r="D433">
        <v>5139</v>
      </c>
    </row>
    <row r="434" spans="1:4" x14ac:dyDescent="0.6">
      <c r="A434">
        <v>773</v>
      </c>
      <c r="B434" t="s">
        <v>1581</v>
      </c>
      <c r="C434" t="s">
        <v>20</v>
      </c>
      <c r="D434">
        <v>2353</v>
      </c>
    </row>
    <row r="435" spans="1:4" x14ac:dyDescent="0.6">
      <c r="A435">
        <v>774</v>
      </c>
      <c r="B435" t="s">
        <v>1583</v>
      </c>
      <c r="C435" t="s">
        <v>20</v>
      </c>
      <c r="D435">
        <v>78</v>
      </c>
    </row>
    <row r="436" spans="1:4" x14ac:dyDescent="0.6">
      <c r="A436">
        <v>778</v>
      </c>
      <c r="B436" t="s">
        <v>1591</v>
      </c>
      <c r="C436" t="s">
        <v>20</v>
      </c>
      <c r="D436">
        <v>174</v>
      </c>
    </row>
    <row r="437" spans="1:4" x14ac:dyDescent="0.6">
      <c r="A437">
        <v>780</v>
      </c>
      <c r="B437" t="s">
        <v>1595</v>
      </c>
      <c r="C437" t="s">
        <v>20</v>
      </c>
      <c r="D437">
        <v>164</v>
      </c>
    </row>
    <row r="438" spans="1:4" x14ac:dyDescent="0.6">
      <c r="A438">
        <v>782</v>
      </c>
      <c r="B438" t="s">
        <v>1599</v>
      </c>
      <c r="C438" t="s">
        <v>20</v>
      </c>
      <c r="D438">
        <v>161</v>
      </c>
    </row>
    <row r="439" spans="1:4" x14ac:dyDescent="0.6">
      <c r="A439">
        <v>783</v>
      </c>
      <c r="B439" t="s">
        <v>1601</v>
      </c>
      <c r="C439" t="s">
        <v>20</v>
      </c>
      <c r="D439">
        <v>138</v>
      </c>
    </row>
    <row r="440" spans="1:4" x14ac:dyDescent="0.6">
      <c r="A440">
        <v>784</v>
      </c>
      <c r="B440" t="s">
        <v>1603</v>
      </c>
      <c r="C440" t="s">
        <v>20</v>
      </c>
      <c r="D440">
        <v>3308</v>
      </c>
    </row>
    <row r="441" spans="1:4" x14ac:dyDescent="0.6">
      <c r="A441">
        <v>785</v>
      </c>
      <c r="B441" t="s">
        <v>1605</v>
      </c>
      <c r="C441" t="s">
        <v>20</v>
      </c>
      <c r="D441">
        <v>127</v>
      </c>
    </row>
    <row r="442" spans="1:4" x14ac:dyDescent="0.6">
      <c r="A442">
        <v>786</v>
      </c>
      <c r="B442" t="s">
        <v>1607</v>
      </c>
      <c r="C442" t="s">
        <v>20</v>
      </c>
      <c r="D442">
        <v>207</v>
      </c>
    </row>
    <row r="443" spans="1:4" x14ac:dyDescent="0.6">
      <c r="A443">
        <v>793</v>
      </c>
      <c r="B443" t="s">
        <v>1621</v>
      </c>
      <c r="C443" t="s">
        <v>20</v>
      </c>
      <c r="D443">
        <v>181</v>
      </c>
    </row>
    <row r="444" spans="1:4" x14ac:dyDescent="0.6">
      <c r="A444">
        <v>794</v>
      </c>
      <c r="B444" t="s">
        <v>1623</v>
      </c>
      <c r="C444" t="s">
        <v>20</v>
      </c>
      <c r="D444">
        <v>110</v>
      </c>
    </row>
    <row r="445" spans="1:4" x14ac:dyDescent="0.6">
      <c r="A445">
        <v>797</v>
      </c>
      <c r="B445" t="s">
        <v>1629</v>
      </c>
      <c r="C445" t="s">
        <v>20</v>
      </c>
      <c r="D445">
        <v>185</v>
      </c>
    </row>
    <row r="446" spans="1:4" x14ac:dyDescent="0.6">
      <c r="A446">
        <v>798</v>
      </c>
      <c r="B446" t="s">
        <v>1631</v>
      </c>
      <c r="C446" t="s">
        <v>20</v>
      </c>
      <c r="D446">
        <v>121</v>
      </c>
    </row>
    <row r="447" spans="1:4" x14ac:dyDescent="0.6">
      <c r="A447">
        <v>801</v>
      </c>
      <c r="B447" t="s">
        <v>1637</v>
      </c>
      <c r="C447" t="s">
        <v>20</v>
      </c>
      <c r="D447">
        <v>106</v>
      </c>
    </row>
    <row r="448" spans="1:4" x14ac:dyDescent="0.6">
      <c r="A448">
        <v>802</v>
      </c>
      <c r="B448" t="s">
        <v>1639</v>
      </c>
      <c r="C448" t="s">
        <v>20</v>
      </c>
      <c r="D448">
        <v>142</v>
      </c>
    </row>
    <row r="449" spans="1:4" x14ac:dyDescent="0.6">
      <c r="A449">
        <v>803</v>
      </c>
      <c r="B449" t="s">
        <v>1641</v>
      </c>
      <c r="C449" t="s">
        <v>20</v>
      </c>
      <c r="D449">
        <v>233</v>
      </c>
    </row>
    <row r="450" spans="1:4" x14ac:dyDescent="0.6">
      <c r="A450">
        <v>804</v>
      </c>
      <c r="B450" t="s">
        <v>1643</v>
      </c>
      <c r="C450" t="s">
        <v>20</v>
      </c>
      <c r="D450">
        <v>218</v>
      </c>
    </row>
    <row r="451" spans="1:4" x14ac:dyDescent="0.6">
      <c r="A451">
        <v>806</v>
      </c>
      <c r="B451" t="s">
        <v>1647</v>
      </c>
      <c r="C451" t="s">
        <v>20</v>
      </c>
      <c r="D451">
        <v>76</v>
      </c>
    </row>
    <row r="452" spans="1:4" x14ac:dyDescent="0.6">
      <c r="A452">
        <v>807</v>
      </c>
      <c r="B452" t="s">
        <v>1649</v>
      </c>
      <c r="C452" t="s">
        <v>20</v>
      </c>
      <c r="D452">
        <v>43</v>
      </c>
    </row>
    <row r="453" spans="1:4" x14ac:dyDescent="0.6">
      <c r="A453">
        <v>810</v>
      </c>
      <c r="B453" t="s">
        <v>1654</v>
      </c>
      <c r="C453" t="s">
        <v>20</v>
      </c>
      <c r="D453">
        <v>221</v>
      </c>
    </row>
    <row r="454" spans="1:4" x14ac:dyDescent="0.6">
      <c r="A454">
        <v>812</v>
      </c>
      <c r="B454" t="s">
        <v>1658</v>
      </c>
      <c r="C454" t="s">
        <v>20</v>
      </c>
      <c r="D454">
        <v>2805</v>
      </c>
    </row>
    <row r="455" spans="1:4" x14ac:dyDescent="0.6">
      <c r="A455">
        <v>813</v>
      </c>
      <c r="B455" t="s">
        <v>1660</v>
      </c>
      <c r="C455" t="s">
        <v>20</v>
      </c>
      <c r="D455">
        <v>68</v>
      </c>
    </row>
    <row r="456" spans="1:4" x14ac:dyDescent="0.6">
      <c r="A456">
        <v>815</v>
      </c>
      <c r="B456" t="s">
        <v>1664</v>
      </c>
      <c r="C456" t="s">
        <v>20</v>
      </c>
      <c r="D456">
        <v>183</v>
      </c>
    </row>
    <row r="457" spans="1:4" x14ac:dyDescent="0.6">
      <c r="A457">
        <v>816</v>
      </c>
      <c r="B457" t="s">
        <v>1666</v>
      </c>
      <c r="C457" t="s">
        <v>20</v>
      </c>
      <c r="D457">
        <v>133</v>
      </c>
    </row>
    <row r="458" spans="1:4" x14ac:dyDescent="0.6">
      <c r="A458">
        <v>817</v>
      </c>
      <c r="B458" t="s">
        <v>1668</v>
      </c>
      <c r="C458" t="s">
        <v>20</v>
      </c>
      <c r="D458">
        <v>2489</v>
      </c>
    </row>
    <row r="459" spans="1:4" x14ac:dyDescent="0.6">
      <c r="A459">
        <v>818</v>
      </c>
      <c r="B459" t="s">
        <v>676</v>
      </c>
      <c r="C459" t="s">
        <v>20</v>
      </c>
      <c r="D459">
        <v>69</v>
      </c>
    </row>
    <row r="460" spans="1:4" x14ac:dyDescent="0.6">
      <c r="A460">
        <v>820</v>
      </c>
      <c r="B460" t="s">
        <v>1673</v>
      </c>
      <c r="C460" t="s">
        <v>20</v>
      </c>
      <c r="D460">
        <v>279</v>
      </c>
    </row>
    <row r="461" spans="1:4" x14ac:dyDescent="0.6">
      <c r="A461">
        <v>821</v>
      </c>
      <c r="B461" t="s">
        <v>1675</v>
      </c>
      <c r="C461" t="s">
        <v>20</v>
      </c>
      <c r="D461">
        <v>210</v>
      </c>
    </row>
    <row r="462" spans="1:4" x14ac:dyDescent="0.6">
      <c r="A462">
        <v>822</v>
      </c>
      <c r="B462" t="s">
        <v>1677</v>
      </c>
      <c r="C462" t="s">
        <v>20</v>
      </c>
      <c r="D462">
        <v>2100</v>
      </c>
    </row>
    <row r="463" spans="1:4" x14ac:dyDescent="0.6">
      <c r="A463">
        <v>823</v>
      </c>
      <c r="B463" t="s">
        <v>1679</v>
      </c>
      <c r="C463" t="s">
        <v>20</v>
      </c>
      <c r="D463">
        <v>252</v>
      </c>
    </row>
    <row r="464" spans="1:4" x14ac:dyDescent="0.6">
      <c r="A464">
        <v>824</v>
      </c>
      <c r="B464" t="s">
        <v>1681</v>
      </c>
      <c r="C464" t="s">
        <v>20</v>
      </c>
      <c r="D464">
        <v>1280</v>
      </c>
    </row>
    <row r="465" spans="1:4" x14ac:dyDescent="0.6">
      <c r="A465">
        <v>825</v>
      </c>
      <c r="B465" t="s">
        <v>1683</v>
      </c>
      <c r="C465" t="s">
        <v>20</v>
      </c>
      <c r="D465">
        <v>157</v>
      </c>
    </row>
    <row r="466" spans="1:4" x14ac:dyDescent="0.6">
      <c r="A466">
        <v>826</v>
      </c>
      <c r="B466" t="s">
        <v>1685</v>
      </c>
      <c r="C466" t="s">
        <v>20</v>
      </c>
      <c r="D466">
        <v>194</v>
      </c>
    </row>
    <row r="467" spans="1:4" x14ac:dyDescent="0.6">
      <c r="A467">
        <v>827</v>
      </c>
      <c r="B467" t="s">
        <v>1687</v>
      </c>
      <c r="C467" t="s">
        <v>20</v>
      </c>
      <c r="D467">
        <v>82</v>
      </c>
    </row>
    <row r="468" spans="1:4" x14ac:dyDescent="0.6">
      <c r="A468">
        <v>831</v>
      </c>
      <c r="B468" t="s">
        <v>1695</v>
      </c>
      <c r="C468" t="s">
        <v>20</v>
      </c>
      <c r="D468">
        <v>4233</v>
      </c>
    </row>
    <row r="469" spans="1:4" x14ac:dyDescent="0.6">
      <c r="A469">
        <v>832</v>
      </c>
      <c r="B469" t="s">
        <v>1697</v>
      </c>
      <c r="C469" t="s">
        <v>20</v>
      </c>
      <c r="D469">
        <v>1297</v>
      </c>
    </row>
    <row r="470" spans="1:4" x14ac:dyDescent="0.6">
      <c r="A470">
        <v>833</v>
      </c>
      <c r="B470" t="s">
        <v>1699</v>
      </c>
      <c r="C470" t="s">
        <v>20</v>
      </c>
      <c r="D470">
        <v>165</v>
      </c>
    </row>
    <row r="471" spans="1:4" x14ac:dyDescent="0.6">
      <c r="A471">
        <v>834</v>
      </c>
      <c r="B471" t="s">
        <v>1701</v>
      </c>
      <c r="C471" t="s">
        <v>20</v>
      </c>
      <c r="D471">
        <v>119</v>
      </c>
    </row>
    <row r="472" spans="1:4" x14ac:dyDescent="0.6">
      <c r="A472">
        <v>837</v>
      </c>
      <c r="B472" t="s">
        <v>1707</v>
      </c>
      <c r="C472" t="s">
        <v>20</v>
      </c>
      <c r="D472">
        <v>1797</v>
      </c>
    </row>
    <row r="473" spans="1:4" x14ac:dyDescent="0.6">
      <c r="A473">
        <v>838</v>
      </c>
      <c r="B473" t="s">
        <v>1709</v>
      </c>
      <c r="C473" t="s">
        <v>20</v>
      </c>
      <c r="D473">
        <v>261</v>
      </c>
    </row>
    <row r="474" spans="1:4" x14ac:dyDescent="0.6">
      <c r="A474">
        <v>839</v>
      </c>
      <c r="B474" t="s">
        <v>1711</v>
      </c>
      <c r="C474" t="s">
        <v>20</v>
      </c>
      <c r="D474">
        <v>157</v>
      </c>
    </row>
    <row r="475" spans="1:4" x14ac:dyDescent="0.6">
      <c r="A475">
        <v>840</v>
      </c>
      <c r="B475" t="s">
        <v>1713</v>
      </c>
      <c r="C475" t="s">
        <v>20</v>
      </c>
      <c r="D475">
        <v>3533</v>
      </c>
    </row>
    <row r="476" spans="1:4" x14ac:dyDescent="0.6">
      <c r="A476">
        <v>841</v>
      </c>
      <c r="B476" t="s">
        <v>1715</v>
      </c>
      <c r="C476" t="s">
        <v>20</v>
      </c>
      <c r="D476">
        <v>155</v>
      </c>
    </row>
    <row r="477" spans="1:4" x14ac:dyDescent="0.6">
      <c r="A477">
        <v>842</v>
      </c>
      <c r="B477" t="s">
        <v>1717</v>
      </c>
      <c r="C477" t="s">
        <v>20</v>
      </c>
      <c r="D477">
        <v>132</v>
      </c>
    </row>
    <row r="478" spans="1:4" x14ac:dyDescent="0.6">
      <c r="A478">
        <v>845</v>
      </c>
      <c r="B478" t="s">
        <v>1723</v>
      </c>
      <c r="C478" t="s">
        <v>20</v>
      </c>
      <c r="D478">
        <v>1354</v>
      </c>
    </row>
    <row r="479" spans="1:4" x14ac:dyDescent="0.6">
      <c r="A479">
        <v>846</v>
      </c>
      <c r="B479" t="s">
        <v>1725</v>
      </c>
      <c r="C479" t="s">
        <v>20</v>
      </c>
      <c r="D479">
        <v>48</v>
      </c>
    </row>
    <row r="480" spans="1:4" x14ac:dyDescent="0.6">
      <c r="A480">
        <v>847</v>
      </c>
      <c r="B480" t="s">
        <v>1727</v>
      </c>
      <c r="C480" t="s">
        <v>20</v>
      </c>
      <c r="D480">
        <v>110</v>
      </c>
    </row>
    <row r="481" spans="1:4" x14ac:dyDescent="0.6">
      <c r="A481">
        <v>848</v>
      </c>
      <c r="B481" t="s">
        <v>1729</v>
      </c>
      <c r="C481" t="s">
        <v>20</v>
      </c>
      <c r="D481">
        <v>172</v>
      </c>
    </row>
    <row r="482" spans="1:4" x14ac:dyDescent="0.6">
      <c r="A482">
        <v>849</v>
      </c>
      <c r="B482" t="s">
        <v>1731</v>
      </c>
      <c r="C482" t="s">
        <v>20</v>
      </c>
      <c r="D482">
        <v>307</v>
      </c>
    </row>
    <row r="483" spans="1:4" x14ac:dyDescent="0.6">
      <c r="A483">
        <v>851</v>
      </c>
      <c r="B483" t="s">
        <v>1735</v>
      </c>
      <c r="C483" t="s">
        <v>20</v>
      </c>
      <c r="D483">
        <v>160</v>
      </c>
    </row>
    <row r="484" spans="1:4" x14ac:dyDescent="0.6">
      <c r="A484">
        <v>853</v>
      </c>
      <c r="B484" t="s">
        <v>1739</v>
      </c>
      <c r="C484" t="s">
        <v>20</v>
      </c>
      <c r="D484">
        <v>1467</v>
      </c>
    </row>
    <row r="485" spans="1:4" x14ac:dyDescent="0.6">
      <c r="A485">
        <v>854</v>
      </c>
      <c r="B485" t="s">
        <v>1741</v>
      </c>
      <c r="C485" t="s">
        <v>20</v>
      </c>
      <c r="D485">
        <v>2662</v>
      </c>
    </row>
    <row r="486" spans="1:4" x14ac:dyDescent="0.6">
      <c r="A486">
        <v>855</v>
      </c>
      <c r="B486" t="s">
        <v>1743</v>
      </c>
      <c r="C486" t="s">
        <v>20</v>
      </c>
      <c r="D486">
        <v>452</v>
      </c>
    </row>
    <row r="487" spans="1:4" x14ac:dyDescent="0.6">
      <c r="A487">
        <v>856</v>
      </c>
      <c r="B487" t="s">
        <v>1599</v>
      </c>
      <c r="C487" t="s">
        <v>20</v>
      </c>
      <c r="D487">
        <v>158</v>
      </c>
    </row>
    <row r="488" spans="1:4" x14ac:dyDescent="0.6">
      <c r="A488">
        <v>857</v>
      </c>
      <c r="B488" t="s">
        <v>1746</v>
      </c>
      <c r="C488" t="s">
        <v>20</v>
      </c>
      <c r="D488">
        <v>225</v>
      </c>
    </row>
    <row r="489" spans="1:4" x14ac:dyDescent="0.6">
      <c r="A489">
        <v>860</v>
      </c>
      <c r="B489" t="s">
        <v>1752</v>
      </c>
      <c r="C489" t="s">
        <v>20</v>
      </c>
      <c r="D489">
        <v>65</v>
      </c>
    </row>
    <row r="490" spans="1:4" x14ac:dyDescent="0.6">
      <c r="A490">
        <v>861</v>
      </c>
      <c r="B490" t="s">
        <v>1754</v>
      </c>
      <c r="C490" t="s">
        <v>20</v>
      </c>
      <c r="D490">
        <v>163</v>
      </c>
    </row>
    <row r="491" spans="1:4" x14ac:dyDescent="0.6">
      <c r="A491">
        <v>862</v>
      </c>
      <c r="B491" t="s">
        <v>1756</v>
      </c>
      <c r="C491" t="s">
        <v>20</v>
      </c>
      <c r="D491">
        <v>85</v>
      </c>
    </row>
    <row r="492" spans="1:4" x14ac:dyDescent="0.6">
      <c r="A492">
        <v>863</v>
      </c>
      <c r="B492" t="s">
        <v>1758</v>
      </c>
      <c r="C492" t="s">
        <v>20</v>
      </c>
      <c r="D492">
        <v>217</v>
      </c>
    </row>
    <row r="493" spans="1:4" x14ac:dyDescent="0.6">
      <c r="A493">
        <v>864</v>
      </c>
      <c r="B493" t="s">
        <v>1760</v>
      </c>
      <c r="C493" t="s">
        <v>20</v>
      </c>
      <c r="D493">
        <v>150</v>
      </c>
    </row>
    <row r="494" spans="1:4" x14ac:dyDescent="0.6">
      <c r="A494">
        <v>865</v>
      </c>
      <c r="B494" t="s">
        <v>1762</v>
      </c>
      <c r="C494" t="s">
        <v>20</v>
      </c>
      <c r="D494">
        <v>3272</v>
      </c>
    </row>
    <row r="495" spans="1:4" x14ac:dyDescent="0.6">
      <c r="A495">
        <v>867</v>
      </c>
      <c r="B495" t="s">
        <v>1766</v>
      </c>
      <c r="C495" t="s">
        <v>20</v>
      </c>
      <c r="D495">
        <v>300</v>
      </c>
    </row>
    <row r="496" spans="1:4" x14ac:dyDescent="0.6">
      <c r="A496">
        <v>868</v>
      </c>
      <c r="B496" t="s">
        <v>1768</v>
      </c>
      <c r="C496" t="s">
        <v>20</v>
      </c>
      <c r="D496">
        <v>126</v>
      </c>
    </row>
    <row r="497" spans="1:4" x14ac:dyDescent="0.6">
      <c r="A497">
        <v>871</v>
      </c>
      <c r="B497" t="s">
        <v>1774</v>
      </c>
      <c r="C497" t="s">
        <v>20</v>
      </c>
      <c r="D497">
        <v>2320</v>
      </c>
    </row>
    <row r="498" spans="1:4" x14ac:dyDescent="0.6">
      <c r="A498">
        <v>872</v>
      </c>
      <c r="B498" t="s">
        <v>1776</v>
      </c>
      <c r="C498" t="s">
        <v>20</v>
      </c>
      <c r="D498">
        <v>81</v>
      </c>
    </row>
    <row r="499" spans="1:4" x14ac:dyDescent="0.6">
      <c r="A499">
        <v>873</v>
      </c>
      <c r="B499" t="s">
        <v>1778</v>
      </c>
      <c r="C499" t="s">
        <v>20</v>
      </c>
      <c r="D499">
        <v>1887</v>
      </c>
    </row>
    <row r="500" spans="1:4" x14ac:dyDescent="0.6">
      <c r="A500">
        <v>874</v>
      </c>
      <c r="B500" t="s">
        <v>1780</v>
      </c>
      <c r="C500" t="s">
        <v>20</v>
      </c>
      <c r="D500">
        <v>4358</v>
      </c>
    </row>
    <row r="501" spans="1:4" x14ac:dyDescent="0.6">
      <c r="A501">
        <v>879</v>
      </c>
      <c r="B501" t="s">
        <v>1790</v>
      </c>
      <c r="C501" t="s">
        <v>20</v>
      </c>
      <c r="D501">
        <v>53</v>
      </c>
    </row>
    <row r="502" spans="1:4" x14ac:dyDescent="0.6">
      <c r="A502">
        <v>880</v>
      </c>
      <c r="B502" t="s">
        <v>1792</v>
      </c>
      <c r="C502" t="s">
        <v>20</v>
      </c>
      <c r="D502">
        <v>2414</v>
      </c>
    </row>
    <row r="503" spans="1:4" x14ac:dyDescent="0.6">
      <c r="A503">
        <v>882</v>
      </c>
      <c r="B503" t="s">
        <v>1796</v>
      </c>
      <c r="C503" t="s">
        <v>20</v>
      </c>
      <c r="D503">
        <v>80</v>
      </c>
    </row>
    <row r="504" spans="1:4" x14ac:dyDescent="0.6">
      <c r="A504">
        <v>883</v>
      </c>
      <c r="B504" t="s">
        <v>1798</v>
      </c>
      <c r="C504" t="s">
        <v>20</v>
      </c>
      <c r="D504">
        <v>193</v>
      </c>
    </row>
    <row r="505" spans="1:4" x14ac:dyDescent="0.6">
      <c r="A505">
        <v>885</v>
      </c>
      <c r="B505" t="s">
        <v>1802</v>
      </c>
      <c r="C505" t="s">
        <v>20</v>
      </c>
      <c r="D505">
        <v>52</v>
      </c>
    </row>
    <row r="506" spans="1:4" x14ac:dyDescent="0.6">
      <c r="A506">
        <v>888</v>
      </c>
      <c r="B506" t="s">
        <v>1808</v>
      </c>
      <c r="C506" t="s">
        <v>20</v>
      </c>
      <c r="D506">
        <v>290</v>
      </c>
    </row>
    <row r="507" spans="1:4" x14ac:dyDescent="0.6">
      <c r="A507">
        <v>889</v>
      </c>
      <c r="B507" t="s">
        <v>1810</v>
      </c>
      <c r="C507" t="s">
        <v>20</v>
      </c>
      <c r="D507">
        <v>122</v>
      </c>
    </row>
    <row r="508" spans="1:4" x14ac:dyDescent="0.6">
      <c r="A508">
        <v>890</v>
      </c>
      <c r="B508" t="s">
        <v>1812</v>
      </c>
      <c r="C508" t="s">
        <v>20</v>
      </c>
      <c r="D508">
        <v>1470</v>
      </c>
    </row>
    <row r="509" spans="1:4" x14ac:dyDescent="0.6">
      <c r="A509">
        <v>891</v>
      </c>
      <c r="B509" t="s">
        <v>1814</v>
      </c>
      <c r="C509" t="s">
        <v>20</v>
      </c>
      <c r="D509">
        <v>165</v>
      </c>
    </row>
    <row r="510" spans="1:4" x14ac:dyDescent="0.6">
      <c r="A510">
        <v>892</v>
      </c>
      <c r="B510" t="s">
        <v>1816</v>
      </c>
      <c r="C510" t="s">
        <v>20</v>
      </c>
      <c r="D510">
        <v>182</v>
      </c>
    </row>
    <row r="511" spans="1:4" x14ac:dyDescent="0.6">
      <c r="A511">
        <v>893</v>
      </c>
      <c r="B511" t="s">
        <v>1818</v>
      </c>
      <c r="C511" t="s">
        <v>20</v>
      </c>
      <c r="D511">
        <v>199</v>
      </c>
    </row>
    <row r="512" spans="1:4" x14ac:dyDescent="0.6">
      <c r="A512">
        <v>894</v>
      </c>
      <c r="B512" t="s">
        <v>1820</v>
      </c>
      <c r="C512" t="s">
        <v>20</v>
      </c>
      <c r="D512">
        <v>56</v>
      </c>
    </row>
    <row r="513" spans="1:4" x14ac:dyDescent="0.6">
      <c r="A513">
        <v>896</v>
      </c>
      <c r="B513" t="s">
        <v>1824</v>
      </c>
      <c r="C513" t="s">
        <v>20</v>
      </c>
      <c r="D513">
        <v>1460</v>
      </c>
    </row>
    <row r="514" spans="1:4" x14ac:dyDescent="0.6">
      <c r="A514">
        <v>899</v>
      </c>
      <c r="B514" t="s">
        <v>1830</v>
      </c>
      <c r="C514" t="s">
        <v>20</v>
      </c>
      <c r="D514">
        <v>123</v>
      </c>
    </row>
    <row r="515" spans="1:4" x14ac:dyDescent="0.6">
      <c r="A515">
        <v>901</v>
      </c>
      <c r="B515" t="s">
        <v>1834</v>
      </c>
      <c r="C515" t="s">
        <v>20</v>
      </c>
      <c r="D515">
        <v>159</v>
      </c>
    </row>
    <row r="516" spans="1:4" x14ac:dyDescent="0.6">
      <c r="A516">
        <v>902</v>
      </c>
      <c r="B516" t="s">
        <v>1836</v>
      </c>
      <c r="C516" t="s">
        <v>20</v>
      </c>
      <c r="D516">
        <v>110</v>
      </c>
    </row>
    <row r="517" spans="1:4" x14ac:dyDescent="0.6">
      <c r="A517">
        <v>905</v>
      </c>
      <c r="B517" t="s">
        <v>1842</v>
      </c>
      <c r="C517" t="s">
        <v>20</v>
      </c>
      <c r="D517">
        <v>236</v>
      </c>
    </row>
    <row r="518" spans="1:4" x14ac:dyDescent="0.6">
      <c r="A518">
        <v>906</v>
      </c>
      <c r="B518" t="s">
        <v>1844</v>
      </c>
      <c r="C518" t="s">
        <v>20</v>
      </c>
      <c r="D518">
        <v>191</v>
      </c>
    </row>
    <row r="519" spans="1:4" x14ac:dyDescent="0.6">
      <c r="A519">
        <v>908</v>
      </c>
      <c r="B519" t="s">
        <v>1848</v>
      </c>
      <c r="C519" t="s">
        <v>20</v>
      </c>
      <c r="D519">
        <v>3934</v>
      </c>
    </row>
    <row r="520" spans="1:4" x14ac:dyDescent="0.6">
      <c r="A520">
        <v>909</v>
      </c>
      <c r="B520" t="s">
        <v>1850</v>
      </c>
      <c r="C520" t="s">
        <v>20</v>
      </c>
      <c r="D520">
        <v>80</v>
      </c>
    </row>
    <row r="521" spans="1:4" x14ac:dyDescent="0.6">
      <c r="A521">
        <v>911</v>
      </c>
      <c r="B521" t="s">
        <v>1854</v>
      </c>
      <c r="C521" t="s">
        <v>20</v>
      </c>
      <c r="D521">
        <v>462</v>
      </c>
    </row>
    <row r="522" spans="1:4" x14ac:dyDescent="0.6">
      <c r="A522">
        <v>912</v>
      </c>
      <c r="B522" t="s">
        <v>1856</v>
      </c>
      <c r="C522" t="s">
        <v>20</v>
      </c>
      <c r="D522">
        <v>179</v>
      </c>
    </row>
    <row r="523" spans="1:4" x14ac:dyDescent="0.6">
      <c r="A523">
        <v>915</v>
      </c>
      <c r="B523" t="s">
        <v>1862</v>
      </c>
      <c r="C523" t="s">
        <v>20</v>
      </c>
      <c r="D523">
        <v>1866</v>
      </c>
    </row>
    <row r="524" spans="1:4" x14ac:dyDescent="0.6">
      <c r="A524">
        <v>918</v>
      </c>
      <c r="B524" t="s">
        <v>1868</v>
      </c>
      <c r="C524" t="s">
        <v>20</v>
      </c>
      <c r="D524">
        <v>156</v>
      </c>
    </row>
    <row r="525" spans="1:4" x14ac:dyDescent="0.6">
      <c r="A525">
        <v>920</v>
      </c>
      <c r="B525" t="s">
        <v>1872</v>
      </c>
      <c r="C525" t="s">
        <v>20</v>
      </c>
      <c r="D525">
        <v>255</v>
      </c>
    </row>
    <row r="526" spans="1:4" x14ac:dyDescent="0.6">
      <c r="A526">
        <v>922</v>
      </c>
      <c r="B526" t="s">
        <v>1876</v>
      </c>
      <c r="C526" t="s">
        <v>20</v>
      </c>
      <c r="D526">
        <v>2261</v>
      </c>
    </row>
    <row r="527" spans="1:4" x14ac:dyDescent="0.6">
      <c r="A527">
        <v>923</v>
      </c>
      <c r="B527" t="s">
        <v>1878</v>
      </c>
      <c r="C527" t="s">
        <v>20</v>
      </c>
      <c r="D527">
        <v>40</v>
      </c>
    </row>
    <row r="528" spans="1:4" x14ac:dyDescent="0.6">
      <c r="A528">
        <v>924</v>
      </c>
      <c r="B528" t="s">
        <v>1880</v>
      </c>
      <c r="C528" t="s">
        <v>20</v>
      </c>
      <c r="D528">
        <v>2289</v>
      </c>
    </row>
    <row r="529" spans="1:4" x14ac:dyDescent="0.6">
      <c r="A529">
        <v>925</v>
      </c>
      <c r="B529" t="s">
        <v>1882</v>
      </c>
      <c r="C529" t="s">
        <v>20</v>
      </c>
      <c r="D529">
        <v>65</v>
      </c>
    </row>
    <row r="530" spans="1:4" x14ac:dyDescent="0.6">
      <c r="A530">
        <v>928</v>
      </c>
      <c r="B530" t="s">
        <v>1888</v>
      </c>
      <c r="C530" t="s">
        <v>20</v>
      </c>
      <c r="D530">
        <v>3777</v>
      </c>
    </row>
    <row r="531" spans="1:4" x14ac:dyDescent="0.6">
      <c r="A531">
        <v>929</v>
      </c>
      <c r="B531" t="s">
        <v>1890</v>
      </c>
      <c r="C531" t="s">
        <v>20</v>
      </c>
      <c r="D531">
        <v>184</v>
      </c>
    </row>
    <row r="532" spans="1:4" x14ac:dyDescent="0.6">
      <c r="A532">
        <v>930</v>
      </c>
      <c r="B532" t="s">
        <v>1892</v>
      </c>
      <c r="C532" t="s">
        <v>20</v>
      </c>
      <c r="D532">
        <v>85</v>
      </c>
    </row>
    <row r="533" spans="1:4" x14ac:dyDescent="0.6">
      <c r="A533">
        <v>932</v>
      </c>
      <c r="B533" t="s">
        <v>1896</v>
      </c>
      <c r="C533" t="s">
        <v>20</v>
      </c>
      <c r="D533">
        <v>144</v>
      </c>
    </row>
    <row r="534" spans="1:4" x14ac:dyDescent="0.6">
      <c r="A534">
        <v>933</v>
      </c>
      <c r="B534" t="s">
        <v>1898</v>
      </c>
      <c r="C534" t="s">
        <v>20</v>
      </c>
      <c r="D534">
        <v>1902</v>
      </c>
    </row>
    <row r="535" spans="1:4" x14ac:dyDescent="0.6">
      <c r="A535">
        <v>934</v>
      </c>
      <c r="B535" t="s">
        <v>1900</v>
      </c>
      <c r="C535" t="s">
        <v>20</v>
      </c>
      <c r="D535">
        <v>105</v>
      </c>
    </row>
    <row r="536" spans="1:4" x14ac:dyDescent="0.6">
      <c r="A536">
        <v>935</v>
      </c>
      <c r="B536" t="s">
        <v>1902</v>
      </c>
      <c r="C536" t="s">
        <v>20</v>
      </c>
      <c r="D536">
        <v>132</v>
      </c>
    </row>
    <row r="537" spans="1:4" x14ac:dyDescent="0.6">
      <c r="A537">
        <v>938</v>
      </c>
      <c r="B537" t="s">
        <v>1907</v>
      </c>
      <c r="C537" t="s">
        <v>20</v>
      </c>
      <c r="D537">
        <v>96</v>
      </c>
    </row>
    <row r="538" spans="1:4" x14ac:dyDescent="0.6">
      <c r="A538">
        <v>943</v>
      </c>
      <c r="B538" t="s">
        <v>1916</v>
      </c>
      <c r="C538" t="s">
        <v>20</v>
      </c>
      <c r="D538">
        <v>114</v>
      </c>
    </row>
    <row r="539" spans="1:4" x14ac:dyDescent="0.6">
      <c r="A539">
        <v>949</v>
      </c>
      <c r="B539" t="s">
        <v>1928</v>
      </c>
      <c r="C539" t="s">
        <v>20</v>
      </c>
      <c r="D539">
        <v>203</v>
      </c>
    </row>
    <row r="540" spans="1:4" x14ac:dyDescent="0.6">
      <c r="A540">
        <v>951</v>
      </c>
      <c r="B540" t="s">
        <v>1932</v>
      </c>
      <c r="C540" t="s">
        <v>20</v>
      </c>
      <c r="D540">
        <v>1559</v>
      </c>
    </row>
    <row r="541" spans="1:4" x14ac:dyDescent="0.6">
      <c r="A541">
        <v>954</v>
      </c>
      <c r="B541" t="s">
        <v>1938</v>
      </c>
      <c r="C541" t="s">
        <v>20</v>
      </c>
      <c r="D541">
        <v>1548</v>
      </c>
    </row>
    <row r="542" spans="1:4" x14ac:dyDescent="0.6">
      <c r="A542">
        <v>955</v>
      </c>
      <c r="B542" t="s">
        <v>1940</v>
      </c>
      <c r="C542" t="s">
        <v>20</v>
      </c>
      <c r="D542">
        <v>80</v>
      </c>
    </row>
    <row r="543" spans="1:4" x14ac:dyDescent="0.6">
      <c r="A543">
        <v>957</v>
      </c>
      <c r="B543" t="s">
        <v>1944</v>
      </c>
      <c r="C543" t="s">
        <v>20</v>
      </c>
      <c r="D543">
        <v>131</v>
      </c>
    </row>
    <row r="544" spans="1:4" x14ac:dyDescent="0.6">
      <c r="A544">
        <v>958</v>
      </c>
      <c r="B544" t="s">
        <v>1946</v>
      </c>
      <c r="C544" t="s">
        <v>20</v>
      </c>
      <c r="D544">
        <v>112</v>
      </c>
    </row>
    <row r="545" spans="1:4" x14ac:dyDescent="0.6">
      <c r="A545">
        <v>961</v>
      </c>
      <c r="B545" t="s">
        <v>1952</v>
      </c>
      <c r="C545" t="s">
        <v>20</v>
      </c>
      <c r="D545">
        <v>155</v>
      </c>
    </row>
    <row r="546" spans="1:4" x14ac:dyDescent="0.6">
      <c r="A546">
        <v>962</v>
      </c>
      <c r="B546" t="s">
        <v>1954</v>
      </c>
      <c r="C546" t="s">
        <v>20</v>
      </c>
      <c r="D546">
        <v>266</v>
      </c>
    </row>
    <row r="547" spans="1:4" x14ac:dyDescent="0.6">
      <c r="A547">
        <v>964</v>
      </c>
      <c r="B547" t="s">
        <v>1958</v>
      </c>
      <c r="C547" t="s">
        <v>20</v>
      </c>
      <c r="D547">
        <v>155</v>
      </c>
    </row>
    <row r="548" spans="1:4" x14ac:dyDescent="0.6">
      <c r="A548">
        <v>965</v>
      </c>
      <c r="B548" t="s">
        <v>1960</v>
      </c>
      <c r="C548" t="s">
        <v>20</v>
      </c>
      <c r="D548">
        <v>207</v>
      </c>
    </row>
    <row r="549" spans="1:4" x14ac:dyDescent="0.6">
      <c r="A549">
        <v>966</v>
      </c>
      <c r="B549" t="s">
        <v>878</v>
      </c>
      <c r="C549" t="s">
        <v>20</v>
      </c>
      <c r="D549">
        <v>245</v>
      </c>
    </row>
    <row r="550" spans="1:4" x14ac:dyDescent="0.6">
      <c r="A550">
        <v>967</v>
      </c>
      <c r="B550" t="s">
        <v>1963</v>
      </c>
      <c r="C550" t="s">
        <v>20</v>
      </c>
      <c r="D550">
        <v>1573</v>
      </c>
    </row>
    <row r="551" spans="1:4" x14ac:dyDescent="0.6">
      <c r="A551">
        <v>968</v>
      </c>
      <c r="B551" t="s">
        <v>1965</v>
      </c>
      <c r="C551" t="s">
        <v>20</v>
      </c>
      <c r="D551">
        <v>114</v>
      </c>
    </row>
    <row r="552" spans="1:4" x14ac:dyDescent="0.6">
      <c r="A552">
        <v>969</v>
      </c>
      <c r="B552" t="s">
        <v>1967</v>
      </c>
      <c r="C552" t="s">
        <v>20</v>
      </c>
      <c r="D552">
        <v>93</v>
      </c>
    </row>
    <row r="553" spans="1:4" x14ac:dyDescent="0.6">
      <c r="A553">
        <v>972</v>
      </c>
      <c r="B553" t="s">
        <v>1973</v>
      </c>
      <c r="C553" t="s">
        <v>20</v>
      </c>
      <c r="D553">
        <v>1681</v>
      </c>
    </row>
    <row r="554" spans="1:4" x14ac:dyDescent="0.6">
      <c r="A554">
        <v>974</v>
      </c>
      <c r="B554" t="s">
        <v>1977</v>
      </c>
      <c r="C554" t="s">
        <v>20</v>
      </c>
      <c r="D554">
        <v>32</v>
      </c>
    </row>
    <row r="555" spans="1:4" x14ac:dyDescent="0.6">
      <c r="A555">
        <v>975</v>
      </c>
      <c r="B555" t="s">
        <v>1979</v>
      </c>
      <c r="C555" t="s">
        <v>20</v>
      </c>
      <c r="D555">
        <v>135</v>
      </c>
    </row>
    <row r="556" spans="1:4" x14ac:dyDescent="0.6">
      <c r="A556">
        <v>976</v>
      </c>
      <c r="B556" t="s">
        <v>1981</v>
      </c>
      <c r="C556" t="s">
        <v>20</v>
      </c>
      <c r="D556">
        <v>140</v>
      </c>
    </row>
    <row r="557" spans="1:4" x14ac:dyDescent="0.6">
      <c r="A557">
        <v>978</v>
      </c>
      <c r="B557" t="s">
        <v>1984</v>
      </c>
      <c r="C557" t="s">
        <v>20</v>
      </c>
      <c r="D557">
        <v>92</v>
      </c>
    </row>
    <row r="558" spans="1:4" x14ac:dyDescent="0.6">
      <c r="A558">
        <v>979</v>
      </c>
      <c r="B558" t="s">
        <v>1986</v>
      </c>
      <c r="C558" t="s">
        <v>20</v>
      </c>
      <c r="D558">
        <v>1015</v>
      </c>
    </row>
    <row r="559" spans="1:4" x14ac:dyDescent="0.6">
      <c r="A559">
        <v>981</v>
      </c>
      <c r="B559" t="s">
        <v>1990</v>
      </c>
      <c r="C559" t="s">
        <v>20</v>
      </c>
      <c r="D559">
        <v>323</v>
      </c>
    </row>
    <row r="560" spans="1:4" x14ac:dyDescent="0.6">
      <c r="A560">
        <v>983</v>
      </c>
      <c r="B560" t="s">
        <v>1994</v>
      </c>
      <c r="C560" t="s">
        <v>20</v>
      </c>
      <c r="D560">
        <v>2326</v>
      </c>
    </row>
    <row r="561" spans="1:4" x14ac:dyDescent="0.6">
      <c r="A561">
        <v>984</v>
      </c>
      <c r="B561" t="s">
        <v>1996</v>
      </c>
      <c r="C561" t="s">
        <v>20</v>
      </c>
      <c r="D561">
        <v>381</v>
      </c>
    </row>
    <row r="562" spans="1:4" x14ac:dyDescent="0.6">
      <c r="A562">
        <v>987</v>
      </c>
      <c r="B562" t="s">
        <v>2002</v>
      </c>
      <c r="C562" t="s">
        <v>20</v>
      </c>
      <c r="D562">
        <v>480</v>
      </c>
    </row>
    <row r="563" spans="1:4" x14ac:dyDescent="0.6">
      <c r="A563">
        <v>989</v>
      </c>
      <c r="B563" t="s">
        <v>2006</v>
      </c>
      <c r="C563" t="s">
        <v>20</v>
      </c>
      <c r="D563">
        <v>226</v>
      </c>
    </row>
    <row r="564" spans="1:4" x14ac:dyDescent="0.6">
      <c r="A564">
        <v>991</v>
      </c>
      <c r="B564" t="s">
        <v>1080</v>
      </c>
      <c r="C564" t="s">
        <v>20</v>
      </c>
      <c r="D564">
        <v>241</v>
      </c>
    </row>
    <row r="565" spans="1:4" x14ac:dyDescent="0.6">
      <c r="A565">
        <v>992</v>
      </c>
      <c r="B565" t="s">
        <v>2011</v>
      </c>
      <c r="C565" t="s">
        <v>20</v>
      </c>
      <c r="D565">
        <v>132</v>
      </c>
    </row>
    <row r="566" spans="1:4" x14ac:dyDescent="0.6">
      <c r="A566">
        <v>995</v>
      </c>
      <c r="B566" t="s">
        <v>2017</v>
      </c>
      <c r="C566" t="s">
        <v>20</v>
      </c>
      <c r="D566">
        <v>2043</v>
      </c>
    </row>
  </sheetData>
  <autoFilter ref="B1:I1001" xr:uid="{AB0C6071-929B-4EAA-8AC4-F2663C864B59}"/>
  <sortState xmlns:xlrd2="http://schemas.microsoft.com/office/spreadsheetml/2017/richdata2" ref="F2:I1002">
    <sortCondition ref="F2:F1002"/>
  </sortState>
  <conditionalFormatting sqref="C1:C1048576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H1:H100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</vt:lpstr>
      <vt:lpstr>CA</vt:lpstr>
      <vt:lpstr>CH</vt:lpstr>
      <vt:lpstr>DK</vt:lpstr>
      <vt:lpstr>GB</vt:lpstr>
      <vt:lpstr>IT</vt:lpstr>
      <vt:lpstr>US</vt:lpstr>
      <vt:lpstr>Crowdfunding DATA</vt:lpstr>
      <vt:lpstr>PIVOT By Category</vt:lpstr>
      <vt:lpstr>PIVOT By Sub Category</vt:lpstr>
      <vt:lpstr>PIVOT Project Creation</vt:lpstr>
      <vt:lpstr>Bonus Goal</vt:lpstr>
      <vt:lpstr>Bonus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paula beckett</cp:lastModifiedBy>
  <dcterms:created xsi:type="dcterms:W3CDTF">2021-09-29T18:52:28Z</dcterms:created>
  <dcterms:modified xsi:type="dcterms:W3CDTF">2023-04-06T13:00:44Z</dcterms:modified>
</cp:coreProperties>
</file>