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66" windowHeight="8192" windowWidth="16384" xWindow="0" yWindow="0"/>
  </bookViews>
  <sheets>
    <sheet name="List1" sheetId="1" state="visible" r:id="rId2"/>
    <sheet name="List2" sheetId="2" state="visible" r:id="rId3"/>
    <sheet name="Lis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<sst xmlns="http://schemas.openxmlformats.org/spreadsheetml/2006/main" count="73" uniqueCount="27">
  <si>
    <t>exact</t>
  </si>
  <si>
    <t>size</t>
  </si>
  <si>
    <t>FEM</t>
  </si>
  <si>
    <t>error</t>
  </si>
  <si>
    <t>rel. Error</t>
  </si>
  <si>
    <t>n_dofs</t>
  </si>
  <si>
    <t>XFEM</t>
  </si>
  <si>
    <t>XFEM – error in L2</t>
  </si>
  <si>
    <t>relative:</t>
  </si>
  <si>
    <t>step:</t>
  </si>
  <si>
    <t>XFEM – ramp</t>
  </si>
  <si>
    <t>XFEM – ramp, shift</t>
  </si>
  <si>
    <t>SGFEM</t>
  </si>
  <si>
    <t>Square, initial ref. 7, ref_flags 7, well in center, radius 10</t>
  </si>
  <si>
    <t>exact_norm:</t>
  </si>
  <si>
    <t>sources:</t>
  </si>
  <si>
    <t>bc_newton:</t>
  </si>
  <si>
    <t>FEM – adapt</t>
  </si>
  <si>
    <t>not converged</t>
  </si>
  <si>
    <t>iterace:</t>
  </si>
  <si>
    <t>X 4000</t>
  </si>
  <si>
    <t>stupne volnosti:</t>
  </si>
  <si>
    <t>X 4838</t>
  </si>
  <si>
    <t>X 613</t>
  </si>
  <si>
    <t>X 18910</t>
  </si>
  <si>
    <t>X 2269</t>
  </si>
  <si>
    <t>podminenost:</t>
  </si>
</sst>
</file>

<file path=xl/styles.xml><?xml version="1.0" encoding="utf-8"?>
<styleSheet xmlns="http://schemas.openxmlformats.org/spreadsheetml/2006/main">
  <numFmts count="3">
    <numFmt formatCode="GENERAL" numFmtId="164"/>
    <numFmt formatCode="0.00E+000" numFmtId="165"/>
    <numFmt formatCode="0.00" numFmtId="166"/>
  </numFmts>
  <fonts count="1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3"/>
    </font>
    <font>
      <name val="Luxi Sans"/>
      <family val="2"/>
      <sz val="9"/>
    </font>
    <font>
      <name val="Arial"/>
      <family val="2"/>
      <sz val="20"/>
    </font>
    <font>
      <name val="Arial"/>
      <family val="2"/>
      <color rgb="FFFF950E"/>
      <sz val="10"/>
    </font>
    <font>
      <name val="Arial"/>
      <family val="2"/>
      <color rgb="FFC5000B"/>
      <sz val="10"/>
    </font>
    <font>
      <name val="Arial"/>
      <family val="2"/>
      <color rgb="FF00AE00"/>
      <sz val="10"/>
    </font>
    <font>
      <name val="Arial"/>
      <family val="2"/>
      <color rgb="FF004586"/>
      <sz val="10"/>
    </font>
    <font>
      <name val="Arial"/>
      <family val="2"/>
      <color rgb="FF800080"/>
      <sz val="10"/>
    </font>
    <font>
      <name val="Luxi Sans"/>
      <family val="2"/>
      <sz val="14"/>
    </font>
    <font>
      <name val="Arial"/>
      <family val="2"/>
      <sz val="11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800000"/>
      <rgbColor rgb="FF00AE00"/>
      <rgbColor rgb="FF000080"/>
      <rgbColor rgb="FF808000"/>
      <rgbColor rgb="FF800080"/>
      <rgbColor rgb="FF008080"/>
      <rgbColor rgb="FFB3B3B3"/>
      <rgbColor rgb="FF808080"/>
      <rgbColor rgb="FF9999FF"/>
      <rgbColor rgb="FF944794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50E"/>
      <rgbColor rgb="FFFF6633"/>
      <rgbColor rgb="FF666699"/>
      <rgbColor rgb="FF969696"/>
      <rgbColor rgb="FF004586"/>
      <rgbColor rgb="FF579D1C"/>
      <rgbColor rgb="FF003300"/>
      <rgbColor rgb="FF333300"/>
      <rgbColor rgb="FFFF420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Konvergence metod FEM a XFEM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List1!$D$19:$D$19</c:f>
              <c:strCache>
                <c:ptCount val="1"/>
                <c:pt idx="0">
                  <c:v>XFEM</c:v>
                </c:pt>
              </c:strCache>
            </c:strRef>
          </c:tx>
          <c:spPr>
            <a:solidFill>
              <a:srgbClr val="ff420e"/>
            </a:solidFill>
          </c:spPr>
          <c:marker/>
          <c:xVal>
            <c:numRef>
              <c:f>List1!$I$20:$I$24</c:f>
              <c:numCache>
                <c:formatCode>General</c:formatCode>
                <c:ptCount val="5"/>
                <c:pt idx="0">
                  <c:v>2.5</c:v>
                </c:pt>
                <c:pt idx="1">
                  <c:v>1.25</c:v>
                </c:pt>
                <c:pt idx="2">
                  <c:v>0.625</c:v>
                </c:pt>
                <c:pt idx="3">
                  <c:v>0.3125</c:v>
                </c:pt>
                <c:pt idx="4">
                  <c:v>0.15625</c:v>
                </c:pt>
              </c:numCache>
            </c:numRef>
          </c:xVal>
          <c:yVal>
            <c:numRef>
              <c:f>List1!$E$20:$E$24</c:f>
              <c:numCache>
                <c:formatCode>General</c:formatCode>
                <c:ptCount val="5"/>
                <c:pt idx="0">
                  <c:v>0.0852891152246029</c:v>
                </c:pt>
                <c:pt idx="1">
                  <c:v>0.033718952530657</c:v>
                </c:pt>
                <c:pt idx="2">
                  <c:v>0.0106363460556264</c:v>
                </c:pt>
                <c:pt idx="3">
                  <c:v>0.00221900459668662</c:v>
                </c:pt>
                <c:pt idx="4">
                  <c:v>0.000924791859848166</c:v>
                </c:pt>
              </c:numCache>
            </c:numRef>
          </c:yVal>
        </c:ser>
        <c:ser>
          <c:idx val="1"/>
          <c:order val="1"/>
          <c:tx>
            <c:strRef>
              <c:f>List1!$D$2:$D$2</c:f>
              <c:strCache>
                <c:ptCount val="1"/>
                <c:pt idx="0">
                  <c:v>FEM</c:v>
                </c:pt>
              </c:strCache>
            </c:strRef>
          </c:tx>
          <c:spPr>
            <a:solidFill>
              <a:srgbClr val="004586"/>
            </a:solidFill>
          </c:spPr>
          <c:marker/>
          <c:xVal>
            <c:numRef>
              <c:f>List1!$I$6:$I$13</c:f>
              <c:numCache>
                <c:formatCode>General</c:formatCode>
                <c:ptCount val="8"/>
                <c:pt idx="0">
                  <c:v>0.625</c:v>
                </c:pt>
                <c:pt idx="1">
                  <c:v>0.3125</c:v>
                </c:pt>
                <c:pt idx="2">
                  <c:v>0.15625</c:v>
                </c:pt>
                <c:pt idx="3">
                  <c:v>0.078125</c:v>
                </c:pt>
                <c:pt idx="4">
                  <c:v>0.0390625</c:v>
                </c:pt>
                <c:pt idx="5">
                  <c:v>0.01953125</c:v>
                </c:pt>
                <c:pt idx="6">
                  <c:v>0.009765625</c:v>
                </c:pt>
                <c:pt idx="7">
                  <c:v>0.0048828125</c:v>
                </c:pt>
              </c:numCache>
            </c:numRef>
          </c:xVal>
          <c:yVal>
            <c:numRef>
              <c:f>List1!$E$6:$E$13</c:f>
              <c:numCache>
                <c:formatCode>General</c:formatCode>
                <c:ptCount val="8"/>
                <c:pt idx="0">
                  <c:v>1.21735335974651</c:v>
                </c:pt>
                <c:pt idx="1">
                  <c:v>0.808263126837807</c:v>
                </c:pt>
                <c:pt idx="2">
                  <c:v>0.547932978623176</c:v>
                </c:pt>
                <c:pt idx="3">
                  <c:v>0.37685888122499</c:v>
                </c:pt>
                <c:pt idx="4">
                  <c:v>0.19958644696455</c:v>
                </c:pt>
                <c:pt idx="5">
                  <c:v>0.0580164330306892</c:v>
                </c:pt>
                <c:pt idx="6">
                  <c:v>0.0530577635408867</c:v>
                </c:pt>
                <c:pt idx="7">
                  <c:v>0.0299999504133051</c:v>
                </c:pt>
              </c:numCache>
            </c:numRef>
          </c:yVal>
        </c:ser>
        <c:ser>
          <c:idx val="2"/>
          <c:order val="2"/>
          <c:tx>
            <c:strRef>
              <c:f>List1!$A$2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</c:spPr>
          <c:marker/>
          <c:xVal>
            <c:numRef>
              <c:f>List1!$I$4:$I$5</c:f>
              <c:numCache>
                <c:formatCode>General</c:formatCode>
                <c:ptCount val="2"/>
                <c:pt idx="0">
                  <c:v>2.5</c:v>
                </c:pt>
                <c:pt idx="1">
                  <c:v>1.25</c:v>
                </c:pt>
              </c:numCache>
            </c:numRef>
          </c:xVal>
          <c:yVal>
            <c:numRef>
              <c:f>List1!$E$4:$E$5</c:f>
              <c:numCache>
                <c:formatCode>General</c:formatCode>
                <c:ptCount val="2"/>
                <c:pt idx="0">
                  <c:v>28.2644160918742</c:v>
                </c:pt>
                <c:pt idx="1">
                  <c:v>18.3966638071673</c:v>
                </c:pt>
              </c:numCache>
            </c:numRef>
          </c:yVal>
        </c:ser>
        <c:axId val="89558289"/>
        <c:axId val="7886492"/>
      </c:scatterChart>
      <c:valAx>
        <c:axId val="89558289"/>
        <c:scaling>
          <c:orientation val="minMax"/>
          <c:logBase val="1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Luxi Sans"/>
                  </a:rPr>
                  <a:t>velikost nejmenšího elementu [m]</a:t>
                </a:r>
              </a:p>
            </c:rich>
          </c:tx>
        </c:title>
        <c:axPos val="b"/>
        <c:majorTickMark val="out"/>
        <c:minorTickMark val="none"/>
        <c:tickLblPos val="nextTo"/>
        <c:crossAx val="7886492"/>
        <c:crossesAt val="0"/>
        <c:spPr>
          <a:ln>
            <a:solidFill>
              <a:srgbClr val="b3b3b3"/>
            </a:solidFill>
          </a:ln>
        </c:spPr>
      </c:valAx>
      <c:valAx>
        <c:axId val="7886492"/>
        <c:scaling>
          <c:orientation val="minMax"/>
          <c:logBase val="10"/>
          <c:max val="100"/>
          <c:min val="0.0001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Luxi Sans"/>
                  </a:rPr>
                  <a:t>relativní chyba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89558289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spPr>
        <a:solidFill>
          <a:srgbClr val="ffffff"/>
        </a:solidFill>
      </c:sp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FEM and XFEM convergence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List1!$D$19:$D$19</c:f>
              <c:strCache>
                <c:ptCount val="1"/>
                <c:pt idx="0">
                  <c:v>XFEM</c:v>
                </c:pt>
              </c:strCache>
            </c:strRef>
          </c:tx>
          <c:spPr>
            <a:solidFill>
              <a:srgbClr val="ff420e"/>
            </a:solidFill>
          </c:spPr>
          <c:marker/>
          <c:xVal>
            <c:numRef>
              <c:f>List1!$I$20:$I$24</c:f>
              <c:numCache>
                <c:formatCode>General</c:formatCode>
                <c:ptCount val="5"/>
                <c:pt idx="0">
                  <c:v>2.5</c:v>
                </c:pt>
                <c:pt idx="1">
                  <c:v>1.25</c:v>
                </c:pt>
                <c:pt idx="2">
                  <c:v>0.625</c:v>
                </c:pt>
                <c:pt idx="3">
                  <c:v>0.3125</c:v>
                </c:pt>
                <c:pt idx="4">
                  <c:v>0.15625</c:v>
                </c:pt>
              </c:numCache>
            </c:numRef>
          </c:xVal>
          <c:yVal>
            <c:numRef>
              <c:f>List1!$E$20:$E$24</c:f>
              <c:numCache>
                <c:formatCode>General</c:formatCode>
                <c:ptCount val="5"/>
                <c:pt idx="0">
                  <c:v>0.0852891152246029</c:v>
                </c:pt>
                <c:pt idx="1">
                  <c:v>0.033718952530657</c:v>
                </c:pt>
                <c:pt idx="2">
                  <c:v>0.0106363460556264</c:v>
                </c:pt>
                <c:pt idx="3">
                  <c:v>0.00221900459668662</c:v>
                </c:pt>
                <c:pt idx="4">
                  <c:v>0.000924791859848166</c:v>
                </c:pt>
              </c:numCache>
            </c:numRef>
          </c:yVal>
        </c:ser>
        <c:ser>
          <c:idx val="1"/>
          <c:order val="1"/>
          <c:tx>
            <c:strRef>
              <c:f>List1!$D$2:$D$2</c:f>
              <c:strCache>
                <c:ptCount val="1"/>
                <c:pt idx="0">
                  <c:v>FEM</c:v>
                </c:pt>
              </c:strCache>
            </c:strRef>
          </c:tx>
          <c:spPr>
            <a:solidFill>
              <a:srgbClr val="004586"/>
            </a:solidFill>
          </c:spPr>
          <c:marker/>
          <c:xVal>
            <c:numRef>
              <c:f>List1!$I$6:$I$13</c:f>
              <c:numCache>
                <c:formatCode>General</c:formatCode>
                <c:ptCount val="8"/>
                <c:pt idx="0">
                  <c:v>0.625</c:v>
                </c:pt>
                <c:pt idx="1">
                  <c:v>0.3125</c:v>
                </c:pt>
                <c:pt idx="2">
                  <c:v>0.15625</c:v>
                </c:pt>
                <c:pt idx="3">
                  <c:v>0.078125</c:v>
                </c:pt>
                <c:pt idx="4">
                  <c:v>0.0390625</c:v>
                </c:pt>
                <c:pt idx="5">
                  <c:v>0.01953125</c:v>
                </c:pt>
                <c:pt idx="6">
                  <c:v>0.009765625</c:v>
                </c:pt>
                <c:pt idx="7">
                  <c:v>0.0048828125</c:v>
                </c:pt>
              </c:numCache>
            </c:numRef>
          </c:xVal>
          <c:yVal>
            <c:numRef>
              <c:f>List1!$E$6:$E$13</c:f>
              <c:numCache>
                <c:formatCode>General</c:formatCode>
                <c:ptCount val="8"/>
                <c:pt idx="0">
                  <c:v>1.21735335974651</c:v>
                </c:pt>
                <c:pt idx="1">
                  <c:v>0.808263126837807</c:v>
                </c:pt>
                <c:pt idx="2">
                  <c:v>0.547932978623176</c:v>
                </c:pt>
                <c:pt idx="3">
                  <c:v>0.37685888122499</c:v>
                </c:pt>
                <c:pt idx="4">
                  <c:v>0.19958644696455</c:v>
                </c:pt>
                <c:pt idx="5">
                  <c:v>0.0580164330306892</c:v>
                </c:pt>
                <c:pt idx="6">
                  <c:v>0.0530577635408867</c:v>
                </c:pt>
                <c:pt idx="7">
                  <c:v>0.0299999504133051</c:v>
                </c:pt>
              </c:numCache>
            </c:numRef>
          </c:yVal>
        </c:ser>
        <c:ser>
          <c:idx val="2"/>
          <c:order val="2"/>
          <c:tx>
            <c:strRef>
              <c:f>List1!$A$2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</c:spPr>
          <c:marker/>
          <c:xVal>
            <c:numRef>
              <c:f>List1!$I$4:$I$5</c:f>
              <c:numCache>
                <c:formatCode>General</c:formatCode>
                <c:ptCount val="2"/>
                <c:pt idx="0">
                  <c:v>2.5</c:v>
                </c:pt>
                <c:pt idx="1">
                  <c:v>1.25</c:v>
                </c:pt>
              </c:numCache>
            </c:numRef>
          </c:xVal>
          <c:yVal>
            <c:numRef>
              <c:f>List1!$E$4:$E$5</c:f>
              <c:numCache>
                <c:formatCode>General</c:formatCode>
                <c:ptCount val="2"/>
                <c:pt idx="0">
                  <c:v>28.2644160918742</c:v>
                </c:pt>
                <c:pt idx="1">
                  <c:v>18.3966638071673</c:v>
                </c:pt>
              </c:numCache>
            </c:numRef>
          </c:yVal>
        </c:ser>
        <c:axId val="78929755"/>
        <c:axId val="94487022"/>
      </c:scatterChart>
      <c:valAx>
        <c:axId val="78929755"/>
        <c:scaling>
          <c:orientation val="minMax"/>
          <c:logBase val="1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Luxi Sans"/>
                  </a:rPr>
                  <a:t>element size [m]</a:t>
                </a:r>
              </a:p>
            </c:rich>
          </c:tx>
        </c:title>
        <c:axPos val="b"/>
        <c:majorTickMark val="out"/>
        <c:minorTickMark val="none"/>
        <c:tickLblPos val="nextTo"/>
        <c:crossAx val="94487022"/>
        <c:crossesAt val="0"/>
        <c:spPr>
          <a:ln>
            <a:solidFill>
              <a:srgbClr val="b3b3b3"/>
            </a:solidFill>
          </a:ln>
        </c:spPr>
      </c:valAx>
      <c:valAx>
        <c:axId val="94487022"/>
        <c:scaling>
          <c:orientation val="minMax"/>
          <c:logBase val="10"/>
          <c:max val="100"/>
          <c:min val="0.0001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Luxi Sans"/>
                  </a:rPr>
                  <a:t>relative error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78929755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spPr>
        <a:solidFill>
          <a:srgbClr val="ffffff"/>
        </a:solidFill>
      </c:sp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FEM and XFEM convergence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List1!$E$60:$E$60</c:f>
              <c:strCache>
                <c:ptCount val="1"/>
                <c:pt idx="0">
                  <c:v>XFEM – ramp, shift</c:v>
                </c:pt>
              </c:strCache>
            </c:strRef>
          </c:tx>
          <c:spPr>
            <a:solidFill>
              <a:srgbClr val="ff420e"/>
            </a:solidFill>
          </c:spPr>
          <c:marker/>
          <c:xVal>
            <c:numRef>
              <c:f>List1!$L$62:$L$67</c:f>
              <c:numCache>
                <c:formatCode>General</c:formatCode>
                <c:ptCount val="6"/>
                <c:pt idx="0">
                  <c:v>2.5</c:v>
                </c:pt>
                <c:pt idx="1">
                  <c:v>1.25</c:v>
                </c:pt>
                <c:pt idx="2">
                  <c:v>0.625</c:v>
                </c:pt>
                <c:pt idx="3">
                  <c:v>0.3125</c:v>
                </c:pt>
                <c:pt idx="4">
                  <c:v>0.15625</c:v>
                </c:pt>
                <c:pt idx="5">
                  <c:v>0.078125</c:v>
                </c:pt>
              </c:numCache>
            </c:numRef>
          </c:xVal>
          <c:yVal>
            <c:numRef>
              <c:f>List1!$J$62:$J$67</c:f>
              <c:numCache>
                <c:formatCode>General</c:formatCode>
                <c:ptCount val="6"/>
                <c:pt idx="0">
                  <c:v>0.0567767656582386</c:v>
                </c:pt>
                <c:pt idx="1">
                  <c:v>0.019809884611761</c:v>
                </c:pt>
                <c:pt idx="2">
                  <c:v>0.0144793149102233</c:v>
                </c:pt>
                <c:pt idx="3">
                  <c:v>0.0106859327505244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</c:ser>
        <c:ser>
          <c:idx val="1"/>
          <c:order val="1"/>
          <c:tx>
            <c:strRef>
              <c:f>List1!$F$60:$F$60</c:f>
              <c:strCache>
                <c:ptCount val="1"/>
                <c:pt idx="0">
                  <c:v>SGFEM</c:v>
                </c:pt>
              </c:strCache>
            </c:strRef>
          </c:tx>
          <c:spPr>
            <a:solidFill>
              <a:srgbClr val="579d1c"/>
            </a:solidFill>
          </c:spPr>
          <c:marker/>
          <c:xVal>
            <c:numRef>
              <c:f>List1!$L$61:$L$67</c:f>
              <c:numCache>
                <c:formatCode>General</c:formatCode>
                <c:ptCount val="7"/>
                <c:pt idx="0">
                  <c:v>5</c:v>
                </c:pt>
                <c:pt idx="1">
                  <c:v>2.5</c:v>
                </c:pt>
                <c:pt idx="2">
                  <c:v>1.25</c:v>
                </c:pt>
                <c:pt idx="3">
                  <c:v>0.625</c:v>
                </c:pt>
                <c:pt idx="4">
                  <c:v>0.3125</c:v>
                </c:pt>
                <c:pt idx="5">
                  <c:v>0.15625</c:v>
                </c:pt>
                <c:pt idx="6">
                  <c:v>0.078125</c:v>
                </c:pt>
              </c:numCache>
            </c:numRef>
          </c:xVal>
          <c:yVal>
            <c:numRef>
              <c:f>List1!$K$61:$K$67</c:f>
              <c:numCache>
                <c:formatCode>General</c:formatCode>
                <c:ptCount val="7"/>
                <c:pt idx="0">
                  <c:v>0.386387944696125</c:v>
                </c:pt>
                <c:pt idx="1">
                  <c:v>0.132155876736646</c:v>
                </c:pt>
                <c:pt idx="2">
                  <c:v>0.0489051408262729</c:v>
                </c:pt>
                <c:pt idx="3">
                  <c:v>0.0156235125464086</c:v>
                </c:pt>
                <c:pt idx="4">
                  <c:v>0.0110129897280538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</c:ser>
        <c:ser>
          <c:idx val="2"/>
          <c:order val="2"/>
          <c:tx>
            <c:strRef>
              <c:f>List1!$D$60:$D$60</c:f>
              <c:strCache>
                <c:ptCount val="1"/>
                <c:pt idx="0">
                  <c:v>XFEM – ramp</c:v>
                </c:pt>
              </c:strCache>
            </c:strRef>
          </c:tx>
          <c:spPr>
            <a:solidFill>
              <a:srgbClr val="ffd320"/>
            </a:solidFill>
          </c:spPr>
          <c:marker/>
          <c:xVal>
            <c:numRef>
              <c:f>List1!$L$62:$L$67</c:f>
              <c:numCache>
                <c:formatCode>General</c:formatCode>
                <c:ptCount val="6"/>
                <c:pt idx="0">
                  <c:v>2.5</c:v>
                </c:pt>
                <c:pt idx="1">
                  <c:v>1.25</c:v>
                </c:pt>
                <c:pt idx="2">
                  <c:v>0.625</c:v>
                </c:pt>
                <c:pt idx="3">
                  <c:v>0.3125</c:v>
                </c:pt>
                <c:pt idx="4">
                  <c:v>0.15625</c:v>
                </c:pt>
                <c:pt idx="5">
                  <c:v>0.078125</c:v>
                </c:pt>
              </c:numCache>
            </c:numRef>
          </c:xVal>
          <c:yVal>
            <c:numRef>
              <c:f>List1!$I$62:$I$65</c:f>
              <c:numCache>
                <c:formatCode>General</c:formatCode>
                <c:ptCount val="4"/>
                <c:pt idx="0">
                  <c:v>0.0265288817704434</c:v>
                </c:pt>
                <c:pt idx="1">
                  <c:v>0.0120495668602201</c:v>
                </c:pt>
                <c:pt idx="2">
                  <c:v>0.00394214224439298</c:v>
                </c:pt>
                <c:pt idx="3">
                  <c:v>0.00130413007581806</c:v>
                </c:pt>
              </c:numCache>
            </c:numRef>
          </c:yVal>
        </c:ser>
        <c:ser>
          <c:idx val="3"/>
          <c:order val="3"/>
          <c:tx>
            <c:strRef>
              <c:f>List1!$C$60:$C$60</c:f>
              <c:strCache>
                <c:ptCount val="1"/>
                <c:pt idx="0">
                  <c:v>FEM</c:v>
                </c:pt>
              </c:strCache>
            </c:strRef>
          </c:tx>
          <c:spPr>
            <a:solidFill>
              <a:srgbClr val="004586"/>
            </a:solidFill>
          </c:spPr>
          <c:marker/>
          <c:xVal>
            <c:numRef>
              <c:f>List1!$L$62:$L$67</c:f>
              <c:numCache>
                <c:formatCode>General</c:formatCode>
                <c:ptCount val="6"/>
                <c:pt idx="0">
                  <c:v>2.5</c:v>
                </c:pt>
                <c:pt idx="1">
                  <c:v>1.25</c:v>
                </c:pt>
                <c:pt idx="2">
                  <c:v>0.625</c:v>
                </c:pt>
                <c:pt idx="3">
                  <c:v>0.3125</c:v>
                </c:pt>
                <c:pt idx="4">
                  <c:v>0.15625</c:v>
                </c:pt>
                <c:pt idx="5">
                  <c:v>0.078125</c:v>
                </c:pt>
              </c:numCache>
            </c:numRef>
          </c:xVal>
          <c:yVal>
            <c:numRef>
              <c:f>List1!$H$62:$H$67</c:f>
              <c:numCache>
                <c:formatCode>General</c:formatCode>
                <c:ptCount val="6"/>
                <c:pt idx="0">
                  <c:v>2.82644160918742</c:v>
                </c:pt>
                <c:pt idx="1">
                  <c:v>1.83966638071673</c:v>
                </c:pt>
                <c:pt idx="2">
                  <c:v>1.21735335974651</c:v>
                </c:pt>
                <c:pt idx="3">
                  <c:v>0.808263126837807</c:v>
                </c:pt>
                <c:pt idx="4">
                  <c:v>0.547932978623176</c:v>
                </c:pt>
                <c:pt idx="5">
                  <c:v>0.37685888122499</c:v>
                </c:pt>
              </c:numCache>
            </c:numRef>
          </c:yVal>
        </c:ser>
        <c:axId val="35828671"/>
        <c:axId val="68407934"/>
      </c:scatterChart>
      <c:valAx>
        <c:axId val="35828671"/>
        <c:scaling>
          <c:orientation val="minMax"/>
          <c:logBase val="1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Luxi Sans"/>
                  </a:rPr>
                  <a:t>element size [m]</a:t>
                </a:r>
              </a:p>
            </c:rich>
          </c:tx>
        </c:title>
        <c:axPos val="b"/>
        <c:majorTickMark val="out"/>
        <c:minorTickMark val="none"/>
        <c:tickLblPos val="nextTo"/>
        <c:crossAx val="68407934"/>
        <c:crossesAt val="0"/>
        <c:spPr>
          <a:ln>
            <a:solidFill>
              <a:srgbClr val="b3b3b3"/>
            </a:solidFill>
          </a:ln>
        </c:spPr>
      </c:valAx>
      <c:valAx>
        <c:axId val="68407934"/>
        <c:scaling>
          <c:orientation val="minMax"/>
          <c:logBase val="10"/>
          <c:max val="100"/>
          <c:min val="0.0001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Luxi Sans"/>
                  </a:rPr>
                  <a:t>relative error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35828671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spPr>
        <a:solidFill>
          <a:srgbClr val="ffffff"/>
        </a:solidFill>
      </c:sp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FEM and XFEM convergence (sources)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List1!$E$60:$E$60</c:f>
              <c:strCache>
                <c:ptCount val="1"/>
                <c:pt idx="0">
                  <c:v>XFEM – ramp, shift</c:v>
                </c:pt>
              </c:strCache>
            </c:strRef>
          </c:tx>
          <c:spPr>
            <a:solidFill>
              <a:srgbClr val="ff420e"/>
            </a:solidFill>
          </c:spPr>
          <c:marker/>
          <c:xVal>
            <c:numRef>
              <c:f>List1!$L$89:$L$95</c:f>
              <c:numCache>
                <c:formatCode>General</c:formatCode>
                <c:ptCount val="7"/>
                <c:pt idx="0">
                  <c:v>5</c:v>
                </c:pt>
                <c:pt idx="1">
                  <c:v>2.5</c:v>
                </c:pt>
                <c:pt idx="2">
                  <c:v>1.25</c:v>
                </c:pt>
                <c:pt idx="3">
                  <c:v>0.625</c:v>
                </c:pt>
                <c:pt idx="4">
                  <c:v>0.3125</c:v>
                </c:pt>
                <c:pt idx="5">
                  <c:v>0.15625</c:v>
                </c:pt>
                <c:pt idx="6">
                  <c:v>0.078125</c:v>
                </c:pt>
              </c:numCache>
            </c:numRef>
          </c:xVal>
          <c:yVal>
            <c:numRef>
              <c:f>List1!$J$89:$J$95</c:f>
              <c:numCache>
                <c:formatCode>General</c:formatCode>
                <c:ptCount val="7"/>
                <c:pt idx="0">
                  <c:v/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</c:ser>
        <c:ser>
          <c:idx val="1"/>
          <c:order val="1"/>
          <c:tx>
            <c:strRef>
              <c:f>List1!$F$60:$F$60</c:f>
              <c:strCache>
                <c:ptCount val="1"/>
                <c:pt idx="0">
                  <c:v>SGFEM</c:v>
                </c:pt>
              </c:strCache>
            </c:strRef>
          </c:tx>
          <c:spPr>
            <a:solidFill>
              <a:srgbClr val="579d1c"/>
            </a:solidFill>
          </c:spPr>
          <c:marker/>
          <c:xVal>
            <c:numRef>
              <c:f>List1!$L$89:$L$95</c:f>
              <c:numCache>
                <c:formatCode>General</c:formatCode>
                <c:ptCount val="7"/>
                <c:pt idx="0">
                  <c:v>5</c:v>
                </c:pt>
                <c:pt idx="1">
                  <c:v>2.5</c:v>
                </c:pt>
                <c:pt idx="2">
                  <c:v>1.25</c:v>
                </c:pt>
                <c:pt idx="3">
                  <c:v>0.625</c:v>
                </c:pt>
                <c:pt idx="4">
                  <c:v>0.3125</c:v>
                </c:pt>
                <c:pt idx="5">
                  <c:v>0.15625</c:v>
                </c:pt>
                <c:pt idx="6">
                  <c:v>0.078125</c:v>
                </c:pt>
              </c:numCache>
            </c:numRef>
          </c:xVal>
          <c:yVal>
            <c:numRef>
              <c:f>List1!$K$89:$K$95</c:f>
              <c:numCache>
                <c:formatCode>General</c:formatCode>
                <c:ptCount val="7"/>
                <c:pt idx="0">
                  <c:v>1.05123793183813</c:v>
                </c:pt>
                <c:pt idx="1">
                  <c:v>0.518180961684361</c:v>
                </c:pt>
                <c:pt idx="2">
                  <c:v>0.0144793149102233</c:v>
                </c:pt>
                <c:pt idx="3">
                  <c:v>0.00899998512399153</c:v>
                </c:pt>
                <c:pt idx="4">
                  <c:v>0.00847932482756227</c:v>
                </c:pt>
                <c:pt idx="5">
                  <c:v>0.00929750529337968</c:v>
                </c:pt>
                <c:pt idx="6">
                  <c:v>0</c:v>
                </c:pt>
              </c:numCache>
            </c:numRef>
          </c:yVal>
        </c:ser>
        <c:ser>
          <c:idx val="2"/>
          <c:order val="2"/>
          <c:tx>
            <c:strRef>
              <c:f>List1!$D$60:$D$60</c:f>
              <c:strCache>
                <c:ptCount val="1"/>
                <c:pt idx="0">
                  <c:v>XFEM – ramp</c:v>
                </c:pt>
              </c:strCache>
            </c:strRef>
          </c:tx>
          <c:spPr>
            <a:solidFill>
              <a:srgbClr val="ffd320"/>
            </a:solidFill>
          </c:spPr>
          <c:marker/>
          <c:xVal>
            <c:numRef>
              <c:f>List1!$L$89:$L$95</c:f>
              <c:numCache>
                <c:formatCode>General</c:formatCode>
                <c:ptCount val="7"/>
                <c:pt idx="0">
                  <c:v>5</c:v>
                </c:pt>
                <c:pt idx="1">
                  <c:v>2.5</c:v>
                </c:pt>
                <c:pt idx="2">
                  <c:v>1.25</c:v>
                </c:pt>
                <c:pt idx="3">
                  <c:v>0.625</c:v>
                </c:pt>
                <c:pt idx="4">
                  <c:v>0.3125</c:v>
                </c:pt>
                <c:pt idx="5">
                  <c:v>0.15625</c:v>
                </c:pt>
                <c:pt idx="6">
                  <c:v>0.078125</c:v>
                </c:pt>
              </c:numCache>
            </c:numRef>
          </c:xVal>
          <c:yVal>
            <c:numRef>
              <c:f>List1!$I$89:$I$95</c:f>
              <c:numCache>
                <c:formatCode>General</c:formatCode>
                <c:ptCount val="7"/>
                <c:pt idx="0">
                  <c:v/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</c:ser>
        <c:ser>
          <c:idx val="3"/>
          <c:order val="3"/>
          <c:tx>
            <c:strRef>
              <c:f>List1!$C$60:$C$60</c:f>
              <c:strCache>
                <c:ptCount val="1"/>
                <c:pt idx="0">
                  <c:v>FEM</c:v>
                </c:pt>
              </c:strCache>
            </c:strRef>
          </c:tx>
          <c:spPr>
            <a:solidFill>
              <a:srgbClr val="004586"/>
            </a:solidFill>
          </c:spPr>
          <c:marker/>
          <c:xVal>
            <c:numRef>
              <c:f>List1!$L$89:$L$95</c:f>
              <c:numCache>
                <c:formatCode>General</c:formatCode>
                <c:ptCount val="7"/>
                <c:pt idx="0">
                  <c:v>5</c:v>
                </c:pt>
                <c:pt idx="1">
                  <c:v>2.5</c:v>
                </c:pt>
                <c:pt idx="2">
                  <c:v>1.25</c:v>
                </c:pt>
                <c:pt idx="3">
                  <c:v>0.625</c:v>
                </c:pt>
                <c:pt idx="4">
                  <c:v>0.3125</c:v>
                </c:pt>
                <c:pt idx="5">
                  <c:v>0.15625</c:v>
                </c:pt>
                <c:pt idx="6">
                  <c:v>0.078125</c:v>
                </c:pt>
              </c:numCache>
            </c:numRef>
          </c:xVal>
          <c:yVal>
            <c:numRef>
              <c:f>List1!$H$89:$H$95</c:f>
              <c:numCache>
                <c:formatCode>General</c:formatCode>
                <c:ptCount val="7"/>
                <c:pt idx="0">
                  <c:v/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</c:ser>
        <c:axId val="6222723"/>
        <c:axId val="44672396"/>
      </c:scatterChart>
      <c:valAx>
        <c:axId val="6222723"/>
        <c:scaling>
          <c:orientation val="minMax"/>
          <c:logBase val="1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Luxi Sans"/>
                  </a:rPr>
                  <a:t>element size [m]</a:t>
                </a:r>
              </a:p>
            </c:rich>
          </c:tx>
        </c:title>
        <c:axPos val="b"/>
        <c:majorTickMark val="out"/>
        <c:minorTickMark val="none"/>
        <c:tickLblPos val="nextTo"/>
        <c:crossAx val="44672396"/>
        <c:crossesAt val="0"/>
        <c:spPr>
          <a:ln>
            <a:solidFill>
              <a:srgbClr val="b3b3b3"/>
            </a:solidFill>
          </a:ln>
        </c:spPr>
      </c:valAx>
      <c:valAx>
        <c:axId val="44672396"/>
        <c:scaling>
          <c:orientation val="minMax"/>
          <c:logBase val="10"/>
          <c:max val="100"/>
          <c:min val="0.0001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Luxi Sans"/>
                  </a:rPr>
                  <a:t>relative error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6222723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spPr>
        <a:solidFill>
          <a:srgbClr val="ffffff"/>
        </a:solidFill>
      </c:sp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2000"/>
              <a:t>FEM - XFEM - SGFEM convergence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List1!$K$101:$K$101</c:f>
              <c:strCache>
                <c:ptCount val="1"/>
                <c:pt idx="0">
                  <c:v>SGFEM</c:v>
                </c:pt>
              </c:strCache>
            </c:strRef>
          </c:tx>
          <c:spPr>
            <a:solidFill>
              <a:srgbClr val="ff950e"/>
            </a:solidFill>
          </c:spPr>
          <c:marker/>
          <c:xVal>
            <c:numRef>
              <c:f>List1!$L$102:$L$108</c:f>
              <c:numCache>
                <c:formatCode>General</c:formatCode>
                <c:ptCount val="7"/>
                <c:pt idx="0">
                  <c:v>5</c:v>
                </c:pt>
                <c:pt idx="1">
                  <c:v>2.5</c:v>
                </c:pt>
                <c:pt idx="2">
                  <c:v>1.25</c:v>
                </c:pt>
                <c:pt idx="3">
                  <c:v>0.625</c:v>
                </c:pt>
                <c:pt idx="4">
                  <c:v>0.3125</c:v>
                </c:pt>
                <c:pt idx="5">
                  <c:v>0.15625</c:v>
                </c:pt>
                <c:pt idx="6">
                  <c:v>0.078125</c:v>
                </c:pt>
              </c:numCache>
            </c:numRef>
          </c:xVal>
          <c:yVal>
            <c:numRef>
              <c:f>List1!$K$102:$K$108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0.0073171050396561</c:v>
                </c:pt>
                <c:pt idx="3">
                  <c:v>0.00164821524235111</c:v>
                </c:pt>
                <c:pt idx="4">
                  <c:v>0.000498384450405147</c:v>
                </c:pt>
                <c:pt idx="5">
                  <c:v>0.000173407923006136</c:v>
                </c:pt>
                <c:pt idx="6">
                  <c:v>0</c:v>
                </c:pt>
              </c:numCache>
            </c:numRef>
          </c:yVal>
        </c:ser>
        <c:ser>
          <c:idx val="1"/>
          <c:order val="1"/>
          <c:tx>
            <c:strRef>
              <c:f>List1!$J$101:$J$101</c:f>
              <c:strCache>
                <c:ptCount val="1"/>
                <c:pt idx="0">
                  <c:v>XFEM – ramp, shift</c:v>
                </c:pt>
              </c:strCache>
            </c:strRef>
          </c:tx>
          <c:spPr>
            <a:solidFill>
              <a:srgbClr val="c5000b"/>
            </a:solidFill>
          </c:spPr>
          <c:marker/>
          <c:xVal>
            <c:numRef>
              <c:f>List1!$L$102:$L$108</c:f>
              <c:numCache>
                <c:formatCode>General</c:formatCode>
                <c:ptCount val="7"/>
                <c:pt idx="0">
                  <c:v>5</c:v>
                </c:pt>
                <c:pt idx="1">
                  <c:v>2.5</c:v>
                </c:pt>
                <c:pt idx="2">
                  <c:v>1.25</c:v>
                </c:pt>
                <c:pt idx="3">
                  <c:v>0.625</c:v>
                </c:pt>
                <c:pt idx="4">
                  <c:v>0.3125</c:v>
                </c:pt>
                <c:pt idx="5">
                  <c:v>0.15625</c:v>
                </c:pt>
                <c:pt idx="6">
                  <c:v>0.078125</c:v>
                </c:pt>
              </c:numCache>
            </c:numRef>
          </c:xVal>
          <c:yVal>
            <c:numRef>
              <c:f>List1!$J$102:$J$108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0.00671979034254131</c:v>
                </c:pt>
                <c:pt idx="3">
                  <c:v>0.00164448202549414</c:v>
                </c:pt>
                <c:pt idx="4">
                  <c:v>0.000498384450405147</c:v>
                </c:pt>
                <c:pt idx="5">
                  <c:v>0.000173221262163287</c:v>
                </c:pt>
                <c:pt idx="6">
                  <c:v>0</c:v>
                </c:pt>
              </c:numCache>
            </c:numRef>
          </c:yVal>
        </c:ser>
        <c:ser>
          <c:idx val="2"/>
          <c:order val="2"/>
          <c:tx>
            <c:strRef>
              <c:f>List1!$I$101:$I$101</c:f>
              <c:strCache>
                <c:ptCount val="1"/>
                <c:pt idx="0">
                  <c:v>XFEM – ramp</c:v>
                </c:pt>
              </c:strCache>
            </c:strRef>
          </c:tx>
          <c:spPr>
            <a:solidFill>
              <a:srgbClr val="00ae00"/>
            </a:solidFill>
          </c:spPr>
          <c:marker/>
          <c:xVal>
            <c:numRef>
              <c:f>List1!$L$102:$L$108</c:f>
              <c:numCache>
                <c:formatCode>General</c:formatCode>
                <c:ptCount val="7"/>
                <c:pt idx="0">
                  <c:v>5</c:v>
                </c:pt>
                <c:pt idx="1">
                  <c:v>2.5</c:v>
                </c:pt>
                <c:pt idx="2">
                  <c:v>1.25</c:v>
                </c:pt>
                <c:pt idx="3">
                  <c:v>0.625</c:v>
                </c:pt>
                <c:pt idx="4">
                  <c:v>0.3125</c:v>
                </c:pt>
                <c:pt idx="5">
                  <c:v>0.15625</c:v>
                </c:pt>
                <c:pt idx="6">
                  <c:v>0.078125</c:v>
                </c:pt>
              </c:numCache>
            </c:numRef>
          </c:xVal>
          <c:yVal>
            <c:numRef>
              <c:f>List1!$I$102:$I$108</c:f>
              <c:numCache>
                <c:formatCode>General</c:formatCode>
                <c:ptCount val="7"/>
                <c:pt idx="0">
                  <c:v>0.071677763653774</c:v>
                </c:pt>
                <c:pt idx="1">
                  <c:v>0.0363988643554321</c:v>
                </c:pt>
                <c:pt idx="2">
                  <c:v>0.00905305087814594</c:v>
                </c:pt>
                <c:pt idx="3">
                  <c:v>0.00276258047415587</c:v>
                </c:pt>
                <c:pt idx="4">
                  <c:v>0.000688778510110485</c:v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ser>
          <c:idx val="3"/>
          <c:order val="3"/>
          <c:tx>
            <c:strRef>
              <c:f>List1!$H$101:$H$101</c:f>
              <c:strCache>
                <c:ptCount val="1"/>
                <c:pt idx="0">
                  <c:v>FEM – adapt</c:v>
                </c:pt>
              </c:strCache>
            </c:strRef>
          </c:tx>
          <c:spPr>
            <a:solidFill>
              <a:srgbClr val="004586"/>
            </a:solidFill>
          </c:spPr>
          <c:marker/>
          <c:xVal>
            <c:numRef>
              <c:f>List1!$L$102:$L$110</c:f>
              <c:numCache>
                <c:formatCode>General</c:formatCode>
                <c:ptCount val="9"/>
                <c:pt idx="0">
                  <c:v>5</c:v>
                </c:pt>
                <c:pt idx="1">
                  <c:v>2.5</c:v>
                </c:pt>
                <c:pt idx="2">
                  <c:v>1.25</c:v>
                </c:pt>
                <c:pt idx="3">
                  <c:v>0.625</c:v>
                </c:pt>
                <c:pt idx="4">
                  <c:v>0.3125</c:v>
                </c:pt>
                <c:pt idx="5">
                  <c:v>0.15625</c:v>
                </c:pt>
                <c:pt idx="6">
                  <c:v>0.078125</c:v>
                </c:pt>
                <c:pt idx="7">
                  <c:v>0.0390625</c:v>
                </c:pt>
                <c:pt idx="8">
                  <c:v>0.01953125</c:v>
                </c:pt>
              </c:numCache>
            </c:numRef>
          </c:xVal>
          <c:yVal>
            <c:numRef>
              <c:f>List1!$H$102:$H$110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0.963169949097588</c:v>
                </c:pt>
                <c:pt idx="3">
                  <c:v>0.604781130828718</c:v>
                </c:pt>
                <c:pt idx="4">
                  <c:v>0.391987769981577</c:v>
                </c:pt>
                <c:pt idx="5">
                  <c:v>0.263191788416201</c:v>
                </c:pt>
                <c:pt idx="6">
                  <c:v>0.199727101847756</c:v>
                </c:pt>
                <c:pt idx="7">
                  <c:v>0.188527451276853</c:v>
                </c:pt>
                <c:pt idx="8">
                  <c:v>0.168928062777775</c:v>
                </c:pt>
              </c:numCache>
            </c:numRef>
          </c:yVal>
        </c:ser>
        <c:ser>
          <c:idx val="4"/>
          <c:order val="4"/>
          <c:tx>
            <c:strRef>
              <c:f>List1!$G$101</c:f>
              <c:strCache>
                <c:ptCount val="1"/>
                <c:pt idx="0">
                  <c:v>FEM</c:v>
                </c:pt>
              </c:strCache>
            </c:strRef>
          </c:tx>
          <c:spPr>
            <a:solidFill>
              <a:srgbClr val="944794"/>
            </a:solidFill>
          </c:spPr>
          <c:marker/>
          <c:xVal>
            <c:numRef>
              <c:f>List1!$L$102:$L$110</c:f>
              <c:numCache>
                <c:formatCode>General</c:formatCode>
                <c:ptCount val="9"/>
                <c:pt idx="0">
                  <c:v>5</c:v>
                </c:pt>
                <c:pt idx="1">
                  <c:v>2.5</c:v>
                </c:pt>
                <c:pt idx="2">
                  <c:v>1.25</c:v>
                </c:pt>
                <c:pt idx="3">
                  <c:v>0.625</c:v>
                </c:pt>
                <c:pt idx="4">
                  <c:v>0.3125</c:v>
                </c:pt>
                <c:pt idx="5">
                  <c:v>0.15625</c:v>
                </c:pt>
                <c:pt idx="6">
                  <c:v>0.078125</c:v>
                </c:pt>
                <c:pt idx="7">
                  <c:v>0.0390625</c:v>
                </c:pt>
                <c:pt idx="8">
                  <c:v>0.01953125</c:v>
                </c:pt>
              </c:numCache>
            </c:numRef>
          </c:xVal>
          <c:yVal>
            <c:numRef>
              <c:f>List1!$G$102:$G$110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0.602914522400234</c:v>
                </c:pt>
                <c:pt idx="3">
                  <c:v>0.388254553124609</c:v>
                </c:pt>
                <c:pt idx="4">
                  <c:v>0.259458571559234</c:v>
                </c:pt>
                <c:pt idx="5">
                  <c:v>0.199727101847756</c:v>
                </c:pt>
                <c:pt idx="6">
                  <c:v>0.190394059705337</c:v>
                </c:pt>
                <c:pt idx="7">
                  <c:v>0.168928062777775</c:v>
                </c:pt>
                <c:pt idx="8">
                  <c:v>0.105463376209329</c:v>
                </c:pt>
              </c:numCache>
            </c:numRef>
          </c:yVal>
        </c:ser>
        <c:axId val="1234216"/>
        <c:axId val="61231878"/>
      </c:scatterChart>
      <c:valAx>
        <c:axId val="1234216"/>
        <c:scaling>
          <c:orientation val="minMax"/>
          <c:logBase val="1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1400">
                    <a:latin typeface="Luxi Sans"/>
                  </a:rPr>
                  <a:t>element size</a:t>
                </a:r>
              </a:p>
            </c:rich>
          </c:tx>
        </c:title>
        <c:axPos val="b"/>
        <c:majorTickMark val="out"/>
        <c:minorTickMark val="none"/>
        <c:tickLblPos val="nextTo"/>
        <c:crossAx val="61231878"/>
        <c:crossesAt val="0"/>
        <c:spPr>
          <a:ln>
            <a:solidFill>
              <a:srgbClr val="b3b3b3"/>
            </a:solidFill>
          </a:ln>
        </c:spPr>
      </c:valAx>
      <c:valAx>
        <c:axId val="61231878"/>
        <c:scaling>
          <c:orientation val="minMax"/>
          <c:logBase val="10"/>
          <c:max val="10"/>
          <c:min val="1E-005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1400">
                    <a:latin typeface="Luxi Sans"/>
                  </a:rPr>
                  <a:t>relative error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1234216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spPr>
        <a:solidFill>
          <a:srgbClr val="ffffff"/>
        </a:solidFill>
      </c:spPr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6</xdr:col>
      <xdr:colOff>672840</xdr:colOff>
      <xdr:row>0</xdr:row>
      <xdr:rowOff>13320</xdr:rowOff>
    </xdr:from>
    <xdr:to>
      <xdr:col>13</xdr:col>
      <xdr:colOff>622800</xdr:colOff>
      <xdr:row>23</xdr:row>
      <xdr:rowOff>51840</xdr:rowOff>
    </xdr:to>
    <xdr:graphicFrame>
      <xdr:nvGraphicFramePr>
        <xdr:cNvPr id="0" name="Convergence of FEM and XFEM methods"/>
        <xdr:cNvGraphicFramePr/>
      </xdr:nvGraphicFramePr>
      <xdr:xfrm>
        <a:off x="6651360" y="13320"/>
        <a:ext cx="5639400" cy="357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762840</xdr:colOff>
      <xdr:row>26</xdr:row>
      <xdr:rowOff>66600</xdr:rowOff>
    </xdr:from>
    <xdr:to>
      <xdr:col>13</xdr:col>
      <xdr:colOff>712800</xdr:colOff>
      <xdr:row>49</xdr:row>
      <xdr:rowOff>104760</xdr:rowOff>
    </xdr:to>
    <xdr:graphicFrame>
      <xdr:nvGraphicFramePr>
        <xdr:cNvPr id="1" name="Convergence of FEM and XFEM methods"/>
        <xdr:cNvGraphicFramePr/>
      </xdr:nvGraphicFramePr>
      <xdr:xfrm>
        <a:off x="6741360" y="4061880"/>
        <a:ext cx="5639400" cy="357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85320</xdr:colOff>
      <xdr:row>50</xdr:row>
      <xdr:rowOff>50400</xdr:rowOff>
    </xdr:from>
    <xdr:to>
      <xdr:col>17</xdr:col>
      <xdr:colOff>35280</xdr:colOff>
      <xdr:row>73</xdr:row>
      <xdr:rowOff>88920</xdr:rowOff>
    </xdr:to>
    <xdr:graphicFrame>
      <xdr:nvGraphicFramePr>
        <xdr:cNvPr id="2" name="Convergence of FEM and XFEM methods"/>
        <xdr:cNvGraphicFramePr/>
      </xdr:nvGraphicFramePr>
      <xdr:xfrm>
        <a:off x="9315000" y="7733880"/>
        <a:ext cx="5639400" cy="357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65160</xdr:colOff>
      <xdr:row>74</xdr:row>
      <xdr:rowOff>58320</xdr:rowOff>
    </xdr:from>
    <xdr:to>
      <xdr:col>17</xdr:col>
      <xdr:colOff>15120</xdr:colOff>
      <xdr:row>97</xdr:row>
      <xdr:rowOff>96480</xdr:rowOff>
    </xdr:to>
    <xdr:graphicFrame>
      <xdr:nvGraphicFramePr>
        <xdr:cNvPr id="3" name="Convergence of FEM and XFEM methods"/>
        <xdr:cNvGraphicFramePr/>
      </xdr:nvGraphicFramePr>
      <xdr:xfrm>
        <a:off x="9294840" y="11429640"/>
        <a:ext cx="5639400" cy="357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218160</xdr:colOff>
      <xdr:row>128</xdr:row>
      <xdr:rowOff>96120</xdr:rowOff>
    </xdr:from>
    <xdr:to>
      <xdr:col>11</xdr:col>
      <xdr:colOff>390960</xdr:colOff>
      <xdr:row>173</xdr:row>
      <xdr:rowOff>57960</xdr:rowOff>
    </xdr:to>
    <xdr:graphicFrame>
      <xdr:nvGraphicFramePr>
        <xdr:cNvPr id="4" name="Convergence of FEM and XFEM methods"/>
        <xdr:cNvGraphicFramePr/>
      </xdr:nvGraphicFramePr>
      <xdr:xfrm>
        <a:off x="218160" y="19765800"/>
        <a:ext cx="10215000" cy="687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20"/>
  <sheetViews>
    <sheetView colorId="64" defaultGridColor="true" rightToLeft="false" showFormulas="false" showGridLines="true" showOutlineSymbols="true" showRowColHeaders="true" showZeros="true" tabSelected="true" topLeftCell="A124" view="normal" windowProtection="false" workbookViewId="0" zoomScale="100" zoomScaleNormal="100" zoomScalePageLayoutView="100">
      <selection activeCell="M138" activeCellId="0" pane="topLeft" sqref="M138"/>
    </sheetView>
  </sheetViews>
  <sheetFormatPr defaultRowHeight="12.1"/>
  <cols>
    <col collapsed="false" hidden="false" max="1" min="1" style="0" width="11.5204081632653"/>
    <col collapsed="false" hidden="false" max="4" min="2" style="0" width="14.5867346938776"/>
    <col collapsed="false" hidden="false" max="6" min="5" style="0" width="14.7244897959184"/>
    <col collapsed="false" hidden="false" max="1025" min="7" style="0" width="11.5204081632653"/>
  </cols>
  <sheetData>
    <row collapsed="false" customFormat="false" customHeight="false" hidden="false" ht="12.1" outlineLevel="0" r="1">
      <c r="D1" s="0" t="s">
        <v>0</v>
      </c>
      <c r="F1" s="0" t="n">
        <v>4.03334</v>
      </c>
      <c r="J1" s="0" t="s">
        <v>1</v>
      </c>
      <c r="K1" s="0" t="n">
        <v>20</v>
      </c>
    </row>
    <row collapsed="false" customFormat="false" customHeight="false" hidden="false" ht="12.1" outlineLevel="0" r="2">
      <c r="D2" s="0" t="s">
        <v>2</v>
      </c>
    </row>
    <row collapsed="false" customFormat="false" customHeight="false" hidden="false" ht="12.1" outlineLevel="0" r="3">
      <c r="D3" s="0" t="s">
        <v>3</v>
      </c>
      <c r="E3" s="0" t="s">
        <v>4</v>
      </c>
      <c r="F3" s="0" t="s">
        <v>5</v>
      </c>
    </row>
    <row collapsed="false" customFormat="false" customHeight="false" hidden="false" ht="12.1" outlineLevel="0" r="4">
      <c r="A4" s="0" t="n">
        <v>1</v>
      </c>
      <c r="D4" s="0" t="n">
        <v>114</v>
      </c>
      <c r="E4" s="0" t="n">
        <f aca="false">D4/$F$1</f>
        <v>28.2644160918742</v>
      </c>
      <c r="F4" s="0" t="n">
        <v>249</v>
      </c>
      <c r="I4" s="0" t="n">
        <f aca="false">$K$1/(2^(2+A4))</f>
        <v>2.5</v>
      </c>
    </row>
    <row collapsed="false" customFormat="false" customHeight="false" hidden="false" ht="12.1" outlineLevel="0" r="5">
      <c r="A5" s="0" t="n">
        <v>2</v>
      </c>
      <c r="D5" s="0" t="n">
        <v>74.2</v>
      </c>
      <c r="E5" s="0" t="n">
        <f aca="false">D5/$F$1</f>
        <v>18.3966638071673</v>
      </c>
      <c r="F5" s="0" t="n">
        <v>421</v>
      </c>
      <c r="I5" s="0" t="n">
        <f aca="false">$K$1/(2^(2+A5))</f>
        <v>1.25</v>
      </c>
      <c r="J5" s="0" t="n">
        <f aca="false">LOG(D4/D5)/LOG(2)</f>
        <v>0.619542732431301</v>
      </c>
    </row>
    <row collapsed="false" customFormat="false" customHeight="false" hidden="false" ht="12.1" outlineLevel="0" r="6">
      <c r="A6" s="0" t="n">
        <v>3</v>
      </c>
      <c r="D6" s="0" t="n">
        <v>4.91</v>
      </c>
      <c r="E6" s="0" t="n">
        <f aca="false">D6/$F$1</f>
        <v>1.21735335974651</v>
      </c>
      <c r="I6" s="0" t="n">
        <f aca="false">$K$1/(2^(2+A6))</f>
        <v>0.625</v>
      </c>
      <c r="J6" s="0" t="n">
        <f aca="false">LOG(D5/D6)/LOG(2)</f>
        <v>3.91762425719347</v>
      </c>
    </row>
    <row collapsed="false" customFormat="false" customHeight="false" hidden="false" ht="12.1" outlineLevel="0" r="7">
      <c r="A7" s="0" t="n">
        <v>4</v>
      </c>
      <c r="D7" s="0" t="n">
        <v>3.26</v>
      </c>
      <c r="E7" s="0" t="n">
        <f aca="false">D7/$F$1</f>
        <v>0.808263126837807</v>
      </c>
      <c r="I7" s="0" t="n">
        <f aca="false">$K$1/(2^(2+A7))</f>
        <v>0.3125</v>
      </c>
      <c r="J7" s="0" t="n">
        <f aca="false">LOG(D6/D7)/LOG(2)</f>
        <v>0.590851060083616</v>
      </c>
    </row>
    <row collapsed="false" customFormat="false" customHeight="false" hidden="false" ht="12.1" outlineLevel="0" r="8">
      <c r="A8" s="0" t="n">
        <v>5</v>
      </c>
      <c r="D8" s="0" t="n">
        <v>2.21</v>
      </c>
      <c r="E8" s="0" t="n">
        <f aca="false">D8/$F$1</f>
        <v>0.547932978623176</v>
      </c>
      <c r="I8" s="0" t="n">
        <f aca="false">$K$1/(2^(2+A8))</f>
        <v>0.15625</v>
      </c>
      <c r="J8" s="0" t="n">
        <f aca="false">LOG(D7/D8)/LOG(2)</f>
        <v>0.560825594839646</v>
      </c>
    </row>
    <row collapsed="false" customFormat="false" customHeight="false" hidden="false" ht="12.1" outlineLevel="0" r="9">
      <c r="A9" s="0" t="n">
        <v>6</v>
      </c>
      <c r="D9" s="0" t="n">
        <v>1.52</v>
      </c>
      <c r="E9" s="0" t="n">
        <f aca="false">D9/$F$1</f>
        <v>0.37685888122499</v>
      </c>
      <c r="I9" s="0" t="n">
        <f aca="false">$K$1/(2^(2+A9))</f>
        <v>0.078125</v>
      </c>
      <c r="J9" s="0" t="n">
        <f aca="false">LOG(D8/D9)/LOG(2)</f>
        <v>0.539975045947846</v>
      </c>
    </row>
    <row collapsed="false" customFormat="false" customHeight="false" hidden="false" ht="12.1" outlineLevel="0" r="10">
      <c r="A10" s="0" t="n">
        <v>7</v>
      </c>
      <c r="D10" s="0" t="n">
        <v>0.805</v>
      </c>
      <c r="E10" s="0" t="n">
        <f aca="false">D10/$F$1</f>
        <v>0.19958644696455</v>
      </c>
      <c r="I10" s="0" t="n">
        <f aca="false">$K$1/(2^(2+A10))</f>
        <v>0.0390625</v>
      </c>
      <c r="J10" s="0" t="n">
        <f aca="false">LOG(D9/D10)/LOG(2)</f>
        <v>0.917010635328968</v>
      </c>
    </row>
    <row collapsed="false" customFormat="false" customHeight="false" hidden="false" ht="12.1" outlineLevel="0" r="11">
      <c r="A11" s="0" t="n">
        <v>8</v>
      </c>
      <c r="D11" s="0" t="n">
        <v>0.234</v>
      </c>
      <c r="E11" s="0" t="n">
        <f aca="false">D11/$F$1</f>
        <v>0.0580164330306892</v>
      </c>
      <c r="I11" s="0" t="n">
        <f aca="false">$K$1/(2^(2+A11))</f>
        <v>0.01953125</v>
      </c>
      <c r="J11" s="0" t="n">
        <f aca="false">LOG(D10/D11)/LOG(2)</f>
        <v>1.78248025341858</v>
      </c>
    </row>
    <row collapsed="false" customFormat="false" customHeight="false" hidden="false" ht="12.1" outlineLevel="0" r="12">
      <c r="A12" s="0" t="n">
        <v>9</v>
      </c>
      <c r="D12" s="0" t="n">
        <v>0.214</v>
      </c>
      <c r="E12" s="0" t="n">
        <f aca="false">D12/$F$1</f>
        <v>0.0530577635408867</v>
      </c>
      <c r="I12" s="0" t="n">
        <f aca="false">$K$1/(2^(2+A12))</f>
        <v>0.009765625</v>
      </c>
      <c r="J12" s="0" t="n">
        <f aca="false">LOG(D11/D12)/LOG(2)</f>
        <v>0.128897733182258</v>
      </c>
    </row>
    <row collapsed="false" customFormat="false" customHeight="false" hidden="false" ht="12.1" outlineLevel="0" r="13">
      <c r="A13" s="0" t="n">
        <v>10</v>
      </c>
      <c r="D13" s="0" t="n">
        <v>0.121</v>
      </c>
      <c r="E13" s="0" t="n">
        <f aca="false">D13/$F$1</f>
        <v>0.0299999504133051</v>
      </c>
      <c r="I13" s="0" t="n">
        <f aca="false">$K$1/(2^(2+A13))</f>
        <v>0.0048828125</v>
      </c>
      <c r="J13" s="0" t="n">
        <f aca="false">LOG(D12/D13)/LOG(2)</f>
        <v>0.822603749126553</v>
      </c>
    </row>
    <row collapsed="false" customFormat="false" customHeight="false" hidden="false" ht="12.1" outlineLevel="0" r="14">
      <c r="A14" s="0" t="n">
        <v>11</v>
      </c>
      <c r="D14" s="0" t="n">
        <v>0.0405</v>
      </c>
      <c r="E14" s="0" t="n">
        <f aca="false">D14/$F$1</f>
        <v>0.0100413057168501</v>
      </c>
      <c r="I14" s="0" t="n">
        <f aca="false">$K$1/(2^(2+A14))</f>
        <v>0.00244140625</v>
      </c>
      <c r="J14" s="0" t="n">
        <f aca="false">LOG(D13/D14)/LOG(2)</f>
        <v>1.57901323438997</v>
      </c>
    </row>
    <row collapsed="false" customFormat="false" customHeight="false" hidden="false" ht="12.1" outlineLevel="0" r="15">
      <c r="A15" s="0" t="n">
        <v>12</v>
      </c>
      <c r="D15" s="0" t="n">
        <v>0.0191</v>
      </c>
      <c r="E15" s="0" t="n">
        <f aca="false">D15/$F$1</f>
        <v>0.00473552936276139</v>
      </c>
      <c r="I15" s="0" t="n">
        <f aca="false">$K$1/(2^(2+A15))</f>
        <v>0.001220703125</v>
      </c>
      <c r="J15" s="0" t="n">
        <f aca="false">LOG(D14/D15)/LOG(2)</f>
        <v>1.08434926973624</v>
      </c>
    </row>
    <row collapsed="false" customFormat="false" customHeight="false" hidden="false" ht="12.1" outlineLevel="0" r="16">
      <c r="J16" s="0" t="n">
        <f aca="false">AVERAGE(J5:J15)</f>
        <v>1.14028850597077</v>
      </c>
    </row>
    <row collapsed="false" customFormat="false" customHeight="false" hidden="false" ht="12.1" outlineLevel="0" r="19">
      <c r="D19" s="0" t="s">
        <v>6</v>
      </c>
    </row>
    <row collapsed="false" customFormat="false" customHeight="false" hidden="false" ht="12.1" outlineLevel="0" r="20">
      <c r="A20" s="0" t="n">
        <v>1</v>
      </c>
      <c r="D20" s="0" t="n">
        <v>0.344</v>
      </c>
      <c r="E20" s="0" t="n">
        <f aca="false">D20/$F$1</f>
        <v>0.0852891152246029</v>
      </c>
      <c r="F20" s="0" t="n">
        <v>258</v>
      </c>
      <c r="I20" s="0" t="n">
        <f aca="false">$K$1/(2^(2+A20))</f>
        <v>2.5</v>
      </c>
    </row>
    <row collapsed="false" customFormat="false" customHeight="false" hidden="false" ht="12.1" outlineLevel="0" r="21">
      <c r="A21" s="0" t="n">
        <v>2</v>
      </c>
      <c r="D21" s="0" t="n">
        <v>0.136</v>
      </c>
      <c r="E21" s="0" t="n">
        <f aca="false">D21/$F$1</f>
        <v>0.033718952530657</v>
      </c>
      <c r="F21" s="0" t="n">
        <v>690</v>
      </c>
      <c r="I21" s="0" t="n">
        <f aca="false">$K$1/(2^(2+A21))</f>
        <v>1.25</v>
      </c>
      <c r="J21" s="0" t="n">
        <f aca="false">LOG(D20/D21)/LOG(2)</f>
        <v>1.33880191345176</v>
      </c>
    </row>
    <row collapsed="false" customFormat="false" customHeight="false" hidden="false" ht="12.1" outlineLevel="0" r="22">
      <c r="A22" s="0" t="n">
        <v>3</v>
      </c>
      <c r="D22" s="0" t="n">
        <v>0.0429</v>
      </c>
      <c r="E22" s="0" t="n">
        <f aca="false">D22/$F$1</f>
        <v>0.0106363460556264</v>
      </c>
      <c r="F22" s="0" t="n">
        <v>1414</v>
      </c>
      <c r="I22" s="0" t="n">
        <f aca="false">$K$1/(2^(2+A22))</f>
        <v>0.625</v>
      </c>
      <c r="J22" s="0" t="n">
        <f aca="false">LOG(D21/D22)/LOG(2)</f>
        <v>1.66455709863816</v>
      </c>
    </row>
    <row collapsed="false" customFormat="false" customHeight="false" hidden="false" ht="12.1" outlineLevel="0" r="23">
      <c r="A23" s="0" t="n">
        <v>4</v>
      </c>
      <c r="D23" s="0" t="n">
        <v>0.00895</v>
      </c>
      <c r="E23" s="0" t="n">
        <f aca="false">D23/$F$1</f>
        <v>0.00221900459668662</v>
      </c>
      <c r="F23" s="0" t="n">
        <v>2818</v>
      </c>
      <c r="I23" s="0" t="n">
        <f aca="false">$K$1/(2^(2+A23))</f>
        <v>0.3125</v>
      </c>
      <c r="J23" s="0" t="n">
        <f aca="false">LOG(D22/D23)/LOG(2)</f>
        <v>2.26101806023529</v>
      </c>
    </row>
    <row collapsed="false" customFormat="false" customHeight="false" hidden="false" ht="12.1" outlineLevel="0" r="24">
      <c r="A24" s="0" t="n">
        <v>5</v>
      </c>
      <c r="D24" s="0" t="n">
        <v>0.00373</v>
      </c>
      <c r="E24" s="0" t="n">
        <f aca="false">D24/$F$1</f>
        <v>0.000924791859848166</v>
      </c>
      <c r="F24" s="0" t="n">
        <v>5366</v>
      </c>
      <c r="I24" s="0" t="n">
        <f aca="false">$K$1/(2^(2+A24))</f>
        <v>0.15625</v>
      </c>
      <c r="J24" s="0" t="n">
        <f aca="false">LOG(D23/D24)/LOG(2)</f>
        <v>1.26271205189638</v>
      </c>
    </row>
    <row collapsed="false" customFormat="false" customHeight="false" hidden="false" ht="12.1" outlineLevel="0" r="57">
      <c r="A57" s="0" t="s">
        <v>0</v>
      </c>
      <c r="E57" s="0" t="n">
        <v>4.03334</v>
      </c>
      <c r="F57" s="0" t="n">
        <v>5.35731</v>
      </c>
      <c r="I57" s="0" t="s">
        <v>1</v>
      </c>
      <c r="J57" s="0" t="n">
        <v>20</v>
      </c>
    </row>
    <row collapsed="false" customFormat="false" customHeight="false" hidden="false" ht="12.1" outlineLevel="0" r="59">
      <c r="D59" s="0" t="s">
        <v>7</v>
      </c>
      <c r="H59" s="0" t="s">
        <v>8</v>
      </c>
      <c r="L59" s="0" t="s">
        <v>9</v>
      </c>
    </row>
    <row collapsed="false" customFormat="false" customHeight="false" hidden="false" ht="12.1" outlineLevel="0" r="60">
      <c r="C60" s="0" t="s">
        <v>2</v>
      </c>
      <c r="D60" s="0" t="s">
        <v>10</v>
      </c>
      <c r="E60" s="0" t="s">
        <v>11</v>
      </c>
      <c r="F60" s="0" t="s">
        <v>12</v>
      </c>
    </row>
    <row collapsed="false" customFormat="false" customHeight="false" hidden="false" ht="12.1" outlineLevel="0" r="61">
      <c r="A61" s="0" t="n">
        <v>0</v>
      </c>
      <c r="F61" s="1" t="n">
        <v>2.07</v>
      </c>
      <c r="G61" s="1"/>
      <c r="K61" s="0" t="n">
        <f aca="false">F61/$F$57</f>
        <v>0.386387944696125</v>
      </c>
      <c r="L61" s="0" t="n">
        <v>5</v>
      </c>
    </row>
    <row collapsed="false" customFormat="false" customHeight="false" hidden="false" ht="12.1" outlineLevel="0" r="62">
      <c r="A62" s="0" t="n">
        <v>1</v>
      </c>
      <c r="C62" s="1" t="n">
        <v>11.4</v>
      </c>
      <c r="D62" s="1" t="n">
        <v>0.107</v>
      </c>
      <c r="E62" s="1" t="n">
        <v>0.229</v>
      </c>
      <c r="F62" s="1" t="n">
        <v>0.708</v>
      </c>
      <c r="G62" s="1"/>
      <c r="H62" s="0" t="n">
        <f aca="false">C62/$E$57</f>
        <v>2.82644160918742</v>
      </c>
      <c r="I62" s="0" t="n">
        <f aca="false">D62/$E$57</f>
        <v>0.0265288817704434</v>
      </c>
      <c r="J62" s="0" t="n">
        <f aca="false">E62/$E$57</f>
        <v>0.0567767656582386</v>
      </c>
      <c r="K62" s="0" t="n">
        <f aca="false">F62/$F$57</f>
        <v>0.132155876736646</v>
      </c>
      <c r="L62" s="0" t="n">
        <f aca="false">$J$57/(2^(3+A61))</f>
        <v>2.5</v>
      </c>
    </row>
    <row collapsed="false" customFormat="false" customHeight="false" hidden="false" ht="12.1" outlineLevel="0" r="63">
      <c r="A63" s="0" t="n">
        <v>2</v>
      </c>
      <c r="C63" s="1" t="n">
        <v>7.42</v>
      </c>
      <c r="D63" s="1" t="n">
        <v>0.0486</v>
      </c>
      <c r="E63" s="1" t="n">
        <v>0.0799</v>
      </c>
      <c r="F63" s="1" t="n">
        <v>0.262</v>
      </c>
      <c r="G63" s="1"/>
      <c r="H63" s="0" t="n">
        <f aca="false">C63/$E$57</f>
        <v>1.83966638071673</v>
      </c>
      <c r="I63" s="0" t="n">
        <f aca="false">D63/$E$57</f>
        <v>0.0120495668602201</v>
      </c>
      <c r="J63" s="0" t="n">
        <f aca="false">E63/$E$57</f>
        <v>0.019809884611761</v>
      </c>
      <c r="K63" s="0" t="n">
        <f aca="false">F63/$F$57</f>
        <v>0.0489051408262729</v>
      </c>
      <c r="L63" s="0" t="n">
        <f aca="false">$J$57/(2^(3+A62))</f>
        <v>1.25</v>
      </c>
    </row>
    <row collapsed="false" customFormat="false" customHeight="false" hidden="false" ht="12.1" outlineLevel="0" r="64">
      <c r="A64" s="0" t="n">
        <v>3</v>
      </c>
      <c r="C64" s="1" t="n">
        <v>4.91</v>
      </c>
      <c r="D64" s="1" t="n">
        <v>0.0159</v>
      </c>
      <c r="E64" s="1" t="n">
        <v>0.0584</v>
      </c>
      <c r="F64" s="1" t="n">
        <v>0.0837</v>
      </c>
      <c r="G64" s="1"/>
      <c r="H64" s="0" t="n">
        <f aca="false">C64/$E$57</f>
        <v>1.21735335974651</v>
      </c>
      <c r="I64" s="0" t="n">
        <f aca="false">D64/$E$57</f>
        <v>0.00394214224439298</v>
      </c>
      <c r="J64" s="0" t="n">
        <f aca="false">E64/$E$57</f>
        <v>0.0144793149102233</v>
      </c>
      <c r="K64" s="0" t="n">
        <f aca="false">F64/$F$57</f>
        <v>0.0156235125464086</v>
      </c>
      <c r="L64" s="0" t="n">
        <f aca="false">$J$57/(2^(3+A63))</f>
        <v>0.625</v>
      </c>
    </row>
    <row collapsed="false" customFormat="false" customHeight="false" hidden="false" ht="12.1" outlineLevel="0" r="65">
      <c r="A65" s="0" t="n">
        <v>4</v>
      </c>
      <c r="C65" s="1" t="n">
        <v>3.26</v>
      </c>
      <c r="D65" s="1" t="n">
        <v>0.00526</v>
      </c>
      <c r="E65" s="1" t="n">
        <v>0.0431</v>
      </c>
      <c r="F65" s="1" t="n">
        <v>0.059</v>
      </c>
      <c r="G65" s="1"/>
      <c r="H65" s="0" t="n">
        <f aca="false">C65/$E$57</f>
        <v>0.808263126837807</v>
      </c>
      <c r="I65" s="0" t="n">
        <f aca="false">D65/$E$57</f>
        <v>0.00130413007581806</v>
      </c>
      <c r="J65" s="0" t="n">
        <f aca="false">E65/$E$57</f>
        <v>0.0106859327505244</v>
      </c>
      <c r="K65" s="0" t="n">
        <f aca="false">F65/$F$57</f>
        <v>0.0110129897280538</v>
      </c>
      <c r="L65" s="0" t="n">
        <f aca="false">$J$57/(2^(3+A64))</f>
        <v>0.3125</v>
      </c>
    </row>
    <row collapsed="false" customFormat="false" customHeight="false" hidden="false" ht="12.1" outlineLevel="0" r="66">
      <c r="A66" s="0" t="n">
        <v>5</v>
      </c>
      <c r="C66" s="1" t="n">
        <v>2.21</v>
      </c>
      <c r="D66" s="1" t="n">
        <v>0.0045</v>
      </c>
      <c r="E66" s="1"/>
      <c r="H66" s="0" t="n">
        <f aca="false">C66/$E$57</f>
        <v>0.547932978623176</v>
      </c>
      <c r="I66" s="0" t="n">
        <f aca="false">D66/$E$57</f>
        <v>0.00111570063520556</v>
      </c>
      <c r="J66" s="0" t="n">
        <f aca="false">E66/$E$57</f>
        <v>0</v>
      </c>
      <c r="K66" s="0" t="n">
        <f aca="false">F66/$F$57</f>
        <v>0</v>
      </c>
      <c r="L66" s="0" t="n">
        <f aca="false">$J$57/(2^(3+A65))</f>
        <v>0.15625</v>
      </c>
    </row>
    <row collapsed="false" customFormat="false" customHeight="false" hidden="false" ht="12.1" outlineLevel="0" r="67">
      <c r="A67" s="0" t="n">
        <v>6</v>
      </c>
      <c r="C67" s="1" t="n">
        <v>1.52</v>
      </c>
      <c r="E67" s="1"/>
      <c r="H67" s="0" t="n">
        <f aca="false">C67/$E$57</f>
        <v>0.37685888122499</v>
      </c>
      <c r="I67" s="0" t="n">
        <f aca="false">D67/$E$57</f>
        <v>0</v>
      </c>
      <c r="J67" s="0" t="n">
        <f aca="false">E67/$E$57</f>
        <v>0</v>
      </c>
      <c r="K67" s="0" t="n">
        <f aca="false">F67/$F$57</f>
        <v>0</v>
      </c>
      <c r="L67" s="0" t="n">
        <f aca="false">$J$57/(2^(3+A66))</f>
        <v>0.078125</v>
      </c>
    </row>
    <row collapsed="false" customFormat="false" customHeight="false" hidden="false" ht="12.1" outlineLevel="0" r="68">
      <c r="A68" s="0" t="n">
        <v>7</v>
      </c>
    </row>
    <row collapsed="false" customFormat="false" customHeight="false" hidden="false" ht="12.1" outlineLevel="0" r="71">
      <c r="D71" s="1" t="n">
        <v>0.0895</v>
      </c>
      <c r="E71" s="1" t="n">
        <v>0.0895</v>
      </c>
      <c r="F71" s="1" t="n">
        <v>0.0895</v>
      </c>
      <c r="G71" s="1"/>
    </row>
    <row collapsed="false" customFormat="false" customHeight="false" hidden="false" ht="12.1" outlineLevel="0" r="72">
      <c r="D72" s="1" t="n">
        <v>0.0432</v>
      </c>
      <c r="E72" s="1" t="n">
        <v>0.0375</v>
      </c>
      <c r="F72" s="1" t="n">
        <v>0.0432</v>
      </c>
      <c r="G72" s="1"/>
    </row>
    <row collapsed="false" customFormat="false" customHeight="false" hidden="false" ht="12.1" outlineLevel="0" r="73">
      <c r="D73" s="1" t="n">
        <v>0.0129</v>
      </c>
      <c r="E73" s="1" t="n">
        <v>0.0109</v>
      </c>
      <c r="F73" s="1" t="n">
        <v>0.0129</v>
      </c>
      <c r="G73" s="1"/>
    </row>
    <row collapsed="false" customFormat="false" customHeight="false" hidden="false" ht="12.1" outlineLevel="0" r="74">
      <c r="D74" s="1" t="n">
        <v>0.00541</v>
      </c>
      <c r="E74" s="1" t="n">
        <v>0.00486</v>
      </c>
      <c r="F74" s="1" t="n">
        <v>0.00541</v>
      </c>
      <c r="G74" s="1"/>
    </row>
    <row collapsed="false" customFormat="false" customHeight="false" hidden="false" ht="12.1" outlineLevel="0" r="75">
      <c r="D75" s="1" t="n">
        <v>0.00453</v>
      </c>
      <c r="E75" s="1" t="n">
        <v>0.00453</v>
      </c>
      <c r="F75" s="1" t="n">
        <v>0.00453</v>
      </c>
      <c r="G75" s="1"/>
    </row>
    <row collapsed="false" customFormat="false" customHeight="false" hidden="false" ht="12.1" outlineLevel="0" r="76">
      <c r="D76" s="1" t="n">
        <v>0.00194</v>
      </c>
      <c r="E76" s="1" t="n">
        <v>0.00452</v>
      </c>
    </row>
    <row collapsed="false" customFormat="false" customHeight="false" hidden="false" ht="12.1" outlineLevel="0" r="84">
      <c r="A84" s="0" t="s">
        <v>13</v>
      </c>
    </row>
    <row collapsed="false" customFormat="false" customHeight="false" hidden="false" ht="12.1" outlineLevel="0" r="85">
      <c r="D85" s="0" t="s">
        <v>14</v>
      </c>
      <c r="E85" s="0" t="n">
        <v>5.35731</v>
      </c>
      <c r="I85" s="0" t="s">
        <v>1</v>
      </c>
      <c r="J85" s="0" t="n">
        <v>20</v>
      </c>
    </row>
    <row collapsed="false" customFormat="false" customHeight="false" hidden="false" ht="12.1" outlineLevel="0" r="87">
      <c r="A87" s="0" t="s">
        <v>15</v>
      </c>
      <c r="D87" s="0" t="s">
        <v>7</v>
      </c>
      <c r="H87" s="0" t="s">
        <v>8</v>
      </c>
      <c r="L87" s="0" t="s">
        <v>9</v>
      </c>
    </row>
    <row collapsed="false" customFormat="false" customHeight="false" hidden="false" ht="12.1" outlineLevel="0" r="88">
      <c r="C88" s="0" t="s">
        <v>2</v>
      </c>
      <c r="D88" s="0" t="s">
        <v>10</v>
      </c>
      <c r="E88" s="0" t="s">
        <v>11</v>
      </c>
      <c r="F88" s="0" t="s">
        <v>12</v>
      </c>
      <c r="H88" s="0" t="s">
        <v>2</v>
      </c>
      <c r="I88" s="0" t="s">
        <v>10</v>
      </c>
      <c r="J88" s="0" t="s">
        <v>11</v>
      </c>
      <c r="K88" s="0" t="s">
        <v>12</v>
      </c>
    </row>
    <row collapsed="false" customFormat="false" customHeight="false" hidden="false" ht="12.1" outlineLevel="0" r="89">
      <c r="A89" s="0" t="n">
        <v>0</v>
      </c>
      <c r="F89" s="1" t="n">
        <v>4.24</v>
      </c>
      <c r="G89" s="1"/>
      <c r="K89" s="0" t="n">
        <f aca="false">F89/$E$57</f>
        <v>1.05123793183813</v>
      </c>
      <c r="L89" s="0" t="n">
        <v>5</v>
      </c>
    </row>
    <row collapsed="false" customFormat="false" customHeight="false" hidden="false" ht="12.1" outlineLevel="0" r="90">
      <c r="A90" s="0" t="n">
        <v>1</v>
      </c>
      <c r="C90" s="1"/>
      <c r="D90" s="1"/>
      <c r="E90" s="1"/>
      <c r="F90" s="1" t="n">
        <v>2.09</v>
      </c>
      <c r="G90" s="1"/>
      <c r="H90" s="0" t="n">
        <f aca="false">C90/$E$57</f>
        <v>0</v>
      </c>
      <c r="I90" s="0" t="n">
        <f aca="false">D90/$E$57</f>
        <v>0</v>
      </c>
      <c r="J90" s="0" t="n">
        <f aca="false">E90/$E$57</f>
        <v>0</v>
      </c>
      <c r="K90" s="0" t="n">
        <f aca="false">F90/$E$57</f>
        <v>0.518180961684361</v>
      </c>
      <c r="L90" s="0" t="n">
        <f aca="false">$J$57/(2^(3+A89))</f>
        <v>2.5</v>
      </c>
    </row>
    <row collapsed="false" customFormat="false" customHeight="false" hidden="false" ht="12.1" outlineLevel="0" r="91">
      <c r="A91" s="0" t="n">
        <v>2</v>
      </c>
      <c r="C91" s="1"/>
      <c r="D91" s="1"/>
      <c r="E91" s="1"/>
      <c r="F91" s="1" t="n">
        <v>0.0584</v>
      </c>
      <c r="G91" s="1"/>
      <c r="H91" s="0" t="n">
        <f aca="false">C91/$E$57</f>
        <v>0</v>
      </c>
      <c r="I91" s="0" t="n">
        <f aca="false">D91/$E$57</f>
        <v>0</v>
      </c>
      <c r="J91" s="0" t="n">
        <f aca="false">E91/$E$57</f>
        <v>0</v>
      </c>
      <c r="K91" s="0" t="n">
        <f aca="false">F91/$E$57</f>
        <v>0.0144793149102233</v>
      </c>
      <c r="L91" s="0" t="n">
        <f aca="false">$J$57/(2^(3+A90))</f>
        <v>1.25</v>
      </c>
    </row>
    <row collapsed="false" customFormat="false" customHeight="false" hidden="false" ht="12.1" outlineLevel="0" r="92">
      <c r="A92" s="0" t="n">
        <v>3</v>
      </c>
      <c r="C92" s="1"/>
      <c r="D92" s="1"/>
      <c r="E92" s="1"/>
      <c r="F92" s="1" t="n">
        <v>0.0363</v>
      </c>
      <c r="G92" s="1"/>
      <c r="H92" s="0" t="n">
        <f aca="false">C92/$E$57</f>
        <v>0</v>
      </c>
      <c r="I92" s="0" t="n">
        <f aca="false">D92/$E$57</f>
        <v>0</v>
      </c>
      <c r="J92" s="0" t="n">
        <f aca="false">E92/$E$57</f>
        <v>0</v>
      </c>
      <c r="K92" s="0" t="n">
        <f aca="false">F92/$E$57</f>
        <v>0.00899998512399153</v>
      </c>
      <c r="L92" s="0" t="n">
        <f aca="false">$J$57/(2^(3+A91))</f>
        <v>0.625</v>
      </c>
    </row>
    <row collapsed="false" customFormat="false" customHeight="false" hidden="false" ht="12.1" outlineLevel="0" r="93">
      <c r="A93" s="0" t="n">
        <v>4</v>
      </c>
      <c r="C93" s="1"/>
      <c r="D93" s="1"/>
      <c r="E93" s="1"/>
      <c r="F93" s="1" t="n">
        <v>0.0342</v>
      </c>
      <c r="G93" s="1"/>
      <c r="H93" s="0" t="n">
        <f aca="false">C93/$E$57</f>
        <v>0</v>
      </c>
      <c r="I93" s="0" t="n">
        <f aca="false">D93/$E$57</f>
        <v>0</v>
      </c>
      <c r="J93" s="0" t="n">
        <f aca="false">E93/$E$57</f>
        <v>0</v>
      </c>
      <c r="K93" s="0" t="n">
        <f aca="false">F93/$E$57</f>
        <v>0.00847932482756227</v>
      </c>
      <c r="L93" s="0" t="n">
        <f aca="false">$J$57/(2^(3+A92))</f>
        <v>0.3125</v>
      </c>
    </row>
    <row collapsed="false" customFormat="false" customHeight="false" hidden="false" ht="12.1" outlineLevel="0" r="94">
      <c r="A94" s="0" t="n">
        <v>5</v>
      </c>
      <c r="C94" s="1"/>
      <c r="D94" s="1"/>
      <c r="E94" s="1"/>
      <c r="F94" s="1" t="n">
        <v>0.0375</v>
      </c>
      <c r="G94" s="1"/>
      <c r="H94" s="0" t="n">
        <f aca="false">C94/$E$57</f>
        <v>0</v>
      </c>
      <c r="I94" s="0" t="n">
        <f aca="false">D94/$E$57</f>
        <v>0</v>
      </c>
      <c r="J94" s="0" t="n">
        <f aca="false">E94/$E$57</f>
        <v>0</v>
      </c>
      <c r="K94" s="0" t="n">
        <f aca="false">F94/$E$57</f>
        <v>0.00929750529337968</v>
      </c>
      <c r="L94" s="0" t="n">
        <f aca="false">$J$57/(2^(3+A93))</f>
        <v>0.15625</v>
      </c>
    </row>
    <row collapsed="false" customFormat="false" customHeight="false" hidden="false" ht="12.1" outlineLevel="0" r="95">
      <c r="A95" s="0" t="n">
        <v>6</v>
      </c>
      <c r="C95" s="1"/>
      <c r="E95" s="1"/>
      <c r="H95" s="0" t="n">
        <f aca="false">C95/$E$57</f>
        <v>0</v>
      </c>
      <c r="I95" s="0" t="n">
        <f aca="false">D95/$E$57</f>
        <v>0</v>
      </c>
      <c r="J95" s="0" t="n">
        <f aca="false">E95/$E$57</f>
        <v>0</v>
      </c>
      <c r="K95" s="0" t="n">
        <f aca="false">F95/$E$57</f>
        <v>0</v>
      </c>
      <c r="L95" s="0" t="n">
        <f aca="false">$J$57/(2^(3+A94))</f>
        <v>0.078125</v>
      </c>
    </row>
    <row collapsed="false" customFormat="false" customHeight="false" hidden="false" ht="12.1" outlineLevel="0" r="99">
      <c r="D99" s="1"/>
      <c r="E99" s="1"/>
      <c r="F99" s="1"/>
      <c r="G99" s="1"/>
    </row>
    <row collapsed="false" customFormat="false" customHeight="false" hidden="false" ht="12.1" outlineLevel="0" r="100">
      <c r="A100" s="0" t="s">
        <v>16</v>
      </c>
      <c r="D100" s="0" t="s">
        <v>7</v>
      </c>
      <c r="H100" s="0" t="s">
        <v>8</v>
      </c>
      <c r="L100" s="0" t="s">
        <v>9</v>
      </c>
    </row>
    <row collapsed="false" customFormat="false" customHeight="false" hidden="false" ht="12.1" outlineLevel="0" r="101">
      <c r="C101" s="0" t="s">
        <v>2</v>
      </c>
      <c r="D101" s="0" t="s">
        <v>10</v>
      </c>
      <c r="E101" s="0" t="s">
        <v>11</v>
      </c>
      <c r="F101" s="0" t="s">
        <v>12</v>
      </c>
      <c r="G101" s="0" t="s">
        <v>2</v>
      </c>
      <c r="H101" s="0" t="s">
        <v>17</v>
      </c>
      <c r="I101" s="0" t="s">
        <v>10</v>
      </c>
      <c r="J101" s="0" t="s">
        <v>11</v>
      </c>
      <c r="K101" s="0" t="s">
        <v>12</v>
      </c>
    </row>
    <row collapsed="false" customFormat="false" customHeight="false" hidden="false" ht="12.1" outlineLevel="0" r="102">
      <c r="A102" s="0" t="n">
        <v>0</v>
      </c>
      <c r="D102" s="1" t="n">
        <v>0.384</v>
      </c>
      <c r="E102" s="1"/>
      <c r="F102" s="1"/>
      <c r="G102" s="0" t="n">
        <f aca="false">B102/$E$85</f>
        <v>0</v>
      </c>
      <c r="H102" s="0" t="n">
        <f aca="false">C102/$E$85</f>
        <v>0</v>
      </c>
      <c r="I102" s="0" t="n">
        <f aca="false">D102/$E$85</f>
        <v>0.071677763653774</v>
      </c>
      <c r="J102" s="0" t="n">
        <f aca="false">E102/$E$85</f>
        <v>0</v>
      </c>
      <c r="K102" s="0" t="n">
        <f aca="false">F102/$E$85</f>
        <v>0</v>
      </c>
      <c r="L102" s="0" t="n">
        <v>5</v>
      </c>
    </row>
    <row collapsed="false" customFormat="false" customHeight="false" hidden="false" ht="12.1" outlineLevel="0" r="103">
      <c r="A103" s="0" t="n">
        <v>1</v>
      </c>
      <c r="D103" s="1" t="n">
        <v>0.195</v>
      </c>
      <c r="E103" s="1"/>
      <c r="F103" s="1"/>
      <c r="G103" s="0" t="n">
        <f aca="false">B103/$E$85</f>
        <v>0</v>
      </c>
      <c r="H103" s="0" t="n">
        <f aca="false">C103/$E$85</f>
        <v>0</v>
      </c>
      <c r="I103" s="0" t="n">
        <f aca="false">D103/$E$85</f>
        <v>0.0363988643554321</v>
      </c>
      <c r="J103" s="0" t="n">
        <f aca="false">E103/$E$85</f>
        <v>0</v>
      </c>
      <c r="K103" s="0" t="n">
        <f aca="false">F103/$E$85</f>
        <v>0</v>
      </c>
      <c r="L103" s="0" t="n">
        <f aca="false">$J$57/(2^(3+A102))</f>
        <v>2.5</v>
      </c>
    </row>
    <row collapsed="false" customFormat="false" customHeight="false" hidden="false" ht="12.1" outlineLevel="0" r="104">
      <c r="A104" s="0" t="n">
        <v>2</v>
      </c>
      <c r="B104" s="1" t="n">
        <v>3.23</v>
      </c>
      <c r="C104" s="1" t="n">
        <v>5.16</v>
      </c>
      <c r="D104" s="1" t="n">
        <v>0.0485</v>
      </c>
      <c r="E104" s="1" t="n">
        <v>0.036</v>
      </c>
      <c r="F104" s="1" t="n">
        <v>0.0392</v>
      </c>
      <c r="G104" s="0" t="n">
        <f aca="false">B104/$E$85</f>
        <v>0.602914522400234</v>
      </c>
      <c r="H104" s="0" t="n">
        <f aca="false">C104/$E$85</f>
        <v>0.963169949097588</v>
      </c>
      <c r="I104" s="0" t="n">
        <f aca="false">D104/$E$85</f>
        <v>0.00905305087814594</v>
      </c>
      <c r="J104" s="0" t="n">
        <f aca="false">E104/$E$85</f>
        <v>0.00671979034254131</v>
      </c>
      <c r="K104" s="0" t="n">
        <f aca="false">F104/$E$85</f>
        <v>0.0073171050396561</v>
      </c>
      <c r="L104" s="0" t="n">
        <f aca="false">$J$57/(2^(3+A103))</f>
        <v>1.25</v>
      </c>
    </row>
    <row collapsed="false" customFormat="false" customHeight="false" hidden="false" ht="12.1" outlineLevel="0" r="105">
      <c r="A105" s="0" t="n">
        <v>3</v>
      </c>
      <c r="B105" s="1" t="n">
        <v>2.08</v>
      </c>
      <c r="C105" s="1" t="n">
        <v>3.24</v>
      </c>
      <c r="D105" s="1" t="n">
        <v>0.0148</v>
      </c>
      <c r="E105" s="1" t="n">
        <v>0.00881</v>
      </c>
      <c r="F105" s="1" t="n">
        <v>0.00883</v>
      </c>
      <c r="G105" s="0" t="n">
        <f aca="false">B105/$E$85</f>
        <v>0.388254553124609</v>
      </c>
      <c r="H105" s="0" t="n">
        <f aca="false">C105/$E$85</f>
        <v>0.604781130828718</v>
      </c>
      <c r="I105" s="0" t="n">
        <f aca="false">D105/$E$85</f>
        <v>0.00276258047415587</v>
      </c>
      <c r="J105" s="0" t="n">
        <f aca="false">E105/$E$85</f>
        <v>0.00164448202549414</v>
      </c>
      <c r="K105" s="0" t="n">
        <f aca="false">F105/$E$85</f>
        <v>0.00164821524235111</v>
      </c>
      <c r="L105" s="0" t="n">
        <f aca="false">$J$57/(2^(3+A104))</f>
        <v>0.625</v>
      </c>
    </row>
    <row collapsed="false" customFormat="false" customHeight="false" hidden="false" ht="12.1" outlineLevel="0" r="106">
      <c r="A106" s="0" t="n">
        <v>4</v>
      </c>
      <c r="B106" s="1" t="n">
        <v>1.39</v>
      </c>
      <c r="C106" s="1" t="n">
        <v>2.1</v>
      </c>
      <c r="D106" s="1" t="n">
        <v>0.00369</v>
      </c>
      <c r="E106" s="1" t="n">
        <v>0.00267</v>
      </c>
      <c r="F106" s="1" t="n">
        <v>0.00267</v>
      </c>
      <c r="G106" s="0" t="n">
        <f aca="false">B106/$E$85</f>
        <v>0.259458571559234</v>
      </c>
      <c r="H106" s="0" t="n">
        <f aca="false">C106/$E$85</f>
        <v>0.391987769981577</v>
      </c>
      <c r="I106" s="0" t="n">
        <f aca="false">D106/$E$85</f>
        <v>0.000688778510110485</v>
      </c>
      <c r="J106" s="0" t="n">
        <f aca="false">E106/$E$85</f>
        <v>0.000498384450405147</v>
      </c>
      <c r="K106" s="0" t="n">
        <f aca="false">F106/$E$85</f>
        <v>0.000498384450405147</v>
      </c>
      <c r="L106" s="0" t="n">
        <f aca="false">$J$57/(2^(3+A105))</f>
        <v>0.3125</v>
      </c>
    </row>
    <row collapsed="false" customFormat="false" customHeight="false" hidden="false" ht="12.1" outlineLevel="0" r="107">
      <c r="A107" s="0" t="n">
        <v>5</v>
      </c>
      <c r="B107" s="1" t="n">
        <v>1.07</v>
      </c>
      <c r="C107" s="1" t="n">
        <v>1.41</v>
      </c>
      <c r="D107" s="1" t="s">
        <v>18</v>
      </c>
      <c r="E107" s="1" t="n">
        <v>0.000928</v>
      </c>
      <c r="F107" s="1" t="n">
        <v>0.000929</v>
      </c>
      <c r="G107" s="0" t="n">
        <f aca="false">B107/$E$85</f>
        <v>0.199727101847756</v>
      </c>
      <c r="H107" s="0" t="n">
        <f aca="false">C107/$E$85</f>
        <v>0.263191788416201</v>
      </c>
      <c r="I107" s="0" t="e">
        <f aca="false">D107/$E$85</f>
        <v>#VALUE!</v>
      </c>
      <c r="J107" s="0" t="n">
        <f aca="false">E107/$E$85</f>
        <v>0.000173221262163287</v>
      </c>
      <c r="K107" s="0" t="n">
        <f aca="false">F107/$E$85</f>
        <v>0.000173407923006136</v>
      </c>
      <c r="L107" s="0" t="n">
        <f aca="false">$J$57/(2^(3+A106))</f>
        <v>0.15625</v>
      </c>
    </row>
    <row collapsed="false" customFormat="false" customHeight="false" hidden="false" ht="12.1" outlineLevel="0" r="108">
      <c r="A108" s="0" t="n">
        <v>6</v>
      </c>
      <c r="B108" s="1" t="n">
        <v>1.02</v>
      </c>
      <c r="C108" s="1" t="n">
        <v>1.07</v>
      </c>
      <c r="D108" s="1" t="s">
        <v>18</v>
      </c>
      <c r="E108" s="1"/>
      <c r="F108" s="1"/>
      <c r="G108" s="0" t="n">
        <f aca="false">B108/$E$85</f>
        <v>0.190394059705337</v>
      </c>
      <c r="H108" s="0" t="n">
        <f aca="false">C108/$E$85</f>
        <v>0.199727101847756</v>
      </c>
      <c r="I108" s="0" t="e">
        <f aca="false">D108/$E$85</f>
        <v>#VALUE!</v>
      </c>
      <c r="J108" s="0" t="n">
        <f aca="false">E108/$E$85</f>
        <v>0</v>
      </c>
      <c r="K108" s="0" t="n">
        <f aca="false">F108/$E$85</f>
        <v>0</v>
      </c>
      <c r="L108" s="0" t="n">
        <f aca="false">$J$57/(2^(3+A107))</f>
        <v>0.078125</v>
      </c>
    </row>
    <row collapsed="false" customFormat="false" customHeight="false" hidden="false" ht="12.1" outlineLevel="0" r="109">
      <c r="A109" s="0" t="n">
        <v>7</v>
      </c>
      <c r="B109" s="1" t="n">
        <v>0.905</v>
      </c>
      <c r="C109" s="1" t="n">
        <v>1.01</v>
      </c>
      <c r="G109" s="0" t="n">
        <f aca="false">B109/$E$85</f>
        <v>0.168928062777775</v>
      </c>
      <c r="H109" s="0" t="n">
        <f aca="false">C109/$E$85</f>
        <v>0.188527451276853</v>
      </c>
      <c r="L109" s="0" t="n">
        <f aca="false">$J$57/(2^(3+A108))</f>
        <v>0.0390625</v>
      </c>
    </row>
    <row collapsed="false" customFormat="false" customHeight="false" hidden="false" ht="12.1" outlineLevel="0" r="110">
      <c r="A110" s="0" t="n">
        <v>8</v>
      </c>
      <c r="B110" s="1" t="n">
        <v>0.565</v>
      </c>
      <c r="C110" s="1" t="n">
        <v>0.905</v>
      </c>
      <c r="G110" s="0" t="n">
        <f aca="false">B110/$E$85</f>
        <v>0.105463376209329</v>
      </c>
      <c r="H110" s="0" t="n">
        <f aca="false">C110/$E$85</f>
        <v>0.168928062777775</v>
      </c>
      <c r="L110" s="0" t="n">
        <f aca="false">$J$57/(2^(3+A109))</f>
        <v>0.01953125</v>
      </c>
      <c r="S110" s="1" t="n">
        <v>131</v>
      </c>
      <c r="T110" s="1" t="n">
        <v>131</v>
      </c>
    </row>
    <row collapsed="false" customFormat="false" customHeight="false" hidden="false" ht="12.1" outlineLevel="0" r="111">
      <c r="A111" s="0" t="n">
        <v>9</v>
      </c>
      <c r="B111" s="1" t="n">
        <v>0.113</v>
      </c>
      <c r="C111" s="1" t="n">
        <v>0.565</v>
      </c>
      <c r="F111" s="1"/>
      <c r="G111" s="0" t="n">
        <f aca="false">B111/$E$85</f>
        <v>0.0210926752418658</v>
      </c>
      <c r="H111" s="0" t="n">
        <f aca="false">C111/$E$85</f>
        <v>0.105463376209329</v>
      </c>
      <c r="L111" s="0" t="n">
        <f aca="false">$J$57/(2^(3+A110))</f>
        <v>0.009765625</v>
      </c>
      <c r="S111" s="1" t="n">
        <v>5.15</v>
      </c>
      <c r="T111" s="1" t="n">
        <v>72</v>
      </c>
    </row>
    <row collapsed="false" customFormat="false" customHeight="false" hidden="false" ht="12.1" outlineLevel="0" r="112">
      <c r="A112" s="0" t="n">
        <v>10</v>
      </c>
      <c r="C112" s="1" t="n">
        <v>0.113</v>
      </c>
      <c r="F112" s="1"/>
      <c r="G112" s="0" t="n">
        <f aca="false">B112/$E$85</f>
        <v>0</v>
      </c>
      <c r="H112" s="0" t="n">
        <f aca="false">C112/$E$85</f>
        <v>0.0210926752418658</v>
      </c>
      <c r="L112" s="0" t="n">
        <f aca="false">$J$57/(2^(3+A111))</f>
        <v>0.0048828125</v>
      </c>
    </row>
    <row collapsed="false" customFormat="false" customHeight="false" hidden="false" ht="12.1" outlineLevel="0" r="113">
      <c r="A113" s="0" t="n">
        <v>11</v>
      </c>
      <c r="C113" s="1" t="n">
        <v>0.064</v>
      </c>
      <c r="G113" s="0" t="n">
        <f aca="false">B113/$E$85</f>
        <v>0</v>
      </c>
      <c r="H113" s="0" t="n">
        <f aca="false">C113/$E$85</f>
        <v>0.0119462939422957</v>
      </c>
      <c r="L113" s="0" t="n">
        <f aca="false">$J$57/(2^(3+A112))</f>
        <v>0.00244140625</v>
      </c>
    </row>
    <row collapsed="false" customFormat="false" customHeight="false" hidden="false" ht="12.1" outlineLevel="0" r="114">
      <c r="A114" s="0" t="n">
        <v>12</v>
      </c>
      <c r="C114" s="1" t="n">
        <v>0.0299</v>
      </c>
      <c r="G114" s="0" t="n">
        <f aca="false">B114/$E$85</f>
        <v>0</v>
      </c>
      <c r="H114" s="0" t="n">
        <f aca="false">C114/$E$85</f>
        <v>0.00558115920116626</v>
      </c>
      <c r="L114" s="0" t="n">
        <f aca="false">$J$57/(2^(3+A113))</f>
        <v>0.001220703125</v>
      </c>
      <c r="S114" s="1" t="n">
        <v>2.72</v>
      </c>
      <c r="T114" s="1" t="n">
        <v>4.32</v>
      </c>
    </row>
    <row collapsed="false" customFormat="false" customHeight="false" hidden="false" ht="12.1" outlineLevel="0" r="115">
      <c r="A115" s="0" t="n">
        <v>13</v>
      </c>
      <c r="C115" s="1" t="n">
        <v>0.0133</v>
      </c>
      <c r="G115" s="0" t="n">
        <f aca="false">B115/$E$85</f>
        <v>0</v>
      </c>
      <c r="H115" s="0" t="n">
        <f aca="false">C115/$E$85</f>
        <v>0.00248258920988332</v>
      </c>
      <c r="L115" s="0" t="n">
        <f aca="false">$J$57/(2^(3+A114))</f>
        <v>0.0006103515625</v>
      </c>
      <c r="S115" s="1" t="n">
        <v>1.41</v>
      </c>
      <c r="T115" s="1" t="n">
        <v>2.15</v>
      </c>
    </row>
    <row collapsed="false" customFormat="false" customHeight="false" hidden="false" ht="12.1" outlineLevel="0" r="116">
      <c r="A116" s="0" t="n">
        <v>14</v>
      </c>
      <c r="C116" s="1" t="n">
        <v>0.00755</v>
      </c>
      <c r="G116" s="0" t="n">
        <f aca="false">B116/$E$85</f>
        <v>0</v>
      </c>
      <c r="H116" s="0" t="n">
        <f aca="false">C116/$E$85</f>
        <v>0.00140928936350519</v>
      </c>
      <c r="L116" s="0" t="n">
        <f aca="false">$J$57/(2^(3+A115))</f>
        <v>0.00030517578125</v>
      </c>
    </row>
    <row collapsed="false" customFormat="false" customHeight="false" hidden="false" ht="12.1" outlineLevel="0" r="117">
      <c r="H117" s="0" t="n">
        <f aca="false">C117/$E$85</f>
        <v>0</v>
      </c>
      <c r="L117" s="0" t="n">
        <f aca="false">$J$57/(2^(3+A116))</f>
        <v>0.000152587890625</v>
      </c>
      <c r="S117" s="1" t="n">
        <v>0.000499</v>
      </c>
      <c r="T117" s="1" t="n">
        <v>0.000499</v>
      </c>
    </row>
    <row collapsed="false" customFormat="false" customHeight="false" hidden="false" ht="12.1" outlineLevel="0" r="146">
      <c r="F146" s="2"/>
      <c r="G146" s="2"/>
    </row>
    <row collapsed="false" customFormat="false" customHeight="false" hidden="false" ht="12.1" outlineLevel="0" r="147">
      <c r="F147" s="2"/>
      <c r="G147" s="2"/>
    </row>
    <row collapsed="false" customFormat="false" customHeight="false" hidden="false" ht="12.1" outlineLevel="0" r="148">
      <c r="F148" s="2"/>
      <c r="G148" s="2"/>
    </row>
    <row collapsed="false" customFormat="false" customHeight="false" hidden="false" ht="12.1" outlineLevel="0" r="149">
      <c r="F149" s="2"/>
      <c r="G149" s="2"/>
    </row>
    <row collapsed="false" customFormat="false" customHeight="false" hidden="false" ht="12.1" outlineLevel="0" r="150">
      <c r="F150" s="2"/>
      <c r="G150" s="2"/>
    </row>
    <row collapsed="false" customFormat="false" customHeight="false" hidden="false" ht="12.1" outlineLevel="0" r="151">
      <c r="F151" s="2"/>
      <c r="G151" s="2"/>
    </row>
    <row collapsed="false" customFormat="false" customHeight="false" hidden="false" ht="12.1" outlineLevel="0" r="152">
      <c r="F152" s="2"/>
      <c r="G152" s="2"/>
    </row>
    <row collapsed="false" customFormat="false" customHeight="false" hidden="false" ht="12.1" outlineLevel="0" r="153">
      <c r="F153" s="2"/>
      <c r="G153" s="2"/>
    </row>
    <row collapsed="false" customFormat="false" customHeight="false" hidden="false" ht="12.1" outlineLevel="0" r="154">
      <c r="F154" s="2"/>
      <c r="G154" s="2"/>
    </row>
    <row collapsed="false" customFormat="false" customHeight="false" hidden="false" ht="12.1" outlineLevel="0" r="155">
      <c r="F155" s="2"/>
      <c r="G155" s="2"/>
    </row>
    <row collapsed="false" customFormat="false" customHeight="false" hidden="false" ht="12.1" outlineLevel="0" r="156">
      <c r="F156" s="2"/>
      <c r="G156" s="2"/>
    </row>
    <row collapsed="false" customFormat="false" customHeight="false" hidden="false" ht="12.1" outlineLevel="0" r="157">
      <c r="F157" s="2"/>
      <c r="G157" s="2"/>
    </row>
    <row collapsed="false" customFormat="false" customHeight="false" hidden="false" ht="12.1" outlineLevel="0" r="158">
      <c r="F158" s="2"/>
      <c r="G158" s="2"/>
    </row>
    <row collapsed="false" customFormat="false" customHeight="false" hidden="false" ht="12.1" outlineLevel="0" r="159">
      <c r="F159" s="2"/>
      <c r="G159" s="2"/>
    </row>
    <row collapsed="false" customFormat="false" customHeight="false" hidden="false" ht="12.1" outlineLevel="0" r="160">
      <c r="F160" s="2"/>
      <c r="G160" s="2"/>
    </row>
    <row collapsed="false" customFormat="false" customHeight="false" hidden="false" ht="12.1" outlineLevel="0" r="161">
      <c r="F161" s="2"/>
      <c r="G161" s="2"/>
    </row>
    <row collapsed="false" customFormat="false" customHeight="false" hidden="false" ht="12.1" outlineLevel="0" r="162">
      <c r="F162" s="2"/>
      <c r="G162" s="2"/>
    </row>
    <row collapsed="false" customFormat="false" customHeight="false" hidden="false" ht="12.1" outlineLevel="0" r="163">
      <c r="F163" s="2"/>
      <c r="G163" s="2"/>
    </row>
    <row collapsed="false" customFormat="false" customHeight="false" hidden="false" ht="12.1" outlineLevel="0" r="164">
      <c r="F164" s="2"/>
      <c r="G164" s="2"/>
    </row>
    <row collapsed="false" customFormat="false" customHeight="false" hidden="false" ht="12.1" outlineLevel="0" r="165">
      <c r="F165" s="2"/>
      <c r="G165" s="2"/>
    </row>
    <row collapsed="false" customFormat="false" customHeight="false" hidden="false" ht="12.1" outlineLevel="0" r="166">
      <c r="F166" s="2"/>
      <c r="G166" s="2"/>
    </row>
    <row collapsed="false" customFormat="false" customHeight="false" hidden="false" ht="12.1" outlineLevel="0" r="167">
      <c r="F167" s="2"/>
      <c r="G167" s="2"/>
    </row>
    <row collapsed="false" customFormat="false" customHeight="false" hidden="false" ht="12.1" outlineLevel="0" r="168">
      <c r="F168" s="2"/>
      <c r="G168" s="2"/>
    </row>
    <row collapsed="false" customFormat="false" customHeight="false" hidden="false" ht="12.1" outlineLevel="0" r="169">
      <c r="F169" s="2"/>
      <c r="G169" s="2"/>
    </row>
    <row collapsed="false" customFormat="false" customHeight="false" hidden="false" ht="12.1" outlineLevel="0" r="170">
      <c r="F170" s="2"/>
      <c r="G170" s="2"/>
    </row>
    <row collapsed="false" customFormat="false" customHeight="false" hidden="false" ht="12.1" outlineLevel="0" r="171">
      <c r="F171" s="2"/>
      <c r="G171" s="2"/>
    </row>
    <row collapsed="false" customFormat="false" customHeight="false" hidden="false" ht="12.1" outlineLevel="0" r="172">
      <c r="F172" s="2"/>
      <c r="G172" s="2"/>
    </row>
    <row collapsed="false" customFormat="false" customHeight="false" hidden="false" ht="12.1" outlineLevel="0" r="173">
      <c r="F173" s="2"/>
      <c r="G173" s="2"/>
    </row>
    <row collapsed="false" customFormat="false" customHeight="false" hidden="false" ht="12.1" outlineLevel="0" r="174">
      <c r="F174" s="2"/>
      <c r="G174" s="2"/>
    </row>
    <row collapsed="false" customFormat="false" customHeight="false" hidden="false" ht="12.1" outlineLevel="0" r="175">
      <c r="F175" s="2"/>
      <c r="G175" s="2"/>
    </row>
    <row collapsed="false" customFormat="false" customHeight="false" hidden="false" ht="12.1" outlineLevel="0" r="176">
      <c r="F176" s="2"/>
      <c r="G176" s="2"/>
    </row>
    <row collapsed="false" customFormat="false" customHeight="false" hidden="false" ht="12.1" outlineLevel="0" r="177">
      <c r="F177" s="2"/>
      <c r="G177" s="2"/>
    </row>
    <row collapsed="false" customFormat="false" customHeight="false" hidden="false" ht="12.1" outlineLevel="0" r="178">
      <c r="F178" s="2"/>
      <c r="G178" s="2"/>
    </row>
    <row collapsed="false" customFormat="false" customHeight="false" hidden="false" ht="12.1" outlineLevel="0" r="179">
      <c r="F179" s="2"/>
      <c r="G179" s="2"/>
    </row>
    <row collapsed="false" customFormat="false" customHeight="false" hidden="false" ht="12.1" outlineLevel="0" r="180">
      <c r="F180" s="2"/>
      <c r="G180" s="2"/>
    </row>
    <row collapsed="false" customFormat="false" customHeight="false" hidden="false" ht="12.1" outlineLevel="0" r="181">
      <c r="F181" s="2"/>
      <c r="G181" s="2"/>
    </row>
    <row collapsed="false" customFormat="false" customHeight="false" hidden="false" ht="12.1" outlineLevel="0" r="182">
      <c r="F182" s="2"/>
      <c r="G182" s="2"/>
    </row>
    <row collapsed="false" customFormat="false" customHeight="false" hidden="false" ht="12.1" outlineLevel="0" r="183">
      <c r="F183" s="2"/>
      <c r="G183" s="2"/>
    </row>
    <row collapsed="false" customFormat="false" customHeight="false" hidden="false" ht="12.1" outlineLevel="0" r="184">
      <c r="F184" s="2"/>
      <c r="G184" s="2"/>
    </row>
    <row collapsed="false" customFormat="false" customHeight="false" hidden="false" ht="12.1" outlineLevel="0" r="185">
      <c r="F185" s="2"/>
      <c r="G185" s="2"/>
    </row>
    <row collapsed="false" customFormat="false" customHeight="false" hidden="false" ht="12.1" outlineLevel="0" r="186">
      <c r="F186" s="2"/>
      <c r="G186" s="2"/>
    </row>
    <row collapsed="false" customFormat="false" customHeight="false" hidden="false" ht="12.1" outlineLevel="0" r="187">
      <c r="F187" s="2"/>
      <c r="G187" s="2"/>
    </row>
    <row collapsed="false" customFormat="false" customHeight="false" hidden="false" ht="12.1" outlineLevel="0" r="188">
      <c r="F188" s="2"/>
      <c r="G188" s="2"/>
    </row>
    <row collapsed="false" customFormat="false" customHeight="false" hidden="false" ht="12.1" outlineLevel="0" r="189">
      <c r="F189" s="2"/>
      <c r="G189" s="2"/>
    </row>
    <row collapsed="false" customFormat="false" customHeight="false" hidden="false" ht="12.1" outlineLevel="0" r="194">
      <c r="C194" s="0" t="s">
        <v>19</v>
      </c>
      <c r="D194" s="0" t="s">
        <v>10</v>
      </c>
      <c r="E194" s="0" t="s">
        <v>11</v>
      </c>
      <c r="F194" s="0" t="s">
        <v>12</v>
      </c>
    </row>
    <row collapsed="false" customFormat="false" customHeight="false" hidden="false" ht="12.1" outlineLevel="0" r="195">
      <c r="D195" s="0" t="n">
        <v>16</v>
      </c>
      <c r="E195" s="0" t="n">
        <v>13</v>
      </c>
      <c r="F195" s="0" t="n">
        <v>6</v>
      </c>
    </row>
    <row collapsed="false" customFormat="false" customHeight="false" hidden="false" ht="12.1" outlineLevel="0" r="196">
      <c r="D196" s="0" t="n">
        <v>26</v>
      </c>
      <c r="E196" s="0" t="n">
        <v>19</v>
      </c>
      <c r="F196" s="0" t="n">
        <v>12</v>
      </c>
    </row>
    <row collapsed="false" customFormat="false" customHeight="false" hidden="false" ht="12.1" outlineLevel="0" r="197">
      <c r="D197" s="0" t="n">
        <v>74</v>
      </c>
      <c r="E197" s="0" t="n">
        <v>42</v>
      </c>
      <c r="F197" s="0" t="n">
        <v>29</v>
      </c>
    </row>
    <row collapsed="false" customFormat="false" customHeight="false" hidden="false" ht="12.1" outlineLevel="0" r="198">
      <c r="D198" s="0" t="n">
        <v>246</v>
      </c>
      <c r="E198" s="0" t="n">
        <v>82</v>
      </c>
      <c r="F198" s="0" t="n">
        <v>58</v>
      </c>
    </row>
    <row collapsed="false" customFormat="false" customHeight="false" hidden="false" ht="12.1" outlineLevel="0" r="199">
      <c r="D199" s="0" t="n">
        <v>959</v>
      </c>
      <c r="E199" s="0" t="n">
        <v>155</v>
      </c>
      <c r="F199" s="0" t="n">
        <v>118</v>
      </c>
    </row>
    <row collapsed="false" customFormat="false" customHeight="false" hidden="false" ht="12.1" outlineLevel="0" r="200">
      <c r="D200" s="0" t="s">
        <v>20</v>
      </c>
      <c r="E200" s="0" t="n">
        <v>286</v>
      </c>
      <c r="F200" s="0" t="n">
        <v>239</v>
      </c>
    </row>
    <row collapsed="false" customFormat="false" customHeight="false" hidden="false" ht="12.1" outlineLevel="0" r="201">
      <c r="D201" s="0" t="s">
        <v>20</v>
      </c>
      <c r="E201" s="0" t="n">
        <v>567</v>
      </c>
      <c r="F201" s="0" t="n">
        <v>488</v>
      </c>
    </row>
    <row collapsed="false" customFormat="false" customHeight="false" hidden="false" ht="12.1" outlineLevel="0" r="203">
      <c r="C203" s="0" t="s">
        <v>21</v>
      </c>
      <c r="D203" s="0" t="s">
        <v>10</v>
      </c>
      <c r="E203" s="0" t="s">
        <v>11</v>
      </c>
      <c r="F203" s="0" t="s">
        <v>12</v>
      </c>
      <c r="I203" s="0" t="s">
        <v>10</v>
      </c>
      <c r="J203" s="0" t="s">
        <v>11</v>
      </c>
      <c r="K203" s="0" t="s">
        <v>12</v>
      </c>
    </row>
    <row collapsed="false" customFormat="false" customHeight="false" hidden="false" ht="12.1" outlineLevel="0" r="204">
      <c r="C204" s="0" t="n">
        <v>0</v>
      </c>
      <c r="D204" s="0" t="n">
        <v>18</v>
      </c>
      <c r="E204" s="0" t="n">
        <v>18</v>
      </c>
      <c r="F204" s="0" t="n">
        <v>10</v>
      </c>
      <c r="I204" s="0" t="n">
        <v>9</v>
      </c>
      <c r="J204" s="0" t="n">
        <v>9</v>
      </c>
      <c r="K204" s="0" t="n">
        <v>1</v>
      </c>
    </row>
    <row collapsed="false" customFormat="false" customHeight="false" hidden="false" ht="12.1" outlineLevel="0" r="205">
      <c r="C205" s="0" t="n">
        <v>1</v>
      </c>
      <c r="D205" s="0" t="n">
        <v>34</v>
      </c>
      <c r="E205" s="0" t="n">
        <v>34</v>
      </c>
      <c r="F205" s="0" t="n">
        <v>26</v>
      </c>
      <c r="I205" s="0" t="n">
        <v>9</v>
      </c>
      <c r="J205" s="0" t="n">
        <v>9</v>
      </c>
      <c r="K205" s="0" t="n">
        <v>1</v>
      </c>
    </row>
    <row collapsed="false" customFormat="false" customHeight="false" hidden="false" ht="12.1" outlineLevel="0" r="206">
      <c r="C206" s="0" t="n">
        <v>2</v>
      </c>
      <c r="D206" s="0" t="n">
        <v>106</v>
      </c>
      <c r="E206" s="0" t="n">
        <v>106</v>
      </c>
      <c r="F206" s="0" t="n">
        <v>90</v>
      </c>
      <c r="I206" s="0" t="n">
        <v>25</v>
      </c>
      <c r="J206" s="0" t="n">
        <f aca="false">106-81</f>
        <v>25</v>
      </c>
      <c r="K206" s="0" t="n">
        <v>9</v>
      </c>
    </row>
    <row collapsed="false" customFormat="false" customHeight="false" hidden="false" ht="12.1" outlineLevel="0" r="207">
      <c r="C207" s="0" t="n">
        <v>3</v>
      </c>
      <c r="D207" s="0" t="n">
        <v>358</v>
      </c>
      <c r="E207" s="0" t="n">
        <v>358</v>
      </c>
      <c r="F207" s="0" t="n">
        <v>326</v>
      </c>
      <c r="I207" s="0" t="n">
        <v>69</v>
      </c>
      <c r="J207" s="0" t="n">
        <f aca="false">358-289</f>
        <v>69</v>
      </c>
      <c r="K207" s="0" t="n">
        <v>37</v>
      </c>
    </row>
    <row collapsed="false" customFormat="false" customHeight="false" hidden="false" ht="12.1" outlineLevel="0" r="208">
      <c r="C208" s="0" t="n">
        <v>4</v>
      </c>
      <c r="D208" s="0" t="n">
        <v>1274</v>
      </c>
      <c r="E208" s="0" t="n">
        <v>1274</v>
      </c>
      <c r="F208" s="0" t="n">
        <v>1218</v>
      </c>
      <c r="I208" s="0" t="n">
        <v>185</v>
      </c>
      <c r="J208" s="0" t="n">
        <f aca="false">1274-1089</f>
        <v>185</v>
      </c>
      <c r="K208" s="0" t="n">
        <v>129</v>
      </c>
    </row>
    <row collapsed="false" customFormat="false" customHeight="false" hidden="false" ht="12.1" outlineLevel="0" r="209">
      <c r="C209" s="0" t="n">
        <v>5</v>
      </c>
      <c r="D209" s="0" t="s">
        <v>22</v>
      </c>
      <c r="E209" s="0" t="n">
        <v>4838</v>
      </c>
      <c r="F209" s="0" t="n">
        <v>4734</v>
      </c>
      <c r="I209" s="0" t="s">
        <v>23</v>
      </c>
      <c r="J209" s="0" t="n">
        <v>613</v>
      </c>
      <c r="K209" s="0" t="n">
        <v>509</v>
      </c>
    </row>
    <row collapsed="false" customFormat="false" customHeight="false" hidden="false" ht="12.1" outlineLevel="0" r="210">
      <c r="C210" s="0" t="n">
        <v>6</v>
      </c>
      <c r="D210" s="0" t="s">
        <v>24</v>
      </c>
      <c r="E210" s="0" t="n">
        <v>18910</v>
      </c>
      <c r="F210" s="0" t="n">
        <v>18702</v>
      </c>
      <c r="I210" s="0" t="s">
        <v>25</v>
      </c>
      <c r="J210" s="0" t="n">
        <v>2269</v>
      </c>
      <c r="K210" s="0" t="n">
        <v>2061</v>
      </c>
    </row>
    <row collapsed="false" customFormat="false" customHeight="false" hidden="false" ht="12.1" outlineLevel="0" r="214">
      <c r="C214" s="0" t="s">
        <v>26</v>
      </c>
      <c r="D214" s="0" t="s">
        <v>10</v>
      </c>
      <c r="E214" s="0" t="s">
        <v>11</v>
      </c>
      <c r="F214" s="0" t="s">
        <v>12</v>
      </c>
      <c r="I214" s="0" t="s">
        <v>10</v>
      </c>
      <c r="J214" s="0" t="s">
        <v>11</v>
      </c>
      <c r="K214" s="0" t="s">
        <v>12</v>
      </c>
      <c r="M214" s="0" t="s">
        <v>10</v>
      </c>
      <c r="N214" s="0" t="s">
        <v>11</v>
      </c>
      <c r="O214" s="0" t="s">
        <v>12</v>
      </c>
    </row>
    <row collapsed="false" customFormat="false" customHeight="false" hidden="false" ht="12.1" outlineLevel="0" r="215">
      <c r="C215" s="0" t="n">
        <v>0</v>
      </c>
      <c r="K215" s="0" t="n">
        <v>1</v>
      </c>
    </row>
    <row collapsed="false" customFormat="false" customHeight="false" hidden="false" ht="12.1" outlineLevel="0" r="216">
      <c r="C216" s="0" t="n">
        <v>1</v>
      </c>
      <c r="D216" s="1" t="n">
        <v>18700</v>
      </c>
      <c r="E216" s="1" t="n">
        <v>18700</v>
      </c>
      <c r="F216" s="1" t="n">
        <v>18700</v>
      </c>
      <c r="G216" s="1"/>
      <c r="I216" s="1" t="n">
        <v>5320000</v>
      </c>
      <c r="J216" s="1" t="n">
        <v>262</v>
      </c>
      <c r="K216" s="1" t="n">
        <v>1</v>
      </c>
      <c r="M216" s="1" t="n">
        <v>22.307</v>
      </c>
      <c r="N216" s="1" t="n">
        <v>22.307</v>
      </c>
      <c r="O216" s="1" t="n">
        <v>1</v>
      </c>
    </row>
    <row collapsed="false" customFormat="false" customHeight="false" hidden="false" ht="12.1" outlineLevel="0" r="217">
      <c r="C217" s="0" t="n">
        <v>2</v>
      </c>
      <c r="D217" s="1" t="n">
        <v>28399</v>
      </c>
      <c r="E217" s="1" t="n">
        <v>28399</v>
      </c>
      <c r="F217" s="1" t="n">
        <v>28399</v>
      </c>
      <c r="G217" s="1"/>
      <c r="I217" s="1" t="n">
        <v>3180000</v>
      </c>
      <c r="J217" s="1" t="n">
        <v>21200</v>
      </c>
      <c r="K217" s="1" t="n">
        <v>224</v>
      </c>
      <c r="N217" s="1"/>
      <c r="O217" s="1"/>
    </row>
    <row collapsed="false" customFormat="false" customHeight="false" hidden="false" ht="12.1" outlineLevel="0" r="218">
      <c r="C218" s="0" t="n">
        <v>3</v>
      </c>
      <c r="D218" s="1" t="n">
        <v>113730</v>
      </c>
      <c r="E218" s="1" t="n">
        <v>113730</v>
      </c>
      <c r="F218" s="1" t="n">
        <v>113730</v>
      </c>
      <c r="G218" s="1"/>
      <c r="I218" s="1" t="n">
        <v>3880000</v>
      </c>
      <c r="J218" s="1" t="n">
        <v>51000</v>
      </c>
      <c r="K218" s="1" t="n">
        <v>917000</v>
      </c>
      <c r="M218" s="1"/>
      <c r="N218" s="1"/>
      <c r="O218" s="1"/>
    </row>
    <row collapsed="false" customFormat="false" customHeight="false" hidden="false" ht="12.1" outlineLevel="0" r="219">
      <c r="C219" s="0" t="n">
        <v>4</v>
      </c>
      <c r="D219" s="1" t="n">
        <v>449000</v>
      </c>
      <c r="E219" s="1" t="n">
        <v>449000</v>
      </c>
      <c r="F219" s="1" t="n">
        <v>449000</v>
      </c>
      <c r="G219" s="1"/>
      <c r="I219" s="1" t="n">
        <v>4320000</v>
      </c>
      <c r="J219" s="1" t="n">
        <v>312000</v>
      </c>
      <c r="K219" s="1" t="n">
        <v>179000000</v>
      </c>
      <c r="M219" s="1" t="n">
        <v>205.97</v>
      </c>
      <c r="N219" s="1" t="n">
        <v>205.97</v>
      </c>
      <c r="O219" s="1" t="n">
        <v>3.2093</v>
      </c>
    </row>
    <row collapsed="false" customFormat="false" customHeight="false" hidden="false" ht="12.1" outlineLevel="0" r="220">
      <c r="C220" s="0" t="n">
        <v>5</v>
      </c>
    </row>
  </sheetData>
  <printOptions headings="false" gridLines="false" gridLinesSet="true" horizontalCentered="false" verticalCentered="false"/>
  <pageMargins left="0.1" right="0.1" top="0.3375" bottom="0.338888888888889" header="0.1" footer="0.1"/>
  <pageSetup blackAndWhite="false" cellComments="none" copies="1" draft="false" firstPageNumber="1" fitToHeight="1" fitToWidth="1" horizontalDpi="300" orientation="landscape" pageOrder="downThenOver" paperSize="8" scale="100" useFirstPageNumber="true" usePrinterDefaults="false" verticalDpi="300"/>
  <headerFooter differentFirst="false" differentOddEven="false">
    <oddHeader>&amp;C&amp;A</oddHeader>
    <oddFooter>&amp;CStránka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1" outlineLevel="0" r="1"/>
  </sheetData>
  <printOptions headings="false" gridLines="false" gridLinesSet="true" horizontalCentered="false" verticalCentered="false"/>
  <pageMargins left="0.1" right="0.1" top="0.3375" bottom="0.338888888888889" header="0.1" footer="0.1"/>
  <pageSetup blackAndWhite="false" cellComments="none" copies="1" draft="false" firstPageNumber="1" fitToHeight="1" fitToWidth="1" horizontalDpi="300" orientation="landscape" pageOrder="downThenOver" paperSize="8" scale="100" useFirstPageNumber="false" usePrinterDefaults="false" verticalDpi="300"/>
  <headerFooter differentFirst="false" differentOddEven="false">
    <oddHeader>&amp;C&amp;A</oddHeader>
    <oddFooter>&amp;CStránka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1" outlineLevel="0" r="1"/>
  </sheetData>
  <printOptions headings="false" gridLines="false" gridLinesSet="true" horizontalCentered="false" verticalCentered="false"/>
  <pageMargins left="0.1" right="0.1" top="0.3375" bottom="0.338888888888889" header="0.1" footer="0.1"/>
  <pageSetup blackAndWhite="false" cellComments="none" copies="1" draft="false" firstPageNumber="1" fitToHeight="1" fitToWidth="1" horizontalDpi="300" orientation="landscape" pageOrder="downThenOver" paperSize="8" scale="100" useFirstPageNumber="false" usePrinterDefaults="false" verticalDpi="300"/>
  <headerFooter differentFirst="false" differentOddEven="false">
    <oddHeader>&amp;C&amp;A</oddHeader>
    <oddFooter>&amp;CStránka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59667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2013-05-06T19:02:51.00Z</dcterms:created>
  <cp:lastModifiedBy>Pavel Exner</cp:lastModifiedBy>
  <dcterms:modified xsi:type="dcterms:W3CDTF">2014-01-23T17:40:45.00Z</dcterms:modified>
  <cp:revision>26</cp:revision>
</cp:coreProperties>
</file>