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O:\WORK\Teaching\Field Course\Exeter 2024 May\"/>
    </mc:Choice>
  </mc:AlternateContent>
  <xr:revisionPtr revIDLastSave="0" documentId="8_{2E09E987-F380-45D8-A53F-6B6E5B4679CB}" xr6:coauthVersionLast="47" xr6:coauthVersionMax="47" xr10:uidLastSave="{00000000-0000-0000-0000-000000000000}"/>
  <bookViews>
    <workbookView xWindow="-120" yWindow="-120" windowWidth="29040" windowHeight="15840" activeTab="1" xr2:uid="{F9BE47B5-5B1A-4C03-A97D-1FC64D4E610B}"/>
  </bookViews>
  <sheets>
    <sheet name="Class Data 24" sheetId="2" r:id="rId1"/>
    <sheet name="Class Data 24 (+SAMS)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5" i="3" l="1"/>
  <c r="T34" i="3" s="1"/>
  <c r="L10" i="3"/>
  <c r="K10" i="3"/>
  <c r="T23" i="3" s="1"/>
  <c r="I10" i="3"/>
  <c r="L9" i="3"/>
  <c r="K9" i="3"/>
  <c r="S30" i="3" s="1"/>
  <c r="I9" i="3"/>
  <c r="L8" i="3"/>
  <c r="K8" i="3"/>
  <c r="I8" i="3"/>
  <c r="L7" i="3"/>
  <c r="K7" i="3"/>
  <c r="Q33" i="3" s="1"/>
  <c r="I7" i="3"/>
  <c r="L6" i="3"/>
  <c r="K6" i="3"/>
  <c r="P27" i="3" s="1"/>
  <c r="I6" i="3"/>
  <c r="L5" i="3"/>
  <c r="K5" i="3"/>
  <c r="O33" i="3" s="1"/>
  <c r="I5" i="3"/>
  <c r="L4" i="3"/>
  <c r="K4" i="3"/>
  <c r="N22" i="3" s="1"/>
  <c r="I4" i="3"/>
  <c r="U17" i="2"/>
  <c r="V17" i="2"/>
  <c r="S23" i="2"/>
  <c r="U23" i="2"/>
  <c r="T34" i="2"/>
  <c r="T32" i="2"/>
  <c r="T30" i="2"/>
  <c r="T27" i="2"/>
  <c r="T26" i="2"/>
  <c r="T23" i="2"/>
  <c r="T21" i="2"/>
  <c r="T19" i="2"/>
  <c r="T17" i="2"/>
  <c r="S34" i="2"/>
  <c r="S32" i="2"/>
  <c r="S30" i="2"/>
  <c r="S27" i="2"/>
  <c r="S26" i="2"/>
  <c r="S21" i="2"/>
  <c r="S19" i="2"/>
  <c r="S17" i="2"/>
  <c r="Q33" i="2"/>
  <c r="Q31" i="2"/>
  <c r="Q29" i="2"/>
  <c r="Q28" i="2"/>
  <c r="Q25" i="2"/>
  <c r="Q24" i="2"/>
  <c r="Q22" i="2"/>
  <c r="Q20" i="2"/>
  <c r="Q18" i="2"/>
  <c r="P17" i="2"/>
  <c r="P34" i="2"/>
  <c r="P32" i="2"/>
  <c r="P30" i="2"/>
  <c r="P27" i="2"/>
  <c r="P26" i="2"/>
  <c r="P23" i="2"/>
  <c r="P21" i="2"/>
  <c r="P19" i="2"/>
  <c r="O18" i="2"/>
  <c r="O33" i="2"/>
  <c r="O31" i="2"/>
  <c r="O29" i="2"/>
  <c r="O28" i="2"/>
  <c r="O25" i="2"/>
  <c r="O24" i="2"/>
  <c r="O22" i="2"/>
  <c r="O20" i="2"/>
  <c r="N33" i="2"/>
  <c r="N31" i="2"/>
  <c r="N29" i="2"/>
  <c r="N28" i="2"/>
  <c r="N25" i="2"/>
  <c r="N24" i="2"/>
  <c r="N22" i="2"/>
  <c r="N20" i="2"/>
  <c r="N18" i="2"/>
  <c r="M35" i="2"/>
  <c r="I5" i="2"/>
  <c r="K4" i="2"/>
  <c r="L4" i="2"/>
  <c r="L5" i="2"/>
  <c r="L6" i="2"/>
  <c r="L7" i="2"/>
  <c r="L8" i="2"/>
  <c r="L9" i="2"/>
  <c r="L10" i="2"/>
  <c r="K5" i="2"/>
  <c r="K6" i="2"/>
  <c r="K7" i="2"/>
  <c r="K8" i="2"/>
  <c r="K9" i="2"/>
  <c r="K10" i="2"/>
  <c r="I9" i="2"/>
  <c r="I6" i="2"/>
  <c r="I7" i="2"/>
  <c r="I8" i="2"/>
  <c r="I10" i="2"/>
  <c r="I4" i="2"/>
  <c r="U27" i="3" l="1"/>
  <c r="T17" i="3"/>
  <c r="P19" i="3"/>
  <c r="O22" i="3"/>
  <c r="V22" i="3" s="1"/>
  <c r="N24" i="3"/>
  <c r="S27" i="3"/>
  <c r="V27" i="3" s="1"/>
  <c r="T30" i="3"/>
  <c r="P32" i="3"/>
  <c r="S19" i="3"/>
  <c r="Q22" i="3"/>
  <c r="O24" i="3"/>
  <c r="T27" i="3"/>
  <c r="N29" i="3"/>
  <c r="S32" i="3"/>
  <c r="T19" i="3"/>
  <c r="P21" i="3"/>
  <c r="Q24" i="3"/>
  <c r="P26" i="3"/>
  <c r="O29" i="3"/>
  <c r="T32" i="3"/>
  <c r="P34" i="3"/>
  <c r="N18" i="3"/>
  <c r="S21" i="3"/>
  <c r="S26" i="3"/>
  <c r="Q29" i="3"/>
  <c r="N31" i="3"/>
  <c r="S34" i="3"/>
  <c r="O18" i="3"/>
  <c r="T21" i="3"/>
  <c r="P23" i="3"/>
  <c r="U23" i="3" s="1"/>
  <c r="T26" i="3"/>
  <c r="N28" i="3"/>
  <c r="O31" i="3"/>
  <c r="Q18" i="3"/>
  <c r="N20" i="3"/>
  <c r="S23" i="3"/>
  <c r="N25" i="3"/>
  <c r="O28" i="3"/>
  <c r="Q31" i="3"/>
  <c r="N33" i="3"/>
  <c r="P17" i="3"/>
  <c r="O20" i="3"/>
  <c r="O25" i="3"/>
  <c r="Q28" i="3"/>
  <c r="P30" i="3"/>
  <c r="S17" i="3"/>
  <c r="Q20" i="3"/>
  <c r="Q25" i="3"/>
  <c r="V26" i="2"/>
  <c r="V18" i="3" l="1"/>
  <c r="U18" i="3"/>
  <c r="V30" i="3"/>
  <c r="U30" i="3"/>
  <c r="V25" i="3"/>
  <c r="U25" i="3"/>
  <c r="V34" i="3"/>
  <c r="U34" i="3"/>
  <c r="V29" i="3"/>
  <c r="U29" i="3"/>
  <c r="V24" i="3"/>
  <c r="U24" i="3"/>
  <c r="V19" i="3"/>
  <c r="U19" i="3"/>
  <c r="V31" i="3"/>
  <c r="U31" i="3"/>
  <c r="V26" i="3"/>
  <c r="U26" i="3"/>
  <c r="V17" i="3"/>
  <c r="U17" i="3"/>
  <c r="U22" i="3"/>
  <c r="V20" i="3"/>
  <c r="U20" i="3"/>
  <c r="V33" i="3"/>
  <c r="U33" i="3"/>
  <c r="U28" i="3"/>
  <c r="V28" i="3"/>
  <c r="V21" i="3"/>
  <c r="U21" i="3"/>
  <c r="V32" i="3"/>
  <c r="U32" i="3"/>
  <c r="U27" i="2"/>
  <c r="V28" i="2"/>
  <c r="V27" i="2"/>
  <c r="U28" i="2"/>
  <c r="U26" i="2"/>
  <c r="U30" i="2"/>
  <c r="U34" i="2"/>
  <c r="V34" i="2"/>
  <c r="U29" i="2"/>
  <c r="V29" i="2"/>
  <c r="U21" i="2"/>
  <c r="V21" i="2"/>
  <c r="U18" i="2"/>
  <c r="V18" i="2"/>
  <c r="U24" i="2"/>
  <c r="V24" i="2"/>
  <c r="U32" i="2"/>
  <c r="V32" i="2"/>
  <c r="U25" i="2"/>
  <c r="V25" i="2"/>
  <c r="V30" i="2"/>
  <c r="U20" i="2"/>
  <c r="V20" i="2"/>
  <c r="U19" i="2"/>
  <c r="V19" i="2"/>
  <c r="U31" i="2"/>
  <c r="V31" i="2"/>
  <c r="U33" i="2"/>
  <c r="V33" i="2"/>
  <c r="U22" i="2"/>
  <c r="V2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tc={523C822A-2362-44CC-9ABA-5E82F8A81104}</author>
  </authors>
  <commentList>
    <comment ref="H4" authorId="0" shapeId="0" xr:uid="{523C822A-2362-44CC-9ABA-5E82F8A81104}">
      <text>
        <t>[Threaded comment]
Your version of Excel allows you to read this threaded comment; however, any edits to it will get removed if the file is opened in a newer version of Excel. Learn more: https://go.microsoft.com/fwlink/?linkid=870924
Comment:
    outlier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tc={DCF202BE-DCD8-4DCB-8F2C-B189E9F96C29}</author>
  </authors>
  <commentList>
    <comment ref="H4" authorId="0" shapeId="0" xr:uid="{DCF202BE-DCD8-4DCB-8F2C-B189E9F96C29}">
      <text>
        <t>[Threaded comment]
Your version of Excel allows you to read this threaded comment; however, any edits to it will get removed if the file is opened in a newer version of Excel. Learn more: https://go.microsoft.com/fwlink/?linkid=870924
Comment:
    outlier</t>
      </text>
    </comment>
  </commentList>
</comments>
</file>

<file path=xl/sharedStrings.xml><?xml version="1.0" encoding="utf-8"?>
<sst xmlns="http://schemas.openxmlformats.org/spreadsheetml/2006/main" count="158" uniqueCount="46">
  <si>
    <t>Calibration</t>
  </si>
  <si>
    <t>STD1</t>
  </si>
  <si>
    <t>STD2</t>
  </si>
  <si>
    <t>STD3</t>
  </si>
  <si>
    <t>STD4</t>
  </si>
  <si>
    <t>STD5</t>
  </si>
  <si>
    <t>STD6</t>
  </si>
  <si>
    <t>Calculation</t>
  </si>
  <si>
    <t>RSQU</t>
  </si>
  <si>
    <t>INTERCEPT</t>
  </si>
  <si>
    <t>GRAD</t>
  </si>
  <si>
    <t>810nm Reading</t>
  </si>
  <si>
    <t>SAMPLES</t>
  </si>
  <si>
    <t xml:space="preserve">Group Mean Data </t>
  </si>
  <si>
    <t>Absorbance Reading 810 nm</t>
  </si>
  <si>
    <t>Calculated Si(OH)4 uM</t>
  </si>
  <si>
    <t>Si(OH)4 (uM)</t>
  </si>
  <si>
    <t>Standard Dev</t>
  </si>
  <si>
    <t>STATION</t>
  </si>
  <si>
    <t>BOTTLE</t>
  </si>
  <si>
    <t>DEPTH (m)</t>
  </si>
  <si>
    <t xml:space="preserve">Chlorophyll (ug/l) </t>
  </si>
  <si>
    <t>Phaeophytin (ug/l)</t>
  </si>
  <si>
    <t>Sample 1</t>
  </si>
  <si>
    <t>Sample 2</t>
  </si>
  <si>
    <t>Sample 3</t>
  </si>
  <si>
    <t>Mean</t>
  </si>
  <si>
    <t>(uM)</t>
  </si>
  <si>
    <t>RE5</t>
  </si>
  <si>
    <t>RE8</t>
  </si>
  <si>
    <t>Seawater Blank</t>
  </si>
  <si>
    <t>Sample 4</t>
  </si>
  <si>
    <t>Sample 5</t>
  </si>
  <si>
    <t>Sample 6</t>
  </si>
  <si>
    <t>Sample 7</t>
  </si>
  <si>
    <t>Depth</t>
  </si>
  <si>
    <t>Silicate (umol/l)</t>
  </si>
  <si>
    <t xml:space="preserve">RE5 11th March </t>
  </si>
  <si>
    <t>Scientist 1</t>
  </si>
  <si>
    <t>Scientist 2</t>
  </si>
  <si>
    <t>Scientist 3</t>
  </si>
  <si>
    <t>Scientist 4</t>
  </si>
  <si>
    <t>Scientist 5</t>
  </si>
  <si>
    <t>Scientist 6</t>
  </si>
  <si>
    <t>Scientist 7</t>
  </si>
  <si>
    <t xml:space="preserve">SAMS Data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</si>
</sst>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1" xfId="0" applyBorder="1"/>
    <xf numFmtId="0" fontId="1" fillId="0" borderId="1" xfId="0" applyFont="1" applyBorder="1"/>
    <xf numFmtId="0" fontId="0" fillId="2" borderId="2" xfId="0" applyFill="1" applyBorder="1"/>
    <xf numFmtId="0" fontId="0" fillId="2" borderId="3" xfId="0" applyFill="1" applyBorder="1"/>
    <xf numFmtId="0" fontId="1" fillId="2" borderId="3" xfId="0" applyFont="1" applyFill="1" applyBorder="1"/>
    <xf numFmtId="0" fontId="1" fillId="2" borderId="5" xfId="0" applyFont="1" applyFill="1" applyBorder="1"/>
    <xf numFmtId="0" fontId="0" fillId="2" borderId="6" xfId="0" applyFill="1" applyBorder="1"/>
    <xf numFmtId="0" fontId="3" fillId="0" borderId="0" xfId="0" applyFont="1"/>
    <xf numFmtId="0" fontId="0" fillId="2" borderId="5" xfId="0" applyFill="1" applyBorder="1"/>
    <xf numFmtId="0" fontId="0" fillId="0" borderId="8" xfId="0" applyBorder="1"/>
    <xf numFmtId="0" fontId="0" fillId="0" borderId="5" xfId="0" applyBorder="1"/>
    <xf numFmtId="0" fontId="0" fillId="5" borderId="10" xfId="0" applyFill="1" applyBorder="1"/>
    <xf numFmtId="0" fontId="1" fillId="5" borderId="12" xfId="0" applyFont="1" applyFill="1" applyBorder="1"/>
    <xf numFmtId="0" fontId="0" fillId="4" borderId="13" xfId="0" applyFill="1" applyBorder="1"/>
    <xf numFmtId="0" fontId="0" fillId="4" borderId="14" xfId="0" applyFill="1" applyBorder="1"/>
    <xf numFmtId="0" fontId="1" fillId="4" borderId="1" xfId="0" applyFont="1" applyFill="1" applyBorder="1"/>
    <xf numFmtId="164" fontId="0" fillId="3" borderId="1" xfId="0" applyNumberFormat="1" applyFill="1" applyBorder="1"/>
    <xf numFmtId="0" fontId="0" fillId="6" borderId="10" xfId="0" applyFill="1" applyBorder="1"/>
    <xf numFmtId="0" fontId="0" fillId="6" borderId="2" xfId="0" applyFill="1" applyBorder="1"/>
    <xf numFmtId="0" fontId="1" fillId="7" borderId="10" xfId="0" applyFont="1" applyFill="1" applyBorder="1"/>
    <xf numFmtId="0" fontId="1" fillId="7" borderId="11" xfId="0" applyFont="1" applyFill="1" applyBorder="1"/>
    <xf numFmtId="165" fontId="0" fillId="0" borderId="0" xfId="0" applyNumberFormat="1"/>
    <xf numFmtId="0" fontId="1" fillId="5" borderId="11" xfId="0" applyFont="1" applyFill="1" applyBorder="1"/>
    <xf numFmtId="0" fontId="0" fillId="2" borderId="0" xfId="0" applyFill="1"/>
    <xf numFmtId="0" fontId="0" fillId="2" borderId="8" xfId="0" applyFill="1" applyBorder="1"/>
    <xf numFmtId="0" fontId="0" fillId="3" borderId="12" xfId="0" applyFill="1" applyBorder="1"/>
    <xf numFmtId="0" fontId="0" fillId="3" borderId="5" xfId="0" applyFill="1" applyBorder="1"/>
    <xf numFmtId="0" fontId="0" fillId="3" borderId="11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2" xfId="0" applyFill="1" applyBorder="1"/>
    <xf numFmtId="0" fontId="1" fillId="0" borderId="0" xfId="0" applyFont="1"/>
    <xf numFmtId="0" fontId="1" fillId="0" borderId="6" xfId="0" applyFont="1" applyBorder="1"/>
    <xf numFmtId="0" fontId="0" fillId="8" borderId="4" xfId="0" applyFill="1" applyBorder="1"/>
    <xf numFmtId="0" fontId="1" fillId="8" borderId="7" xfId="0" applyFont="1" applyFill="1" applyBorder="1"/>
    <xf numFmtId="2" fontId="0" fillId="7" borderId="10" xfId="0" applyNumberFormat="1" applyFill="1" applyBorder="1"/>
    <xf numFmtId="0" fontId="0" fillId="5" borderId="2" xfId="0" applyFill="1" applyBorder="1"/>
    <xf numFmtId="0" fontId="1" fillId="0" borderId="3" xfId="0" applyFont="1" applyBorder="1"/>
    <xf numFmtId="2" fontId="0" fillId="7" borderId="4" xfId="0" applyNumberFormat="1" applyFill="1" applyBorder="1"/>
    <xf numFmtId="0" fontId="0" fillId="5" borderId="8" xfId="0" applyFill="1" applyBorder="1"/>
    <xf numFmtId="2" fontId="0" fillId="7" borderId="9" xfId="0" applyNumberFormat="1" applyFill="1" applyBorder="1"/>
    <xf numFmtId="0" fontId="0" fillId="5" borderId="5" xfId="0" applyFill="1" applyBorder="1"/>
    <xf numFmtId="2" fontId="0" fillId="7" borderId="7" xfId="0" applyNumberFormat="1" applyFill="1" applyBorder="1"/>
    <xf numFmtId="0" fontId="0" fillId="2" borderId="10" xfId="0" applyFill="1" applyBorder="1"/>
    <xf numFmtId="0" fontId="0" fillId="2" borderId="12" xfId="0" applyFill="1" applyBorder="1"/>
    <xf numFmtId="0" fontId="0" fillId="2" borderId="11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9" borderId="12" xfId="0" applyFill="1" applyBorder="1"/>
    <xf numFmtId="0" fontId="1" fillId="6" borderId="10" xfId="0" applyFont="1" applyFill="1" applyBorder="1"/>
    <xf numFmtId="0" fontId="1" fillId="6" borderId="12" xfId="0" applyFont="1" applyFill="1" applyBorder="1"/>
    <xf numFmtId="165" fontId="0" fillId="6" borderId="11" xfId="0" applyNumberFormat="1" applyFill="1" applyBorder="1"/>
    <xf numFmtId="165" fontId="0" fillId="6" borderId="12" xfId="0" applyNumberFormat="1" applyFill="1" applyBorder="1"/>
    <xf numFmtId="2" fontId="0" fillId="7" borderId="11" xfId="0" applyNumberFormat="1" applyFill="1" applyBorder="1"/>
    <xf numFmtId="2" fontId="0" fillId="7" borderId="12" xfId="0" applyNumberFormat="1" applyFill="1" applyBorder="1"/>
    <xf numFmtId="0" fontId="0" fillId="6" borderId="1" xfId="0" applyFill="1" applyBorder="1"/>
    <xf numFmtId="0" fontId="1" fillId="6" borderId="1" xfId="0" applyFont="1" applyFill="1" applyBorder="1"/>
    <xf numFmtId="164" fontId="0" fillId="0" borderId="0" xfId="0" applyNumberFormat="1"/>
    <xf numFmtId="0" fontId="1" fillId="10" borderId="0" xfId="0" applyFont="1" applyFill="1"/>
    <xf numFmtId="0" fontId="0" fillId="10" borderId="0" xfId="0" applyFill="1"/>
    <xf numFmtId="0" fontId="0" fillId="3" borderId="0" xfId="0" applyFill="1" applyBorder="1"/>
    <xf numFmtId="0" fontId="0" fillId="3" borderId="6" xfId="0" applyFill="1" applyBorder="1"/>
    <xf numFmtId="166" fontId="0" fillId="8" borderId="1" xfId="0" applyNumberFormat="1" applyFill="1" applyBorder="1"/>
    <xf numFmtId="165" fontId="0" fillId="0" borderId="0" xfId="0" applyNumberFormat="1" applyBorder="1"/>
    <xf numFmtId="2" fontId="0" fillId="0" borderId="3" xfId="0" applyNumberFormat="1" applyBorder="1"/>
    <xf numFmtId="165" fontId="0" fillId="0" borderId="1" xfId="0" applyNumberFormat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21811029346559"/>
                  <c:y val="5.35348717513132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'Class Data 24'!$C$3:$H$3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'Class Data 24'!$C$10:$H$10</c:f>
              <c:numCache>
                <c:formatCode>General</c:formatCode>
                <c:ptCount val="6"/>
                <c:pt idx="0">
                  <c:v>1.6E-2</c:v>
                </c:pt>
                <c:pt idx="1">
                  <c:v>6.4000000000000001E-2</c:v>
                </c:pt>
                <c:pt idx="2">
                  <c:v>0.11700000000000001</c:v>
                </c:pt>
                <c:pt idx="3">
                  <c:v>0.20399999999999999</c:v>
                </c:pt>
                <c:pt idx="4">
                  <c:v>0.29399999999999998</c:v>
                </c:pt>
                <c:pt idx="5">
                  <c:v>0.44500000000000001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C3-425D-B213-B9229A59E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736367"/>
        <c:axId val="999741167"/>
      </c:scatterChart>
      <c:valAx>
        <c:axId val="99973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br>
                  <a:rPr lang="en-GB"/>
                </a:br>
                <a:r>
                  <a:rPr lang="en-GB"/>
                  <a:t>Silicate</a:t>
                </a:r>
                <a:r>
                  <a:rPr lang="en-GB" baseline="0"/>
                  <a:t> Conc (uM)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741167"/>
        <c:crosses val="autoZero"/>
        <c:crossBetween val="midCat"/>
      </c:valAx>
      <c:valAx>
        <c:axId val="99974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Absorbance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73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863575998316"/>
          <c:y val="0.13313122953578929"/>
          <c:w val="0.66569469262425018"/>
          <c:h val="0.7623096850244202"/>
        </c:manualLayout>
      </c:layout>
      <c:scatterChart>
        <c:scatterStyle val="lineMarker"/>
        <c:varyColors val="0"/>
        <c:ser>
          <c:idx val="0"/>
          <c:order val="0"/>
          <c:tx>
            <c:v>Silicate RE5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'Class Data 24'!$V$17:$V$28</c:f>
                <c:numCache>
                  <c:formatCode>General</c:formatCode>
                  <c:ptCount val="12"/>
                  <c:pt idx="0">
                    <c:v>6.5587219664557841</c:v>
                  </c:pt>
                  <c:pt idx="1">
                    <c:v>10.023513353187194</c:v>
                  </c:pt>
                  <c:pt idx="2">
                    <c:v>6.0584743350035648</c:v>
                  </c:pt>
                  <c:pt idx="3">
                    <c:v>0.43539612988467252</c:v>
                  </c:pt>
                  <c:pt idx="4">
                    <c:v>2.9939955338223054</c:v>
                  </c:pt>
                  <c:pt idx="5">
                    <c:v>1.8462884607874743</c:v>
                  </c:pt>
                  <c:pt idx="7">
                    <c:v>0.58418792848915924</c:v>
                  </c:pt>
                  <c:pt idx="8">
                    <c:v>0.52892079021047433</c:v>
                  </c:pt>
                  <c:pt idx="9">
                    <c:v>0.14249968487932216</c:v>
                  </c:pt>
                  <c:pt idx="10">
                    <c:v>0.35391092776131472</c:v>
                  </c:pt>
                  <c:pt idx="11">
                    <c:v>0.87833879055637387</c:v>
                  </c:pt>
                </c:numCache>
              </c:numRef>
            </c:plus>
            <c:minus>
              <c:numRef>
                <c:f>'Class Data 24'!$V$17:$V$28</c:f>
                <c:numCache>
                  <c:formatCode>General</c:formatCode>
                  <c:ptCount val="12"/>
                  <c:pt idx="0">
                    <c:v>6.5587219664557841</c:v>
                  </c:pt>
                  <c:pt idx="1">
                    <c:v>10.023513353187194</c:v>
                  </c:pt>
                  <c:pt idx="2">
                    <c:v>6.0584743350035648</c:v>
                  </c:pt>
                  <c:pt idx="3">
                    <c:v>0.43539612988467252</c:v>
                  </c:pt>
                  <c:pt idx="4">
                    <c:v>2.9939955338223054</c:v>
                  </c:pt>
                  <c:pt idx="5">
                    <c:v>1.8462884607874743</c:v>
                  </c:pt>
                  <c:pt idx="7">
                    <c:v>0.58418792848915924</c:v>
                  </c:pt>
                  <c:pt idx="8">
                    <c:v>0.52892079021047433</c:v>
                  </c:pt>
                  <c:pt idx="9">
                    <c:v>0.14249968487932216</c:v>
                  </c:pt>
                  <c:pt idx="10">
                    <c:v>0.35391092776131472</c:v>
                  </c:pt>
                  <c:pt idx="11">
                    <c:v>0.87833879055637387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'Class Data 24'!$U$17:$U$28</c:f>
              <c:numCache>
                <c:formatCode>0.00</c:formatCode>
                <c:ptCount val="12"/>
                <c:pt idx="0">
                  <c:v>38.648738363689624</c:v>
                </c:pt>
                <c:pt idx="1">
                  <c:v>34.286732012745752</c:v>
                </c:pt>
                <c:pt idx="2">
                  <c:v>32.679706566417934</c:v>
                </c:pt>
                <c:pt idx="3">
                  <c:v>32.641922095957796</c:v>
                </c:pt>
                <c:pt idx="4">
                  <c:v>23.767884241267819</c:v>
                </c:pt>
                <c:pt idx="5">
                  <c:v>19.991683697337027</c:v>
                </c:pt>
                <c:pt idx="6">
                  <c:v>10.221504535618219</c:v>
                </c:pt>
                <c:pt idx="7">
                  <c:v>4.9637722570113736</c:v>
                </c:pt>
                <c:pt idx="8">
                  <c:v>3.4088242574837806</c:v>
                </c:pt>
                <c:pt idx="9">
                  <c:v>4.8768405748751258</c:v>
                </c:pt>
                <c:pt idx="10">
                  <c:v>3.4325799310327265</c:v>
                </c:pt>
                <c:pt idx="11">
                  <c:v>2.5689312904577499</c:v>
                </c:pt>
              </c:numCache>
            </c:numRef>
          </c:xVal>
          <c:yVal>
            <c:numRef>
              <c:f>'Class Data 24'!$D$17:$D$28</c:f>
              <c:numCache>
                <c:formatCode>General</c:formatCode>
                <c:ptCount val="12"/>
                <c:pt idx="0">
                  <c:v>140</c:v>
                </c:pt>
                <c:pt idx="1">
                  <c:v>120</c:v>
                </c:pt>
                <c:pt idx="2">
                  <c:v>100</c:v>
                </c:pt>
                <c:pt idx="3">
                  <c:v>80</c:v>
                </c:pt>
                <c:pt idx="4">
                  <c:v>70</c:v>
                </c:pt>
                <c:pt idx="5">
                  <c:v>60</c:v>
                </c:pt>
                <c:pt idx="6">
                  <c:v>50</c:v>
                </c:pt>
                <c:pt idx="7">
                  <c:v>35</c:v>
                </c:pt>
                <c:pt idx="8">
                  <c:v>20</c:v>
                </c:pt>
                <c:pt idx="9">
                  <c:v>10</c:v>
                </c:pt>
                <c:pt idx="10">
                  <c:v>5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7E-49C6-A80F-509C6289F838}"/>
            </c:ext>
          </c:extLst>
        </c:ser>
        <c:ser>
          <c:idx val="1"/>
          <c:order val="1"/>
          <c:tx>
            <c:v>Silicate RE6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'Class Data 24'!$V$29:$V$34</c:f>
                <c:numCache>
                  <c:formatCode>General</c:formatCode>
                  <c:ptCount val="6"/>
                  <c:pt idx="0">
                    <c:v>0.75726517659363157</c:v>
                  </c:pt>
                  <c:pt idx="1">
                    <c:v>0.89967396355927065</c:v>
                  </c:pt>
                  <c:pt idx="2">
                    <c:v>0.67474556957293286</c:v>
                  </c:pt>
                  <c:pt idx="3">
                    <c:v>0.96437189178659544</c:v>
                  </c:pt>
                  <c:pt idx="4">
                    <c:v>0.68412855916214665</c:v>
                  </c:pt>
                  <c:pt idx="5">
                    <c:v>0.46663577830686592</c:v>
                  </c:pt>
                </c:numCache>
              </c:numRef>
            </c:plus>
            <c:minus>
              <c:numRef>
                <c:f>'Class Data 24'!$V$29:$V$34</c:f>
                <c:numCache>
                  <c:formatCode>General</c:formatCode>
                  <c:ptCount val="6"/>
                  <c:pt idx="0">
                    <c:v>0.75726517659363157</c:v>
                  </c:pt>
                  <c:pt idx="1">
                    <c:v>0.89967396355927065</c:v>
                  </c:pt>
                  <c:pt idx="2">
                    <c:v>0.67474556957293286</c:v>
                  </c:pt>
                  <c:pt idx="3">
                    <c:v>0.96437189178659544</c:v>
                  </c:pt>
                  <c:pt idx="4">
                    <c:v>0.68412855916214665</c:v>
                  </c:pt>
                  <c:pt idx="5">
                    <c:v>0.46663577830686592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'Class Data 24'!$U$29:$U$34</c:f>
              <c:numCache>
                <c:formatCode>0.00</c:formatCode>
                <c:ptCount val="6"/>
                <c:pt idx="0">
                  <c:v>2.6372831936185333</c:v>
                </c:pt>
                <c:pt idx="1">
                  <c:v>2.8071263093805197</c:v>
                </c:pt>
                <c:pt idx="2">
                  <c:v>2.2446407253593312</c:v>
                </c:pt>
                <c:pt idx="3">
                  <c:v>2.1548189712483037</c:v>
                </c:pt>
                <c:pt idx="4">
                  <c:v>1.6760160399048489</c:v>
                </c:pt>
                <c:pt idx="5">
                  <c:v>2.0406802419441523</c:v>
                </c:pt>
              </c:numCache>
            </c:numRef>
          </c:xVal>
          <c:yVal>
            <c:numRef>
              <c:f>'Class Data 24'!$D$29:$D$34</c:f>
              <c:numCache>
                <c:formatCode>General</c:formatCode>
                <c:ptCount val="6"/>
                <c:pt idx="0">
                  <c:v>35</c:v>
                </c:pt>
                <c:pt idx="1">
                  <c:v>30</c:v>
                </c:pt>
                <c:pt idx="2">
                  <c:v>20</c:v>
                </c:pt>
                <c:pt idx="3">
                  <c:v>10</c:v>
                </c:pt>
                <c:pt idx="4">
                  <c:v>5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7E-49C6-A80F-509C6289F838}"/>
            </c:ext>
          </c:extLst>
        </c:ser>
        <c:ser>
          <c:idx val="2"/>
          <c:order val="2"/>
          <c:tx>
            <c:v>(RE5 March 13th 2024)</c:v>
          </c:tx>
          <c:spPr>
            <a:ln w="635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'Class Data 24'!$Y$17:$Y$28</c:f>
              <c:numCache>
                <c:formatCode>0.0</c:formatCode>
                <c:ptCount val="12"/>
              </c:numCache>
            </c:numRef>
          </c:xVal>
          <c:yVal>
            <c:numRef>
              <c:f>'Class Data 24'!$X$17:$X$28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D1-4884-92A6-970EDA86EEF4}"/>
            </c:ext>
          </c:extLst>
        </c:ser>
        <c:ser>
          <c:idx val="3"/>
          <c:order val="3"/>
          <c:tx>
            <c:v>(RE8 March 13th 2024)</c:v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'Class Data 24'!$Y$29:$Y$34</c:f>
              <c:numCache>
                <c:formatCode>0.00</c:formatCode>
                <c:ptCount val="6"/>
              </c:numCache>
            </c:numRef>
          </c:xVal>
          <c:yVal>
            <c:numRef>
              <c:f>'Class Data 24'!$X$29:$X$34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D1-4884-92A6-970EDA86E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994719"/>
        <c:axId val="1043607199"/>
      </c:scatterChart>
      <c:valAx>
        <c:axId val="140899471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500"/>
                  <a:t>Silicate</a:t>
                </a:r>
                <a:r>
                  <a:rPr lang="en-GB" sz="2500" baseline="0"/>
                  <a:t> Concentration (umol/l)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607199"/>
        <c:crosses val="autoZero"/>
        <c:crossBetween val="midCat"/>
      </c:valAx>
      <c:valAx>
        <c:axId val="1043607199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5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994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17957371033303"/>
          <c:y val="0.25433389731783762"/>
          <c:w val="0.28901702869501605"/>
          <c:h val="0.1599815983594618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863575998316"/>
          <c:y val="0.13313122953578929"/>
          <c:w val="0.66569469262425018"/>
          <c:h val="0.7623096850244202"/>
        </c:manualLayout>
      </c:layout>
      <c:scatterChart>
        <c:scatterStyle val="lineMarker"/>
        <c:varyColors val="0"/>
        <c:ser>
          <c:idx val="2"/>
          <c:order val="0"/>
          <c:tx>
            <c:v>RE5 Phaeophytin</c:v>
          </c:tx>
          <c:spPr>
            <a:ln w="19050" cap="rnd">
              <a:solidFill>
                <a:schemeClr val="accent1">
                  <a:lumMod val="50000"/>
                </a:schemeClr>
              </a:solidFill>
              <a:prstDash val="lgDash"/>
              <a:round/>
            </a:ln>
            <a:effectLst/>
          </c:spPr>
          <c:marker>
            <c:symbol val="diamond"/>
            <c:size val="11"/>
            <c:spPr>
              <a:solidFill>
                <a:schemeClr val="accent1"/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'Class Data 24'!$F$26:$F$28</c:f>
              <c:numCache>
                <c:formatCode>General</c:formatCode>
                <c:ptCount val="3"/>
                <c:pt idx="0">
                  <c:v>0.5</c:v>
                </c:pt>
                <c:pt idx="1">
                  <c:v>0.79</c:v>
                </c:pt>
                <c:pt idx="2">
                  <c:v>0.88</c:v>
                </c:pt>
              </c:numCache>
            </c:numRef>
          </c:xVal>
          <c:yVal>
            <c:numRef>
              <c:f>'Class Data 24'!$D$26:$D$28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BC-4B72-AE7A-C4AB9C76DCE0}"/>
            </c:ext>
          </c:extLst>
        </c:ser>
        <c:ser>
          <c:idx val="3"/>
          <c:order val="1"/>
          <c:tx>
            <c:v>RE8 Phaeophytin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diamond"/>
            <c:size val="9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'Class Data 24'!$F$32:$F$34</c:f>
              <c:numCache>
                <c:formatCode>General</c:formatCode>
                <c:ptCount val="3"/>
                <c:pt idx="0">
                  <c:v>0.38</c:v>
                </c:pt>
                <c:pt idx="1">
                  <c:v>0.28000000000000003</c:v>
                </c:pt>
                <c:pt idx="2">
                  <c:v>0.51</c:v>
                </c:pt>
              </c:numCache>
            </c:numRef>
          </c:xVal>
          <c:yVal>
            <c:numRef>
              <c:f>'Class Data 24'!$D$32:$D$34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BC-4B72-AE7A-C4AB9C76DCE0}"/>
            </c:ext>
          </c:extLst>
        </c:ser>
        <c:ser>
          <c:idx val="0"/>
          <c:order val="2"/>
          <c:tx>
            <c:v>RE5 Chlorophyll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chemeClr val="accent1"/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'Class Data 24'!$E$26:$E$28</c:f>
              <c:numCache>
                <c:formatCode>General</c:formatCode>
                <c:ptCount val="3"/>
                <c:pt idx="0">
                  <c:v>0.15</c:v>
                </c:pt>
                <c:pt idx="1">
                  <c:v>0.78</c:v>
                </c:pt>
                <c:pt idx="2">
                  <c:v>2.2000000000000002</c:v>
                </c:pt>
              </c:numCache>
            </c:numRef>
          </c:xVal>
          <c:yVal>
            <c:numRef>
              <c:f>'Class Data 24'!$D$26:$D$28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9-4FE5-BEB2-14BD87682B7E}"/>
            </c:ext>
          </c:extLst>
        </c:ser>
        <c:ser>
          <c:idx val="1"/>
          <c:order val="3"/>
          <c:tx>
            <c:v>RE8 Chlorophyll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'Class Data 24'!$E$32:$E$34</c:f>
              <c:numCache>
                <c:formatCode>General</c:formatCode>
                <c:ptCount val="3"/>
                <c:pt idx="0">
                  <c:v>0.61</c:v>
                </c:pt>
                <c:pt idx="1">
                  <c:v>0.55000000000000004</c:v>
                </c:pt>
                <c:pt idx="2">
                  <c:v>0.89</c:v>
                </c:pt>
              </c:numCache>
            </c:numRef>
          </c:xVal>
          <c:yVal>
            <c:numRef>
              <c:f>'Class Data 24'!$D$32:$D$34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29-4FE5-BEB2-14BD87682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994719"/>
        <c:axId val="1043607199"/>
      </c:scatterChart>
      <c:valAx>
        <c:axId val="140899471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500"/>
                  <a:t>Chlorophyll</a:t>
                </a:r>
                <a:r>
                  <a:rPr lang="en-GB" sz="2500" baseline="0"/>
                  <a:t> and Phaeophytin conentrations (ug/l)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607199"/>
        <c:crosses val="autoZero"/>
        <c:crossBetween val="midCat"/>
      </c:valAx>
      <c:valAx>
        <c:axId val="1043607199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5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994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121313354865662"/>
          <c:y val="0.47238087051708522"/>
          <c:w val="0.22993893522533981"/>
          <c:h val="0.1599815983594618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21811029346559"/>
                  <c:y val="5.35348717513132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'Class Data 24 (+SAMS)'!$C$3:$H$3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'Class Data 24 (+SAMS)'!$C$10:$H$10</c:f>
              <c:numCache>
                <c:formatCode>General</c:formatCode>
                <c:ptCount val="6"/>
                <c:pt idx="0">
                  <c:v>1.6E-2</c:v>
                </c:pt>
                <c:pt idx="1">
                  <c:v>6.4000000000000001E-2</c:v>
                </c:pt>
                <c:pt idx="2">
                  <c:v>0.11700000000000001</c:v>
                </c:pt>
                <c:pt idx="3">
                  <c:v>0.20399999999999999</c:v>
                </c:pt>
                <c:pt idx="4">
                  <c:v>0.29399999999999998</c:v>
                </c:pt>
                <c:pt idx="5">
                  <c:v>0.44500000000000001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24-4326-BCDE-767089686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736367"/>
        <c:axId val="999741167"/>
      </c:scatterChart>
      <c:valAx>
        <c:axId val="99973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br>
                  <a:rPr lang="en-GB"/>
                </a:br>
                <a:r>
                  <a:rPr lang="en-GB"/>
                  <a:t>Silicate</a:t>
                </a:r>
                <a:r>
                  <a:rPr lang="en-GB" baseline="0"/>
                  <a:t> Conc (uM)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741167"/>
        <c:crosses val="autoZero"/>
        <c:crossBetween val="midCat"/>
      </c:valAx>
      <c:valAx>
        <c:axId val="99974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Absorbance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73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863575998316"/>
          <c:y val="0.13313122953578929"/>
          <c:w val="0.66569469262425018"/>
          <c:h val="0.7623096850244202"/>
        </c:manualLayout>
      </c:layout>
      <c:scatterChart>
        <c:scatterStyle val="lineMarker"/>
        <c:varyColors val="0"/>
        <c:ser>
          <c:idx val="0"/>
          <c:order val="0"/>
          <c:tx>
            <c:v>Silicate RE5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'Class Data 24 (+SAMS)'!$V$17:$V$28</c:f>
                <c:numCache>
                  <c:formatCode>General</c:formatCode>
                  <c:ptCount val="12"/>
                  <c:pt idx="0">
                    <c:v>6.5587219664557841</c:v>
                  </c:pt>
                  <c:pt idx="1">
                    <c:v>10.023513353187194</c:v>
                  </c:pt>
                  <c:pt idx="2">
                    <c:v>6.0584743350035648</c:v>
                  </c:pt>
                  <c:pt idx="3">
                    <c:v>0.43539612988467252</c:v>
                  </c:pt>
                  <c:pt idx="4">
                    <c:v>2.9939955338223054</c:v>
                  </c:pt>
                  <c:pt idx="5">
                    <c:v>1.8462884607874743</c:v>
                  </c:pt>
                  <c:pt idx="7">
                    <c:v>0.58418792848915924</c:v>
                  </c:pt>
                  <c:pt idx="8">
                    <c:v>0.52892079021047433</c:v>
                  </c:pt>
                  <c:pt idx="9">
                    <c:v>0.14249968487932216</c:v>
                  </c:pt>
                  <c:pt idx="10">
                    <c:v>0.35391092776131472</c:v>
                  </c:pt>
                  <c:pt idx="11">
                    <c:v>0.87833879055637387</c:v>
                  </c:pt>
                </c:numCache>
              </c:numRef>
            </c:plus>
            <c:minus>
              <c:numRef>
                <c:f>'Class Data 24 (+SAMS)'!$V$17:$V$28</c:f>
                <c:numCache>
                  <c:formatCode>General</c:formatCode>
                  <c:ptCount val="12"/>
                  <c:pt idx="0">
                    <c:v>6.5587219664557841</c:v>
                  </c:pt>
                  <c:pt idx="1">
                    <c:v>10.023513353187194</c:v>
                  </c:pt>
                  <c:pt idx="2">
                    <c:v>6.0584743350035648</c:v>
                  </c:pt>
                  <c:pt idx="3">
                    <c:v>0.43539612988467252</c:v>
                  </c:pt>
                  <c:pt idx="4">
                    <c:v>2.9939955338223054</c:v>
                  </c:pt>
                  <c:pt idx="5">
                    <c:v>1.8462884607874743</c:v>
                  </c:pt>
                  <c:pt idx="7">
                    <c:v>0.58418792848915924</c:v>
                  </c:pt>
                  <c:pt idx="8">
                    <c:v>0.52892079021047433</c:v>
                  </c:pt>
                  <c:pt idx="9">
                    <c:v>0.14249968487932216</c:v>
                  </c:pt>
                  <c:pt idx="10">
                    <c:v>0.35391092776131472</c:v>
                  </c:pt>
                  <c:pt idx="11">
                    <c:v>0.87833879055637387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'Class Data 24 (+SAMS)'!$U$17:$U$28</c:f>
              <c:numCache>
                <c:formatCode>0.00</c:formatCode>
                <c:ptCount val="12"/>
                <c:pt idx="0">
                  <c:v>38.648738363689624</c:v>
                </c:pt>
                <c:pt idx="1">
                  <c:v>34.286732012745752</c:v>
                </c:pt>
                <c:pt idx="2">
                  <c:v>32.679706566417934</c:v>
                </c:pt>
                <c:pt idx="3">
                  <c:v>32.641922095957796</c:v>
                </c:pt>
                <c:pt idx="4">
                  <c:v>23.767884241267819</c:v>
                </c:pt>
                <c:pt idx="5">
                  <c:v>19.991683697337027</c:v>
                </c:pt>
                <c:pt idx="6">
                  <c:v>10.221504535618219</c:v>
                </c:pt>
                <c:pt idx="7">
                  <c:v>4.9637722570113736</c:v>
                </c:pt>
                <c:pt idx="8">
                  <c:v>3.4088242574837806</c:v>
                </c:pt>
                <c:pt idx="9">
                  <c:v>4.8768405748751258</c:v>
                </c:pt>
                <c:pt idx="10">
                  <c:v>3.4325799310327265</c:v>
                </c:pt>
                <c:pt idx="11">
                  <c:v>2.5689312904577499</c:v>
                </c:pt>
              </c:numCache>
            </c:numRef>
          </c:xVal>
          <c:yVal>
            <c:numRef>
              <c:f>'Class Data 24 (+SAMS)'!$D$17:$D$28</c:f>
              <c:numCache>
                <c:formatCode>General</c:formatCode>
                <c:ptCount val="12"/>
                <c:pt idx="0">
                  <c:v>140</c:v>
                </c:pt>
                <c:pt idx="1">
                  <c:v>120</c:v>
                </c:pt>
                <c:pt idx="2">
                  <c:v>100</c:v>
                </c:pt>
                <c:pt idx="3">
                  <c:v>80</c:v>
                </c:pt>
                <c:pt idx="4">
                  <c:v>70</c:v>
                </c:pt>
                <c:pt idx="5">
                  <c:v>60</c:v>
                </c:pt>
                <c:pt idx="6">
                  <c:v>50</c:v>
                </c:pt>
                <c:pt idx="7">
                  <c:v>35</c:v>
                </c:pt>
                <c:pt idx="8">
                  <c:v>20</c:v>
                </c:pt>
                <c:pt idx="9">
                  <c:v>10</c:v>
                </c:pt>
                <c:pt idx="10">
                  <c:v>5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C0-423C-908A-5E87732EF7B8}"/>
            </c:ext>
          </c:extLst>
        </c:ser>
        <c:ser>
          <c:idx val="1"/>
          <c:order val="1"/>
          <c:tx>
            <c:v>Silicate RE6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'Class Data 24 (+SAMS)'!$V$29:$V$34</c:f>
                <c:numCache>
                  <c:formatCode>General</c:formatCode>
                  <c:ptCount val="6"/>
                  <c:pt idx="0">
                    <c:v>0.75726517659363157</c:v>
                  </c:pt>
                  <c:pt idx="1">
                    <c:v>0.89967396355927065</c:v>
                  </c:pt>
                  <c:pt idx="2">
                    <c:v>0.67474556957293286</c:v>
                  </c:pt>
                  <c:pt idx="3">
                    <c:v>0.96437189178659544</c:v>
                  </c:pt>
                  <c:pt idx="4">
                    <c:v>0.68412855916214665</c:v>
                  </c:pt>
                  <c:pt idx="5">
                    <c:v>0.46663577830686592</c:v>
                  </c:pt>
                </c:numCache>
              </c:numRef>
            </c:plus>
            <c:minus>
              <c:numRef>
                <c:f>'Class Data 24 (+SAMS)'!$V$29:$V$34</c:f>
                <c:numCache>
                  <c:formatCode>General</c:formatCode>
                  <c:ptCount val="6"/>
                  <c:pt idx="0">
                    <c:v>0.75726517659363157</c:v>
                  </c:pt>
                  <c:pt idx="1">
                    <c:v>0.89967396355927065</c:v>
                  </c:pt>
                  <c:pt idx="2">
                    <c:v>0.67474556957293286</c:v>
                  </c:pt>
                  <c:pt idx="3">
                    <c:v>0.96437189178659544</c:v>
                  </c:pt>
                  <c:pt idx="4">
                    <c:v>0.68412855916214665</c:v>
                  </c:pt>
                  <c:pt idx="5">
                    <c:v>0.46663577830686592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'Class Data 24 (+SAMS)'!$U$29:$U$34</c:f>
              <c:numCache>
                <c:formatCode>0.00</c:formatCode>
                <c:ptCount val="6"/>
                <c:pt idx="0">
                  <c:v>2.6372831936185333</c:v>
                </c:pt>
                <c:pt idx="1">
                  <c:v>2.8071263093805197</c:v>
                </c:pt>
                <c:pt idx="2">
                  <c:v>2.2446407253593312</c:v>
                </c:pt>
                <c:pt idx="3">
                  <c:v>2.1548189712483037</c:v>
                </c:pt>
                <c:pt idx="4">
                  <c:v>1.6760160399048489</c:v>
                </c:pt>
                <c:pt idx="5">
                  <c:v>2.0406802419441523</c:v>
                </c:pt>
              </c:numCache>
            </c:numRef>
          </c:xVal>
          <c:yVal>
            <c:numRef>
              <c:f>'Class Data 24 (+SAMS)'!$D$29:$D$34</c:f>
              <c:numCache>
                <c:formatCode>General</c:formatCode>
                <c:ptCount val="6"/>
                <c:pt idx="0">
                  <c:v>35</c:v>
                </c:pt>
                <c:pt idx="1">
                  <c:v>30</c:v>
                </c:pt>
                <c:pt idx="2">
                  <c:v>20</c:v>
                </c:pt>
                <c:pt idx="3">
                  <c:v>10</c:v>
                </c:pt>
                <c:pt idx="4">
                  <c:v>5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C0-423C-908A-5E87732EF7B8}"/>
            </c:ext>
          </c:extLst>
        </c:ser>
        <c:ser>
          <c:idx val="2"/>
          <c:order val="2"/>
          <c:tx>
            <c:v>(RE5 March 13th 2024)</c:v>
          </c:tx>
          <c:spPr>
            <a:ln w="635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'Class Data 24 (+SAMS)'!$Y$17:$Y$28</c:f>
              <c:numCache>
                <c:formatCode>0.0</c:formatCode>
                <c:ptCount val="12"/>
                <c:pt idx="0">
                  <c:v>35.151000000000003</c:v>
                </c:pt>
                <c:pt idx="1">
                  <c:v>35.567</c:v>
                </c:pt>
                <c:pt idx="2">
                  <c:v>30.667999999999999</c:v>
                </c:pt>
                <c:pt idx="3">
                  <c:v>28.175000000000001</c:v>
                </c:pt>
                <c:pt idx="4">
                  <c:v>26.079000000000001</c:v>
                </c:pt>
                <c:pt idx="5">
                  <c:v>24.408999999999999</c:v>
                </c:pt>
                <c:pt idx="6">
                  <c:v>23.571000000000002</c:v>
                </c:pt>
                <c:pt idx="7">
                  <c:v>16.265000000000001</c:v>
                </c:pt>
                <c:pt idx="8">
                  <c:v>13.863</c:v>
                </c:pt>
                <c:pt idx="9">
                  <c:v>14.025</c:v>
                </c:pt>
                <c:pt idx="10">
                  <c:v>14.428000000000001</c:v>
                </c:pt>
                <c:pt idx="11">
                  <c:v>14.882999999999999</c:v>
                </c:pt>
              </c:numCache>
            </c:numRef>
          </c:xVal>
          <c:yVal>
            <c:numRef>
              <c:f>'Class Data 24 (+SAMS)'!$X$17:$X$28</c:f>
              <c:numCache>
                <c:formatCode>General</c:formatCode>
                <c:ptCount val="12"/>
                <c:pt idx="0">
                  <c:v>141</c:v>
                </c:pt>
                <c:pt idx="1">
                  <c:v>126</c:v>
                </c:pt>
                <c:pt idx="2">
                  <c:v>111</c:v>
                </c:pt>
                <c:pt idx="3">
                  <c:v>96</c:v>
                </c:pt>
                <c:pt idx="4">
                  <c:v>81</c:v>
                </c:pt>
                <c:pt idx="5">
                  <c:v>71</c:v>
                </c:pt>
                <c:pt idx="6">
                  <c:v>61</c:v>
                </c:pt>
                <c:pt idx="7">
                  <c:v>41</c:v>
                </c:pt>
                <c:pt idx="8">
                  <c:v>26</c:v>
                </c:pt>
                <c:pt idx="9">
                  <c:v>11</c:v>
                </c:pt>
                <c:pt idx="10">
                  <c:v>6</c:v>
                </c:pt>
                <c:pt idx="1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C0-423C-908A-5E87732EF7B8}"/>
            </c:ext>
          </c:extLst>
        </c:ser>
        <c:ser>
          <c:idx val="3"/>
          <c:order val="3"/>
          <c:tx>
            <c:v>(RE8 March 13th 2024)</c:v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'Class Data 24 (+SAMS)'!$Y$29:$Y$34</c:f>
              <c:numCache>
                <c:formatCode>0.00</c:formatCode>
                <c:ptCount val="6"/>
                <c:pt idx="0">
                  <c:v>6.0720000000000001</c:v>
                </c:pt>
                <c:pt idx="1">
                  <c:v>6.0190000000000001</c:v>
                </c:pt>
                <c:pt idx="2">
                  <c:v>5.9589999999999996</c:v>
                </c:pt>
                <c:pt idx="3">
                  <c:v>5.9370000000000003</c:v>
                </c:pt>
                <c:pt idx="4">
                  <c:v>5.95</c:v>
                </c:pt>
                <c:pt idx="5">
                  <c:v>6.4260000000000002</c:v>
                </c:pt>
              </c:numCache>
            </c:numRef>
          </c:xVal>
          <c:yVal>
            <c:numRef>
              <c:f>'Class Data 24 (+SAMS)'!$X$29:$X$34</c:f>
              <c:numCache>
                <c:formatCode>General</c:formatCode>
                <c:ptCount val="6"/>
                <c:pt idx="0">
                  <c:v>35</c:v>
                </c:pt>
                <c:pt idx="1">
                  <c:v>26</c:v>
                </c:pt>
                <c:pt idx="2">
                  <c:v>16</c:v>
                </c:pt>
                <c:pt idx="3">
                  <c:v>11</c:v>
                </c:pt>
                <c:pt idx="4">
                  <c:v>6</c:v>
                </c:pt>
                <c:pt idx="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C0-423C-908A-5E87732EF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994719"/>
        <c:axId val="1043607199"/>
      </c:scatterChart>
      <c:valAx>
        <c:axId val="140899471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500"/>
                  <a:t>Silicate</a:t>
                </a:r>
                <a:r>
                  <a:rPr lang="en-GB" sz="2500" baseline="0"/>
                  <a:t> Concentration (umol/l)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607199"/>
        <c:crosses val="autoZero"/>
        <c:crossBetween val="midCat"/>
      </c:valAx>
      <c:valAx>
        <c:axId val="1043607199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5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994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17957371033303"/>
          <c:y val="0.25433389731783762"/>
          <c:w val="0.28949512061789268"/>
          <c:h val="0.1598696967857826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863575998316"/>
          <c:y val="0.13313122953578929"/>
          <c:w val="0.66569469262425018"/>
          <c:h val="0.7623096850244202"/>
        </c:manualLayout>
      </c:layout>
      <c:scatterChart>
        <c:scatterStyle val="lineMarker"/>
        <c:varyColors val="0"/>
        <c:ser>
          <c:idx val="2"/>
          <c:order val="0"/>
          <c:tx>
            <c:v>RE5 Phaeophytin</c:v>
          </c:tx>
          <c:spPr>
            <a:ln w="19050" cap="rnd">
              <a:solidFill>
                <a:schemeClr val="accent1">
                  <a:lumMod val="50000"/>
                </a:schemeClr>
              </a:solidFill>
              <a:prstDash val="lgDash"/>
              <a:round/>
            </a:ln>
            <a:effectLst/>
          </c:spPr>
          <c:marker>
            <c:symbol val="diamond"/>
            <c:size val="11"/>
            <c:spPr>
              <a:solidFill>
                <a:schemeClr val="accent1"/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'Class Data 24 (+SAMS)'!$F$26:$F$28</c:f>
              <c:numCache>
                <c:formatCode>General</c:formatCode>
                <c:ptCount val="3"/>
                <c:pt idx="0">
                  <c:v>0.5</c:v>
                </c:pt>
                <c:pt idx="1">
                  <c:v>0.79</c:v>
                </c:pt>
                <c:pt idx="2">
                  <c:v>0.88</c:v>
                </c:pt>
              </c:numCache>
            </c:numRef>
          </c:xVal>
          <c:yVal>
            <c:numRef>
              <c:f>'Class Data 24 (+SAMS)'!$D$26:$D$28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C7-440C-ABD3-E128BA996FD2}"/>
            </c:ext>
          </c:extLst>
        </c:ser>
        <c:ser>
          <c:idx val="3"/>
          <c:order val="1"/>
          <c:tx>
            <c:v>RE8 Phaeophytin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diamond"/>
            <c:size val="9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'Class Data 24 (+SAMS)'!$F$32:$F$34</c:f>
              <c:numCache>
                <c:formatCode>General</c:formatCode>
                <c:ptCount val="3"/>
                <c:pt idx="0">
                  <c:v>0.38</c:v>
                </c:pt>
                <c:pt idx="1">
                  <c:v>0.28000000000000003</c:v>
                </c:pt>
                <c:pt idx="2">
                  <c:v>0.51</c:v>
                </c:pt>
              </c:numCache>
            </c:numRef>
          </c:xVal>
          <c:yVal>
            <c:numRef>
              <c:f>'Class Data 24 (+SAMS)'!$D$32:$D$34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C7-440C-ABD3-E128BA996FD2}"/>
            </c:ext>
          </c:extLst>
        </c:ser>
        <c:ser>
          <c:idx val="0"/>
          <c:order val="2"/>
          <c:tx>
            <c:v>RE5 Chlorophyll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chemeClr val="accent1"/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'Class Data 24 (+SAMS)'!$E$26:$E$28</c:f>
              <c:numCache>
                <c:formatCode>General</c:formatCode>
                <c:ptCount val="3"/>
                <c:pt idx="0">
                  <c:v>0.15</c:v>
                </c:pt>
                <c:pt idx="1">
                  <c:v>0.78</c:v>
                </c:pt>
                <c:pt idx="2">
                  <c:v>2.2000000000000002</c:v>
                </c:pt>
              </c:numCache>
            </c:numRef>
          </c:xVal>
          <c:yVal>
            <c:numRef>
              <c:f>'Class Data 24 (+SAMS)'!$D$26:$D$28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C7-440C-ABD3-E128BA996FD2}"/>
            </c:ext>
          </c:extLst>
        </c:ser>
        <c:ser>
          <c:idx val="1"/>
          <c:order val="3"/>
          <c:tx>
            <c:v>RE8 Chlorophyll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'Class Data 24 (+SAMS)'!$E$32:$E$34</c:f>
              <c:numCache>
                <c:formatCode>General</c:formatCode>
                <c:ptCount val="3"/>
                <c:pt idx="0">
                  <c:v>0.61</c:v>
                </c:pt>
                <c:pt idx="1">
                  <c:v>0.55000000000000004</c:v>
                </c:pt>
                <c:pt idx="2">
                  <c:v>0.89</c:v>
                </c:pt>
              </c:numCache>
            </c:numRef>
          </c:xVal>
          <c:yVal>
            <c:numRef>
              <c:f>'Class Data 24 (+SAMS)'!$D$32:$D$34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C7-440C-ABD3-E128BA996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994719"/>
        <c:axId val="1043607199"/>
      </c:scatterChart>
      <c:valAx>
        <c:axId val="140899471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500"/>
                  <a:t>Chlorophyll</a:t>
                </a:r>
                <a:r>
                  <a:rPr lang="en-GB" sz="2500" baseline="0"/>
                  <a:t> and Phaeophytin conentrations (ug/l)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607199"/>
        <c:crosses val="autoZero"/>
        <c:crossBetween val="midCat"/>
      </c:valAx>
      <c:valAx>
        <c:axId val="1043607199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5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994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121313354865662"/>
          <c:y val="0.47238087051708522"/>
          <c:w val="0.2303189736838227"/>
          <c:h val="0.1598696967857826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252132</xdr:colOff>
      <xdr:row>41</xdr:row>
      <xdr:rowOff>129986</xdr:rowOff>
    </xdr:from>
    <xdr:to>
      <xdr:col>8</xdr:col>
      <xdr:colOff>224117</xdr:colOff>
      <xdr:row>66</xdr:row>
      <xdr:rowOff>112057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CF36EC-4F8A-4E65-8D62-772480363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196103</xdr:colOff>
      <xdr:row>1</xdr:row>
      <xdr:rowOff>146795</xdr:rowOff>
    </xdr:from>
    <xdr:to>
      <xdr:col>38</xdr:col>
      <xdr:colOff>324971</xdr:colOff>
      <xdr:row>38</xdr:row>
      <xdr:rowOff>168089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AC8C85-7389-CA5A-2F2E-1B1545196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369794</xdr:colOff>
      <xdr:row>1</xdr:row>
      <xdr:rowOff>156883</xdr:rowOff>
    </xdr:from>
    <xdr:to>
      <xdr:col>50</xdr:col>
      <xdr:colOff>505012</xdr:colOff>
      <xdr:row>38</xdr:row>
      <xdr:rowOff>178177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7DB760-18BA-4B8C-B06A-398942028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252132</xdr:colOff>
      <xdr:row>41</xdr:row>
      <xdr:rowOff>129986</xdr:rowOff>
    </xdr:from>
    <xdr:to>
      <xdr:col>8</xdr:col>
      <xdr:colOff>224117</xdr:colOff>
      <xdr:row>66</xdr:row>
      <xdr:rowOff>112057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0E12D0-ADFB-4E22-B15A-FDF995D362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196103</xdr:colOff>
      <xdr:row>1</xdr:row>
      <xdr:rowOff>146795</xdr:rowOff>
    </xdr:from>
    <xdr:to>
      <xdr:col>38</xdr:col>
      <xdr:colOff>324971</xdr:colOff>
      <xdr:row>38</xdr:row>
      <xdr:rowOff>168089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960907-1DC2-4DFA-846E-70F426AF8B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369794</xdr:colOff>
      <xdr:row>1</xdr:row>
      <xdr:rowOff>156883</xdr:rowOff>
    </xdr:from>
    <xdr:to>
      <xdr:col>50</xdr:col>
      <xdr:colOff>505012</xdr:colOff>
      <xdr:row>38</xdr:row>
      <xdr:rowOff>178177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A66CF6-4BCE-4420-93DE-2FB751F06B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ichard Abell" id="{7D8325CA-E5CA-4361-BBEF-5BE02C742711}" userId="S::SA01RA@sams.ac.uk::727c9df2-7e4e-4da4-b146-e9e56028484c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4" dT="2024-05-15T15:22:52.37" personId="{7D8325CA-E5CA-4361-BBEF-5BE02C742711}" id="{523C822A-2362-44CC-9ABA-5E82F8A81104}">
    <text>outlier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4" dT="2024-05-15T15:22:52.37" personId="{7D8325CA-E5CA-4361-BBEF-5BE02C742711}" id="{DCF202BE-DCD8-4DCB-8F2C-B189E9F96C29}">
    <text>outlier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14A83-2B51-4A66-B2A2-5A313F99B8D2}">
  <dimension ref="A1:Z37"/>
  <sheetViews>
    <sheetView zoomScale="55" zoomScaleNormal="55" workbookViewId="0">
      <selection activeCell="Z23" sqref="Z23"/>
    </sheetView>
  </sheetViews>
  <sheetFormatPr defaultRowHeight="15" x14ac:dyDescent="0.25"/>
  <cols>
    <col min="1" max="1" width="13.85546875" customWidth="1"/>
    <col min="2" max="2" width="19.5703125" customWidth="1"/>
    <col min="4" max="4" width="10.85546875" customWidth="1"/>
    <col min="5" max="5" width="16.85546875" customWidth="1"/>
    <col min="6" max="6" width="17.42578125" customWidth="1"/>
    <col min="9" max="9" width="11.140625" customWidth="1"/>
    <col min="11" max="12" width="10.28515625" customWidth="1"/>
    <col min="13" max="14" width="9.42578125" bestFit="1" customWidth="1"/>
    <col min="15" max="15" width="11.85546875" customWidth="1"/>
    <col min="21" max="21" width="15.85546875" customWidth="1"/>
    <col min="22" max="22" width="13.5703125" customWidth="1"/>
    <col min="25" max="25" width="21.140625" customWidth="1"/>
  </cols>
  <sheetData>
    <row r="1" spans="1:26" ht="31.5" x14ac:dyDescent="0.5">
      <c r="A1" s="11" t="s">
        <v>0</v>
      </c>
    </row>
    <row r="2" spans="1:26" x14ac:dyDescent="0.25">
      <c r="A2" s="6"/>
      <c r="B2" s="7"/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37"/>
      <c r="K2" s="17" t="s">
        <v>7</v>
      </c>
      <c r="L2" s="18"/>
    </row>
    <row r="3" spans="1:26" x14ac:dyDescent="0.25">
      <c r="A3" s="9"/>
      <c r="B3" s="10"/>
      <c r="C3" s="10">
        <v>0</v>
      </c>
      <c r="D3" s="10">
        <v>5</v>
      </c>
      <c r="E3" s="10">
        <v>10</v>
      </c>
      <c r="F3" s="10">
        <v>20</v>
      </c>
      <c r="G3" s="10">
        <v>30</v>
      </c>
      <c r="H3" s="10">
        <v>40</v>
      </c>
      <c r="I3" s="38" t="s">
        <v>8</v>
      </c>
      <c r="K3" s="19" t="s">
        <v>9</v>
      </c>
      <c r="L3" s="19" t="s">
        <v>10</v>
      </c>
    </row>
    <row r="4" spans="1:26" x14ac:dyDescent="0.25">
      <c r="A4" s="4" t="s">
        <v>38</v>
      </c>
      <c r="B4" s="5" t="s">
        <v>11</v>
      </c>
      <c r="C4" s="4">
        <v>1.7000000000000001E-2</v>
      </c>
      <c r="D4" s="4">
        <v>8.8999999999999996E-2</v>
      </c>
      <c r="E4" s="4">
        <v>0.159</v>
      </c>
      <c r="F4" s="4">
        <v>0.29099999999999998</v>
      </c>
      <c r="G4" s="4">
        <v>0.41699999999999998</v>
      </c>
      <c r="H4" s="4"/>
      <c r="I4" s="67">
        <f>RSQ(C4:H4,C3:H3)</f>
        <v>0.99935946088360561</v>
      </c>
      <c r="K4" s="20">
        <f>INTERCEPT(C4:H4,$C$3:$H$3)</f>
        <v>2.1655172413793111E-2</v>
      </c>
      <c r="L4" s="20">
        <f>SLOPE(C4:H4,$C$3:$H$3)</f>
        <v>1.330344827586207E-2</v>
      </c>
    </row>
    <row r="5" spans="1:26" x14ac:dyDescent="0.25">
      <c r="A5" s="4" t="s">
        <v>39</v>
      </c>
      <c r="B5" s="5" t="s">
        <v>11</v>
      </c>
      <c r="C5" s="4">
        <v>1.4E-2</v>
      </c>
      <c r="D5" s="4">
        <v>9.2999999999999999E-2</v>
      </c>
      <c r="E5" s="4">
        <v>0.16200000000000001</v>
      </c>
      <c r="F5" s="4">
        <v>0.314</v>
      </c>
      <c r="G5" s="4">
        <v>0.44800000000000001</v>
      </c>
      <c r="H5" s="4">
        <v>0.62</v>
      </c>
      <c r="I5" s="67">
        <f>RSQ(C5:H5,C3:H3)</f>
        <v>0.99889253441436354</v>
      </c>
      <c r="K5" s="20">
        <f t="shared" ref="K5:K10" si="0">INTERCEPT(C5:H5,$C$3:$H$3)</f>
        <v>1.4140350877192953E-2</v>
      </c>
      <c r="L5" s="20">
        <f t="shared" ref="L5:L10" si="1">SLOPE(C5:H5,$C$3:$H$3)</f>
        <v>1.4915789473684209E-2</v>
      </c>
    </row>
    <row r="6" spans="1:26" x14ac:dyDescent="0.25">
      <c r="A6" s="4" t="s">
        <v>40</v>
      </c>
      <c r="B6" s="5" t="s">
        <v>11</v>
      </c>
      <c r="C6" s="4">
        <v>1.4E-2</v>
      </c>
      <c r="D6" s="4">
        <v>9.4E-2</v>
      </c>
      <c r="E6" s="4">
        <v>0.17699999999999999</v>
      </c>
      <c r="F6" s="4">
        <v>0.33200000000000002</v>
      </c>
      <c r="G6" s="4">
        <v>0.48599999999999999</v>
      </c>
      <c r="H6" s="4">
        <v>0.63100000000000001</v>
      </c>
      <c r="I6" s="67">
        <f t="shared" ref="I6:I8" si="2">RSQ(C6:H6,C5:H5)</f>
        <v>0.99771613262063563</v>
      </c>
      <c r="K6" s="20">
        <f t="shared" si="0"/>
        <v>1.8505263157894747E-2</v>
      </c>
      <c r="L6" s="20">
        <f t="shared" si="1"/>
        <v>1.5456842105263156E-2</v>
      </c>
    </row>
    <row r="7" spans="1:26" x14ac:dyDescent="0.25">
      <c r="A7" s="4" t="s">
        <v>41</v>
      </c>
      <c r="B7" s="5" t="s">
        <v>11</v>
      </c>
      <c r="C7" s="4">
        <v>1.6E-2</v>
      </c>
      <c r="D7" s="4">
        <v>0.10299999999999999</v>
      </c>
      <c r="E7" s="4">
        <v>0.19800000000000001</v>
      </c>
      <c r="F7" s="4">
        <v>0.39</v>
      </c>
      <c r="G7" s="4">
        <v>0.53500000000000003</v>
      </c>
      <c r="H7" s="4">
        <v>0.72399999999999998</v>
      </c>
      <c r="I7" s="67">
        <f t="shared" si="2"/>
        <v>0.99856513905834687</v>
      </c>
      <c r="K7" s="20">
        <f t="shared" si="0"/>
        <v>1.9666666666666721E-2</v>
      </c>
      <c r="L7" s="20">
        <f t="shared" si="1"/>
        <v>1.7599999999999998E-2</v>
      </c>
    </row>
    <row r="8" spans="1:26" x14ac:dyDescent="0.25">
      <c r="A8" s="4" t="s">
        <v>42</v>
      </c>
      <c r="B8" s="61" t="s">
        <v>11</v>
      </c>
      <c r="C8" s="60">
        <v>1.0999999999999999E-2</v>
      </c>
      <c r="D8" s="60">
        <v>5.0999999999999997E-2</v>
      </c>
      <c r="E8" s="60">
        <v>7.0000000000000007E-2</v>
      </c>
      <c r="F8" s="60">
        <v>0.151</v>
      </c>
      <c r="G8" s="60">
        <v>0.19700000000000001</v>
      </c>
      <c r="H8" s="60">
        <v>0.251</v>
      </c>
      <c r="I8" s="67">
        <f t="shared" si="2"/>
        <v>0.99466306847962294</v>
      </c>
      <c r="K8" s="20">
        <f t="shared" si="0"/>
        <v>1.6722807017543875E-2</v>
      </c>
      <c r="L8" s="20">
        <f t="shared" si="1"/>
        <v>6.0063157894736843E-3</v>
      </c>
    </row>
    <row r="9" spans="1:26" x14ac:dyDescent="0.25">
      <c r="A9" s="4" t="s">
        <v>43</v>
      </c>
      <c r="B9" s="5" t="s">
        <v>11</v>
      </c>
      <c r="C9" s="4">
        <v>0.01</v>
      </c>
      <c r="D9" s="4">
        <v>0.1</v>
      </c>
      <c r="E9" s="4">
        <v>0.185</v>
      </c>
      <c r="F9" s="4">
        <v>0.377</v>
      </c>
      <c r="G9" s="4">
        <v>0.51400000000000001</v>
      </c>
      <c r="H9" s="4">
        <v>0.67300000000000004</v>
      </c>
      <c r="I9" s="67">
        <f>RSQ(C9:H9,C7:H7)</f>
        <v>0.99907571074569446</v>
      </c>
      <c r="K9" s="20">
        <f t="shared" si="0"/>
        <v>1.9554385964912269E-2</v>
      </c>
      <c r="L9" s="20">
        <f t="shared" si="1"/>
        <v>1.6587368421052632E-2</v>
      </c>
    </row>
    <row r="10" spans="1:26" x14ac:dyDescent="0.25">
      <c r="A10" s="4" t="s">
        <v>44</v>
      </c>
      <c r="B10" s="5" t="s">
        <v>11</v>
      </c>
      <c r="C10" s="4">
        <v>1.6E-2</v>
      </c>
      <c r="D10" s="4">
        <v>6.4000000000000001E-2</v>
      </c>
      <c r="E10" s="4">
        <v>0.11700000000000001</v>
      </c>
      <c r="F10" s="4">
        <v>0.20399999999999999</v>
      </c>
      <c r="G10" s="4">
        <v>0.29399999999999998</v>
      </c>
      <c r="H10" s="4">
        <v>0.44500000000000001</v>
      </c>
      <c r="I10" s="67">
        <f>RSQ(C10:H10,C8:H8)</f>
        <v>0.9721420558752456</v>
      </c>
      <c r="K10" s="20">
        <f t="shared" si="0"/>
        <v>9.6210526315789469E-3</v>
      </c>
      <c r="L10" s="20">
        <f t="shared" si="1"/>
        <v>1.0307368421052633E-2</v>
      </c>
    </row>
    <row r="12" spans="1:26" ht="31.5" x14ac:dyDescent="0.5">
      <c r="A12" s="11" t="s">
        <v>12</v>
      </c>
      <c r="K12" s="62"/>
      <c r="L12" s="62"/>
    </row>
    <row r="13" spans="1:26" x14ac:dyDescent="0.25">
      <c r="N13" t="s">
        <v>13</v>
      </c>
    </row>
    <row r="14" spans="1:26" x14ac:dyDescent="0.25">
      <c r="A14" s="15"/>
      <c r="B14" s="7"/>
      <c r="C14" s="7"/>
      <c r="D14" s="7"/>
      <c r="E14" s="21"/>
      <c r="F14" s="22"/>
      <c r="G14" s="47" t="s">
        <v>14</v>
      </c>
      <c r="H14" s="47" t="s">
        <v>14</v>
      </c>
      <c r="I14" s="47" t="s">
        <v>14</v>
      </c>
      <c r="J14" s="47" t="s">
        <v>14</v>
      </c>
      <c r="K14" s="47" t="s">
        <v>14</v>
      </c>
      <c r="L14" s="47" t="s">
        <v>14</v>
      </c>
      <c r="M14" s="6" t="s">
        <v>14</v>
      </c>
      <c r="N14" s="54" t="s">
        <v>15</v>
      </c>
      <c r="O14" s="54"/>
      <c r="P14" s="54"/>
      <c r="Q14" s="54"/>
      <c r="R14" s="54"/>
      <c r="S14" s="54"/>
      <c r="T14" s="54"/>
      <c r="U14" s="23" t="s">
        <v>16</v>
      </c>
      <c r="V14" s="23" t="s">
        <v>17</v>
      </c>
    </row>
    <row r="15" spans="1:26" x14ac:dyDescent="0.25">
      <c r="A15" s="16"/>
      <c r="B15" s="10" t="s">
        <v>18</v>
      </c>
      <c r="C15" s="10" t="s">
        <v>19</v>
      </c>
      <c r="D15" s="10" t="s">
        <v>20</v>
      </c>
      <c r="E15" s="29" t="s">
        <v>21</v>
      </c>
      <c r="F15" s="30" t="s">
        <v>22</v>
      </c>
      <c r="G15" s="48" t="s">
        <v>23</v>
      </c>
      <c r="H15" s="48" t="s">
        <v>24</v>
      </c>
      <c r="I15" s="48" t="s">
        <v>25</v>
      </c>
      <c r="J15" s="48" t="s">
        <v>31</v>
      </c>
      <c r="K15" s="48" t="s">
        <v>32</v>
      </c>
      <c r="L15" s="48" t="s">
        <v>33</v>
      </c>
      <c r="M15" s="12" t="s">
        <v>34</v>
      </c>
      <c r="N15" s="55" t="s">
        <v>23</v>
      </c>
      <c r="O15" s="55" t="s">
        <v>24</v>
      </c>
      <c r="P15" s="55" t="s">
        <v>25</v>
      </c>
      <c r="Q15" s="55" t="s">
        <v>31</v>
      </c>
      <c r="R15" s="55" t="s">
        <v>32</v>
      </c>
      <c r="S15" s="55" t="s">
        <v>33</v>
      </c>
      <c r="T15" s="55" t="s">
        <v>34</v>
      </c>
      <c r="U15" s="24" t="s">
        <v>26</v>
      </c>
      <c r="V15" s="24" t="s">
        <v>27</v>
      </c>
      <c r="X15" s="5"/>
      <c r="Y15" s="5"/>
      <c r="Z15" s="35"/>
    </row>
    <row r="16" spans="1:26" x14ac:dyDescent="0.25">
      <c r="A16" s="26"/>
      <c r="B16" s="27"/>
      <c r="C16" s="27"/>
      <c r="D16" s="27"/>
      <c r="E16" s="31"/>
      <c r="F16" s="32"/>
      <c r="G16" s="49"/>
      <c r="H16" s="49"/>
      <c r="I16" s="49"/>
      <c r="J16" s="49"/>
      <c r="K16" s="49"/>
      <c r="L16" s="49"/>
      <c r="M16" s="28"/>
      <c r="N16" s="61"/>
      <c r="O16" s="61"/>
      <c r="P16" s="61"/>
      <c r="Q16" s="61"/>
      <c r="R16" s="61"/>
      <c r="S16" s="61"/>
      <c r="T16" s="61"/>
      <c r="U16" s="24"/>
      <c r="V16" s="24"/>
      <c r="X16" s="5"/>
      <c r="Y16" s="5"/>
      <c r="Z16" s="35"/>
    </row>
    <row r="17" spans="1:25" x14ac:dyDescent="0.25">
      <c r="A17" s="40"/>
      <c r="B17" s="41" t="s">
        <v>28</v>
      </c>
      <c r="C17" s="2">
        <v>1</v>
      </c>
      <c r="D17" s="2">
        <v>140</v>
      </c>
      <c r="E17" s="33"/>
      <c r="F17" s="34"/>
      <c r="G17" s="50"/>
      <c r="H17" s="50"/>
      <c r="I17" s="50">
        <v>0.57899999999999996</v>
      </c>
      <c r="J17" s="50"/>
      <c r="K17" s="50"/>
      <c r="L17" s="50">
        <v>0.61099999999999999</v>
      </c>
      <c r="M17" s="1">
        <v>0.505</v>
      </c>
      <c r="N17" s="56"/>
      <c r="O17" s="56"/>
      <c r="P17" s="56">
        <f>((I17-I$35)-$K$6)/$L$6</f>
        <v>35.09738490874421</v>
      </c>
      <c r="Q17" s="56"/>
      <c r="R17" s="56"/>
      <c r="S17" s="56">
        <f>((L17-L$35)-$K$9)/$L$9</f>
        <v>34.631509920886749</v>
      </c>
      <c r="T17" s="56">
        <f>((M17-M$35)-$K$10)/$L$10</f>
        <v>46.217320261437898</v>
      </c>
      <c r="U17" s="39">
        <f>AVERAGE(N17:T17)</f>
        <v>38.648738363689624</v>
      </c>
      <c r="V17" s="39">
        <f>STDEV(N17:T17)</f>
        <v>6.5587219664557841</v>
      </c>
      <c r="X17" s="4"/>
      <c r="Y17" s="70"/>
    </row>
    <row r="18" spans="1:25" x14ac:dyDescent="0.25">
      <c r="A18" s="43"/>
      <c r="B18" s="35" t="s">
        <v>28</v>
      </c>
      <c r="C18">
        <v>2</v>
      </c>
      <c r="D18">
        <v>120</v>
      </c>
      <c r="E18" s="31"/>
      <c r="F18" s="32"/>
      <c r="G18" s="51">
        <v>0.59199999999999997</v>
      </c>
      <c r="H18" s="51">
        <v>0.60399999999999998</v>
      </c>
      <c r="I18" s="51"/>
      <c r="J18" s="51">
        <v>0.44800000000000001</v>
      </c>
      <c r="K18" s="51"/>
      <c r="L18" s="51"/>
      <c r="M18" s="13"/>
      <c r="N18" s="56">
        <f>((G18-G$35)-$K$4)/$L$4</f>
        <v>41.594090202177284</v>
      </c>
      <c r="O18" s="56">
        <f>((H18-H$35)-$K$5)/$L$5</f>
        <v>38.406257351211487</v>
      </c>
      <c r="P18" s="56"/>
      <c r="Q18" s="56">
        <f>((J18-J$35)-$K$7)/$L$7</f>
        <v>22.859848484848484</v>
      </c>
      <c r="R18" s="56"/>
      <c r="S18" s="56"/>
      <c r="T18" s="56"/>
      <c r="U18" s="58">
        <f t="shared" ref="U17:U25" si="3">AVERAGE(N18:T18)</f>
        <v>34.286732012745752</v>
      </c>
      <c r="V18" s="58">
        <f t="shared" ref="V17:V22" si="4">STDEV(N18:T18)</f>
        <v>10.023513353187194</v>
      </c>
      <c r="X18" s="4"/>
      <c r="Y18" s="70"/>
    </row>
    <row r="19" spans="1:25" x14ac:dyDescent="0.25">
      <c r="A19" s="43"/>
      <c r="B19" s="35" t="s">
        <v>28</v>
      </c>
      <c r="C19">
        <v>3</v>
      </c>
      <c r="D19">
        <v>100</v>
      </c>
      <c r="E19" s="31"/>
      <c r="F19" s="32"/>
      <c r="G19" s="51"/>
      <c r="H19" s="51"/>
      <c r="I19" s="51">
        <v>0.56200000000000006</v>
      </c>
      <c r="J19" s="51"/>
      <c r="K19" s="51"/>
      <c r="L19" s="51">
        <v>0.46899999999999997</v>
      </c>
      <c r="M19" s="13">
        <v>0.42</v>
      </c>
      <c r="N19" s="56"/>
      <c r="O19" s="56"/>
      <c r="P19" s="56">
        <f>((I19-I$35)-$K$6)/$L$6</f>
        <v>33.9975483519477</v>
      </c>
      <c r="Q19" s="56"/>
      <c r="R19" s="56"/>
      <c r="S19" s="56">
        <f>((L19-L$35)-$K$9)/$L$9</f>
        <v>26.070778863645977</v>
      </c>
      <c r="T19" s="56">
        <f>((M19-M$35)-$K$10)/$L$10</f>
        <v>37.970792483660126</v>
      </c>
      <c r="U19" s="58">
        <f t="shared" si="3"/>
        <v>32.679706566417934</v>
      </c>
      <c r="V19" s="58">
        <f t="shared" si="4"/>
        <v>6.0584743350035648</v>
      </c>
      <c r="X19" s="4"/>
      <c r="Y19" s="70"/>
    </row>
    <row r="20" spans="1:25" x14ac:dyDescent="0.25">
      <c r="A20" s="43"/>
      <c r="B20" s="35" t="s">
        <v>28</v>
      </c>
      <c r="C20">
        <v>4</v>
      </c>
      <c r="D20">
        <v>80</v>
      </c>
      <c r="E20" s="31"/>
      <c r="F20" s="32"/>
      <c r="G20" s="51">
        <v>0.47399999999999998</v>
      </c>
      <c r="H20" s="51">
        <v>0.51100000000000001</v>
      </c>
      <c r="I20" s="51"/>
      <c r="J20" s="51">
        <v>0.627</v>
      </c>
      <c r="K20" s="51"/>
      <c r="L20" s="51"/>
      <c r="M20" s="13"/>
      <c r="N20" s="56">
        <f>((G20-G$35)-$K$4)/$L$4</f>
        <v>32.724209434940377</v>
      </c>
      <c r="O20" s="56">
        <f>((H20-H$35)-$K$5)/$L$5</f>
        <v>32.171253822629978</v>
      </c>
      <c r="P20" s="56"/>
      <c r="Q20" s="56">
        <f>((J20-J$35)-$K$7)/$L$7</f>
        <v>33.030303030303031</v>
      </c>
      <c r="R20" s="56"/>
      <c r="S20" s="56"/>
      <c r="T20" s="56"/>
      <c r="U20" s="58">
        <f t="shared" si="3"/>
        <v>32.641922095957796</v>
      </c>
      <c r="V20" s="58">
        <f t="shared" si="4"/>
        <v>0.43539612988467252</v>
      </c>
      <c r="X20" s="4"/>
      <c r="Y20" s="70"/>
    </row>
    <row r="21" spans="1:25" x14ac:dyDescent="0.25">
      <c r="A21" s="43"/>
      <c r="B21" s="35" t="s">
        <v>28</v>
      </c>
      <c r="C21">
        <v>5</v>
      </c>
      <c r="D21">
        <v>70</v>
      </c>
      <c r="E21" s="31"/>
      <c r="F21" s="32"/>
      <c r="G21" s="51"/>
      <c r="H21" s="51"/>
      <c r="I21" s="51">
        <v>0.44700000000000001</v>
      </c>
      <c r="J21" s="51"/>
      <c r="K21" s="51"/>
      <c r="L21" s="51">
        <v>0.437</v>
      </c>
      <c r="M21" s="13">
        <v>0.24099999999999999</v>
      </c>
      <c r="N21" s="56"/>
      <c r="O21" s="56"/>
      <c r="P21" s="56">
        <f>((I21-I$35)-$K$6)/$L$6</f>
        <v>26.557477526559524</v>
      </c>
      <c r="Q21" s="56"/>
      <c r="R21" s="56"/>
      <c r="S21" s="56">
        <f>((L21-L$35)-$K$9)/$L$9</f>
        <v>24.141600033845243</v>
      </c>
      <c r="T21" s="56">
        <f>((M21-M$35)-$K$10)/$L$10</f>
        <v>20.604575163398692</v>
      </c>
      <c r="U21" s="58">
        <f t="shared" si="3"/>
        <v>23.767884241267819</v>
      </c>
      <c r="V21" s="58">
        <f t="shared" si="4"/>
        <v>2.9939955338223054</v>
      </c>
      <c r="X21" s="4"/>
      <c r="Y21" s="70"/>
    </row>
    <row r="22" spans="1:25" x14ac:dyDescent="0.25">
      <c r="A22" s="43"/>
      <c r="B22" s="35" t="s">
        <v>28</v>
      </c>
      <c r="C22">
        <v>6</v>
      </c>
      <c r="D22">
        <v>60</v>
      </c>
      <c r="E22" s="31"/>
      <c r="F22" s="32"/>
      <c r="G22" s="51">
        <v>0.31900000000000001</v>
      </c>
      <c r="H22" s="51">
        <v>0.34499999999999997</v>
      </c>
      <c r="I22" s="51"/>
      <c r="J22" s="51">
        <v>0.36</v>
      </c>
      <c r="K22" s="51"/>
      <c r="L22" s="51"/>
      <c r="M22" s="13"/>
      <c r="N22" s="57">
        <f>((G22-G$35)-$K$4)/$L$4</f>
        <v>21.07309486780715</v>
      </c>
      <c r="O22" s="57">
        <f>((H22-H$35)-$K$5)/$L$5</f>
        <v>21.042107739355448</v>
      </c>
      <c r="P22" s="57"/>
      <c r="Q22" s="57">
        <f>((J22-J$35)-$K$7)/$L$7</f>
        <v>17.859848484848481</v>
      </c>
      <c r="R22" s="57"/>
      <c r="S22" s="57"/>
      <c r="T22" s="57"/>
      <c r="U22" s="58">
        <f t="shared" si="3"/>
        <v>19.991683697337027</v>
      </c>
      <c r="V22" s="58">
        <f t="shared" si="4"/>
        <v>1.8462884607874743</v>
      </c>
      <c r="X22" s="4"/>
      <c r="Y22" s="70"/>
    </row>
    <row r="23" spans="1:25" x14ac:dyDescent="0.25">
      <c r="A23" s="40"/>
      <c r="B23" s="41" t="s">
        <v>28</v>
      </c>
      <c r="C23" s="2">
        <v>1</v>
      </c>
      <c r="D23" s="2">
        <v>50</v>
      </c>
      <c r="E23" s="33"/>
      <c r="F23" s="34"/>
      <c r="G23" s="50"/>
      <c r="H23" s="50"/>
      <c r="I23" s="50">
        <v>0.14099999999999999</v>
      </c>
      <c r="J23" s="50"/>
      <c r="K23" s="50"/>
      <c r="L23" s="50">
        <v>0.14599999999999999</v>
      </c>
      <c r="M23" s="1">
        <v>0.20699999999999999</v>
      </c>
      <c r="N23" s="56"/>
      <c r="O23" s="56"/>
      <c r="P23" s="56">
        <f>((I23-I$35)-$K$6)/$L$6</f>
        <v>6.7604195042222823</v>
      </c>
      <c r="Q23" s="56"/>
      <c r="R23" s="56"/>
      <c r="S23" s="56">
        <f>((L23-L$35)-$K$9)/$L$9</f>
        <v>6.5981300503447988</v>
      </c>
      <c r="T23" s="56">
        <f>((M23-M$35)-$K$10)/$L$10</f>
        <v>17.305964052287578</v>
      </c>
      <c r="U23" s="39">
        <f>AVERAGE(N23:T23)</f>
        <v>10.221504535618219</v>
      </c>
      <c r="V23" s="42"/>
      <c r="X23" s="4"/>
      <c r="Y23" s="70"/>
    </row>
    <row r="24" spans="1:25" x14ac:dyDescent="0.25">
      <c r="A24" s="43"/>
      <c r="B24" s="35" t="s">
        <v>28</v>
      </c>
      <c r="C24">
        <v>2</v>
      </c>
      <c r="D24">
        <v>35</v>
      </c>
      <c r="E24" s="31"/>
      <c r="F24" s="32"/>
      <c r="G24" s="51">
        <v>0.10199999999999999</v>
      </c>
      <c r="H24" s="51">
        <v>0.115</v>
      </c>
      <c r="I24" s="51"/>
      <c r="J24" s="51">
        <v>0.125</v>
      </c>
      <c r="K24" s="51"/>
      <c r="L24" s="51"/>
      <c r="M24" s="13"/>
      <c r="N24" s="56">
        <f>((G24-G$35)-$K$4)/$L$4</f>
        <v>4.7615344738206309</v>
      </c>
      <c r="O24" s="56">
        <f>((H24-H$35)-$K$5)/$L$5</f>
        <v>5.6222065396377356</v>
      </c>
      <c r="P24" s="56"/>
      <c r="Q24" s="56">
        <f>((J24-J$35)-$K$7)/$L$7</f>
        <v>4.5075757575757551</v>
      </c>
      <c r="R24" s="56"/>
      <c r="S24" s="56"/>
      <c r="T24" s="56"/>
      <c r="U24" s="58">
        <f t="shared" si="3"/>
        <v>4.9637722570113736</v>
      </c>
      <c r="V24" s="44">
        <f>STDEV(N24:T24)</f>
        <v>0.58418792848915924</v>
      </c>
      <c r="X24" s="4"/>
      <c r="Y24" s="70"/>
    </row>
    <row r="25" spans="1:25" x14ac:dyDescent="0.25">
      <c r="A25" s="43"/>
      <c r="B25" s="35" t="s">
        <v>28</v>
      </c>
      <c r="C25">
        <v>3</v>
      </c>
      <c r="D25">
        <v>20</v>
      </c>
      <c r="E25" s="31"/>
      <c r="F25" s="32"/>
      <c r="G25" s="51">
        <v>8.1000000000000003E-2</v>
      </c>
      <c r="H25" s="51">
        <v>9.0999999999999998E-2</v>
      </c>
      <c r="I25" s="51"/>
      <c r="J25" s="51">
        <v>9.9000000000000005E-2</v>
      </c>
      <c r="K25" s="51"/>
      <c r="L25" s="51"/>
      <c r="M25" s="13"/>
      <c r="N25" s="56">
        <f>((G25-G$35)-$K$4)/$L$4</f>
        <v>3.1829963711767748</v>
      </c>
      <c r="O25" s="56">
        <f>((H25-H$35)-$K$5)/$L$5</f>
        <v>4.013173370971538</v>
      </c>
      <c r="P25" s="56"/>
      <c r="Q25" s="56">
        <f>((J25-J$35)-$K$7)/$L$7</f>
        <v>3.0303030303030281</v>
      </c>
      <c r="R25" s="56"/>
      <c r="S25" s="56"/>
      <c r="T25" s="56"/>
      <c r="U25" s="58">
        <f t="shared" si="3"/>
        <v>3.4088242574837806</v>
      </c>
      <c r="V25" s="44">
        <f>STDEV(N25:T25)</f>
        <v>0.52892079021047433</v>
      </c>
      <c r="X25" s="4"/>
      <c r="Y25" s="70"/>
    </row>
    <row r="26" spans="1:25" x14ac:dyDescent="0.25">
      <c r="A26" s="43"/>
      <c r="B26" s="35" t="s">
        <v>28</v>
      </c>
      <c r="C26">
        <v>4</v>
      </c>
      <c r="D26">
        <v>10</v>
      </c>
      <c r="E26" s="31">
        <v>0.15</v>
      </c>
      <c r="F26" s="32">
        <v>0.5</v>
      </c>
      <c r="G26" s="51"/>
      <c r="H26" s="51"/>
      <c r="I26" s="51">
        <v>0.114</v>
      </c>
      <c r="J26" s="51"/>
      <c r="K26" s="51"/>
      <c r="L26" s="51">
        <v>0.115</v>
      </c>
      <c r="M26" s="13">
        <v>7.9000000000000001E-2</v>
      </c>
      <c r="N26" s="56"/>
      <c r="O26" s="56"/>
      <c r="P26" s="56">
        <f>((I26-I$35)-$K$6)/$L$6</f>
        <v>5.0136202669572327</v>
      </c>
      <c r="Q26" s="56"/>
      <c r="R26" s="56"/>
      <c r="S26" s="56">
        <f>((L26-L$35)-$K$9)/$L$9</f>
        <v>4.7292380589753362</v>
      </c>
      <c r="T26" s="56">
        <f>((M26-M$35)-$K$10)/$L$10</f>
        <v>4.8876633986928093</v>
      </c>
      <c r="U26" s="58">
        <f t="shared" ref="U26:U28" si="5">AVERAGE(N26:T26)</f>
        <v>4.8768405748751258</v>
      </c>
      <c r="V26" s="44">
        <f t="shared" ref="V26:V28" si="6">STDEV(N26:T26)</f>
        <v>0.14249968487932216</v>
      </c>
      <c r="X26" s="4"/>
      <c r="Y26" s="70"/>
    </row>
    <row r="27" spans="1:25" x14ac:dyDescent="0.25">
      <c r="A27" s="43"/>
      <c r="B27" s="35" t="s">
        <v>28</v>
      </c>
      <c r="C27">
        <v>5</v>
      </c>
      <c r="D27">
        <v>5</v>
      </c>
      <c r="E27" s="31">
        <v>0.78</v>
      </c>
      <c r="F27" s="32">
        <v>0.79</v>
      </c>
      <c r="G27" s="51"/>
      <c r="H27" s="51"/>
      <c r="I27" s="51">
        <v>8.5000000000000006E-2</v>
      </c>
      <c r="J27" s="51"/>
      <c r="K27" s="51"/>
      <c r="L27" s="51">
        <v>0.1</v>
      </c>
      <c r="M27" s="13">
        <v>6.3E-2</v>
      </c>
      <c r="N27" s="56"/>
      <c r="O27" s="56"/>
      <c r="P27" s="56">
        <f>((I27-I$35)-$K$6)/$L$6</f>
        <v>3.1374284935984744</v>
      </c>
      <c r="Q27" s="56"/>
      <c r="R27" s="56"/>
      <c r="S27" s="56">
        <f>((L27-L$35)-$K$9)/$L$9</f>
        <v>3.8249354825062412</v>
      </c>
      <c r="T27" s="56">
        <f>((M27-M$35)-$K$10)/$L$10</f>
        <v>3.3353758169934635</v>
      </c>
      <c r="U27" s="58">
        <f t="shared" si="5"/>
        <v>3.4325799310327265</v>
      </c>
      <c r="V27" s="44">
        <f t="shared" si="6"/>
        <v>0.35391092776131472</v>
      </c>
      <c r="X27" s="4"/>
      <c r="Y27" s="70"/>
    </row>
    <row r="28" spans="1:25" x14ac:dyDescent="0.25">
      <c r="A28" s="45"/>
      <c r="B28" s="36" t="s">
        <v>28</v>
      </c>
      <c r="C28" s="3">
        <v>6</v>
      </c>
      <c r="D28" s="3">
        <v>1</v>
      </c>
      <c r="E28" s="31">
        <v>2.2000000000000002</v>
      </c>
      <c r="F28" s="30">
        <v>0.88</v>
      </c>
      <c r="G28" s="52">
        <v>7.1999999999999995E-2</v>
      </c>
      <c r="H28" s="52">
        <v>8.3000000000000004E-2</v>
      </c>
      <c r="I28" s="52"/>
      <c r="J28" s="52">
        <v>7.5999999999999998E-2</v>
      </c>
      <c r="K28" s="52"/>
      <c r="L28" s="52"/>
      <c r="M28" s="14"/>
      <c r="N28" s="57">
        <f>((G28-G$35)-$K$4)/$L$4</f>
        <v>2.5064800414722641</v>
      </c>
      <c r="O28" s="57">
        <f>((H28-H$35)-$K$5)/$L$5</f>
        <v>3.4768289814161402</v>
      </c>
      <c r="P28" s="57"/>
      <c r="Q28" s="57">
        <f>((J28-J$35)-$K$7)/$L$7</f>
        <v>1.7234848484848457</v>
      </c>
      <c r="R28" s="57"/>
      <c r="S28" s="57"/>
      <c r="T28" s="57"/>
      <c r="U28" s="59">
        <f t="shared" si="5"/>
        <v>2.5689312904577499</v>
      </c>
      <c r="V28" s="46">
        <f t="shared" si="6"/>
        <v>0.87833879055637387</v>
      </c>
      <c r="X28" s="4"/>
      <c r="Y28" s="70"/>
    </row>
    <row r="29" spans="1:25" x14ac:dyDescent="0.25">
      <c r="A29" s="43"/>
      <c r="B29" s="35" t="s">
        <v>29</v>
      </c>
      <c r="C29">
        <v>1</v>
      </c>
      <c r="D29">
        <v>35</v>
      </c>
      <c r="E29" s="33"/>
      <c r="F29" s="65"/>
      <c r="G29" s="51">
        <v>7.4999999999999997E-2</v>
      </c>
      <c r="H29" s="51">
        <v>8.1000000000000003E-2</v>
      </c>
      <c r="I29" s="51"/>
      <c r="J29" s="51">
        <v>7.8E-2</v>
      </c>
      <c r="K29" s="51"/>
      <c r="L29" s="51"/>
      <c r="M29" s="13"/>
      <c r="N29" s="56">
        <f>((G29-G$35)-$K$4)/$L$4</f>
        <v>2.731985484707101</v>
      </c>
      <c r="O29" s="56">
        <f>((H29-H$35)-$K$5)/$L$5</f>
        <v>3.3427428840272904</v>
      </c>
      <c r="P29" s="56"/>
      <c r="Q29" s="56">
        <f>((J29-J$35)-$K$7)/$L$7</f>
        <v>1.8371212121212095</v>
      </c>
      <c r="R29" s="56"/>
      <c r="S29" s="56"/>
      <c r="T29" s="56"/>
      <c r="U29" s="58">
        <f t="shared" ref="U29:U34" si="7">AVERAGE(N29:T29)</f>
        <v>2.6372831936185333</v>
      </c>
      <c r="V29" s="58">
        <f t="shared" ref="V29:V34" si="8">STDEV(N29:T29)</f>
        <v>0.75726517659363157</v>
      </c>
      <c r="X29" s="4"/>
      <c r="Y29" s="71"/>
    </row>
    <row r="30" spans="1:25" x14ac:dyDescent="0.25">
      <c r="A30" s="43"/>
      <c r="B30" s="35" t="s">
        <v>29</v>
      </c>
      <c r="C30">
        <v>2</v>
      </c>
      <c r="D30">
        <v>30</v>
      </c>
      <c r="E30" s="31"/>
      <c r="F30" s="65"/>
      <c r="G30" s="51"/>
      <c r="H30" s="51"/>
      <c r="I30" s="51">
        <v>6.9000000000000006E-2</v>
      </c>
      <c r="J30" s="51"/>
      <c r="K30" s="51"/>
      <c r="L30" s="51">
        <v>7.8E-2</v>
      </c>
      <c r="M30" s="13">
        <v>6.8000000000000005E-2</v>
      </c>
      <c r="N30" s="56"/>
      <c r="O30" s="56"/>
      <c r="P30" s="56">
        <f>((I30-I$35)-$K$6)/$L$6</f>
        <v>2.102288204848815</v>
      </c>
      <c r="Q30" s="56"/>
      <c r="R30" s="56"/>
      <c r="S30" s="56">
        <f>((L30-L$35)-$K$9)/$L$9</f>
        <v>2.4986250370182348</v>
      </c>
      <c r="T30" s="56">
        <f>((M30-M$35)-$K$10)/$L$10</f>
        <v>3.8204656862745097</v>
      </c>
      <c r="U30" s="58">
        <f t="shared" si="7"/>
        <v>2.8071263093805197</v>
      </c>
      <c r="V30" s="58">
        <f t="shared" si="8"/>
        <v>0.89967396355927065</v>
      </c>
      <c r="X30" s="4"/>
      <c r="Y30" s="71"/>
    </row>
    <row r="31" spans="1:25" x14ac:dyDescent="0.25">
      <c r="A31" s="43"/>
      <c r="B31" s="35" t="s">
        <v>29</v>
      </c>
      <c r="C31">
        <v>3</v>
      </c>
      <c r="D31">
        <v>20</v>
      </c>
      <c r="E31" s="31"/>
      <c r="F31" s="65"/>
      <c r="G31" s="51">
        <v>7.0999999999999994E-2</v>
      </c>
      <c r="H31" s="51">
        <v>7.2999999999999995E-2</v>
      </c>
      <c r="I31" s="51"/>
      <c r="J31" s="51">
        <v>7.1999999999999995E-2</v>
      </c>
      <c r="K31" s="51"/>
      <c r="L31" s="51"/>
      <c r="M31" s="13"/>
      <c r="N31" s="56">
        <f>((G31-G$35)-$K$4)/$L$4</f>
        <v>2.431311560393985</v>
      </c>
      <c r="O31" s="56">
        <f>((H31-H$35)-$K$5)/$L$5</f>
        <v>2.8063984944718907</v>
      </c>
      <c r="P31" s="56"/>
      <c r="Q31" s="56">
        <f>((J31-J$35)-$K$7)/$L$7</f>
        <v>1.4962121212121182</v>
      </c>
      <c r="R31" s="56"/>
      <c r="S31" s="56"/>
      <c r="T31" s="56"/>
      <c r="U31" s="58">
        <f t="shared" si="7"/>
        <v>2.2446407253593312</v>
      </c>
      <c r="V31" s="58">
        <f t="shared" si="8"/>
        <v>0.67474556957293286</v>
      </c>
      <c r="X31" s="4"/>
      <c r="Y31" s="71"/>
    </row>
    <row r="32" spans="1:25" x14ac:dyDescent="0.25">
      <c r="A32" s="43"/>
      <c r="B32" s="35" t="s">
        <v>29</v>
      </c>
      <c r="C32">
        <v>4</v>
      </c>
      <c r="D32">
        <v>10</v>
      </c>
      <c r="E32" s="31">
        <v>0.61</v>
      </c>
      <c r="F32" s="65">
        <v>0.38</v>
      </c>
      <c r="G32" s="51"/>
      <c r="H32" s="51"/>
      <c r="I32" s="51">
        <v>5.8000000000000003E-2</v>
      </c>
      <c r="J32" s="51"/>
      <c r="K32" s="51"/>
      <c r="L32" s="51">
        <v>6.7000000000000004E-2</v>
      </c>
      <c r="M32" s="13">
        <v>6.2E-2</v>
      </c>
      <c r="N32" s="56"/>
      <c r="O32" s="56"/>
      <c r="P32" s="56">
        <f>((I32-I$35)-$K$6)/$L$6</f>
        <v>1.3906292563334242</v>
      </c>
      <c r="Q32" s="56"/>
      <c r="R32" s="56"/>
      <c r="S32" s="56">
        <f>((L32-L$35)-$K$9)/$L$9</f>
        <v>1.8354698142742318</v>
      </c>
      <c r="T32" s="56">
        <f>((M32-M$35)-$K$10)/$L$10</f>
        <v>3.2383578431372544</v>
      </c>
      <c r="U32" s="58">
        <f t="shared" si="7"/>
        <v>2.1548189712483037</v>
      </c>
      <c r="V32" s="58">
        <f t="shared" si="8"/>
        <v>0.96437189178659544</v>
      </c>
      <c r="X32" s="4"/>
      <c r="Y32" s="71"/>
    </row>
    <row r="33" spans="1:25" x14ac:dyDescent="0.25">
      <c r="A33" s="43"/>
      <c r="B33" s="35" t="s">
        <v>29</v>
      </c>
      <c r="C33">
        <v>5</v>
      </c>
      <c r="D33">
        <v>5</v>
      </c>
      <c r="E33" s="31">
        <v>0.55000000000000004</v>
      </c>
      <c r="F33" s="65">
        <v>0.28000000000000003</v>
      </c>
      <c r="G33" s="51">
        <v>6.3E-2</v>
      </c>
      <c r="H33" s="51">
        <v>6.5000000000000002E-2</v>
      </c>
      <c r="I33" s="51"/>
      <c r="J33" s="51">
        <v>6.2E-2</v>
      </c>
      <c r="K33" s="51"/>
      <c r="L33" s="51"/>
      <c r="M33" s="13"/>
      <c r="N33" s="56">
        <f>((G33-G$35)-$K$4)/$L$4</f>
        <v>1.8299637117677545</v>
      </c>
      <c r="O33" s="56">
        <f>((H33-H$35)-$K$5)/$L$5</f>
        <v>2.2700541049164924</v>
      </c>
      <c r="P33" s="56"/>
      <c r="Q33" s="56">
        <f>((J33-J$35)-$K$7)/$L$7</f>
        <v>0.92803030303030032</v>
      </c>
      <c r="R33" s="56"/>
      <c r="S33" s="56"/>
      <c r="T33" s="56"/>
      <c r="U33" s="58">
        <f t="shared" si="7"/>
        <v>1.6760160399048489</v>
      </c>
      <c r="V33" s="58">
        <f t="shared" si="8"/>
        <v>0.68412855916214665</v>
      </c>
      <c r="X33" s="4"/>
      <c r="Y33" s="71"/>
    </row>
    <row r="34" spans="1:25" x14ac:dyDescent="0.25">
      <c r="A34" s="45"/>
      <c r="B34" s="36" t="s">
        <v>29</v>
      </c>
      <c r="C34" s="3">
        <v>6</v>
      </c>
      <c r="D34" s="3">
        <v>1</v>
      </c>
      <c r="E34" s="29">
        <v>0.89</v>
      </c>
      <c r="F34" s="66">
        <v>0.51</v>
      </c>
      <c r="G34" s="52"/>
      <c r="H34" s="52"/>
      <c r="I34" s="52">
        <v>6.6000000000000003E-2</v>
      </c>
      <c r="J34" s="52"/>
      <c r="K34" s="52"/>
      <c r="L34" s="52">
        <v>6.4000000000000001E-2</v>
      </c>
      <c r="M34" s="14">
        <v>5.5E-2</v>
      </c>
      <c r="N34" s="57"/>
      <c r="O34" s="57"/>
      <c r="P34" s="57">
        <f>((I34-I$35)-$K$6)/$L$6</f>
        <v>1.9081994007082534</v>
      </c>
      <c r="Q34" s="57"/>
      <c r="R34" s="57"/>
      <c r="S34" s="57">
        <f>((L34-L$35)-$K$9)/$L$9</f>
        <v>1.6546092989804129</v>
      </c>
      <c r="T34" s="57">
        <f>((M34-M$35)-$K$10)/$L$10</f>
        <v>2.5592320261437909</v>
      </c>
      <c r="U34" s="58">
        <f t="shared" si="7"/>
        <v>2.0406802419441523</v>
      </c>
      <c r="V34" s="58">
        <f t="shared" si="8"/>
        <v>0.46663577830686592</v>
      </c>
      <c r="X34" s="4"/>
      <c r="Y34" s="71"/>
    </row>
    <row r="35" spans="1:25" x14ac:dyDescent="0.25">
      <c r="B35" s="63" t="s">
        <v>30</v>
      </c>
      <c r="C35" s="64"/>
      <c r="D35" s="64"/>
      <c r="E35" s="64"/>
      <c r="F35" s="64"/>
      <c r="G35" s="53">
        <v>1.7000000000000001E-2</v>
      </c>
      <c r="H35" s="53">
        <v>1.7000000000000001E-2</v>
      </c>
      <c r="I35" s="53">
        <v>1.7999999999999999E-2</v>
      </c>
      <c r="J35" s="53">
        <v>2.5999999999999999E-2</v>
      </c>
      <c r="K35" s="53"/>
      <c r="L35" s="53">
        <v>1.7000000000000001E-2</v>
      </c>
      <c r="M35" s="53">
        <f>AVERAGE(G35:L35)</f>
        <v>1.9E-2</v>
      </c>
      <c r="N35" s="25"/>
      <c r="O35" s="25"/>
      <c r="P35" s="68"/>
      <c r="Q35" s="68"/>
      <c r="R35" s="68"/>
      <c r="S35" s="68"/>
      <c r="T35" s="68"/>
      <c r="U35" s="69"/>
      <c r="V35" s="69"/>
    </row>
    <row r="36" spans="1:25" x14ac:dyDescent="0.25">
      <c r="N36" s="25"/>
    </row>
    <row r="37" spans="1:25" x14ac:dyDescent="0.25">
      <c r="N37" s="25"/>
    </row>
  </sheetData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191F8-1FF8-48EC-A246-B81BE81A25AF}">
  <dimension ref="A1:Z37"/>
  <sheetViews>
    <sheetView tabSelected="1" zoomScale="55" zoomScaleNormal="55" workbookViewId="0">
      <selection activeCell="T4" sqref="T4"/>
    </sheetView>
  </sheetViews>
  <sheetFormatPr defaultRowHeight="15" x14ac:dyDescent="0.25"/>
  <cols>
    <col min="1" max="1" width="13.85546875" customWidth="1"/>
    <col min="2" max="2" width="19.5703125" customWidth="1"/>
    <col min="4" max="4" width="10.85546875" customWidth="1"/>
    <col min="5" max="5" width="16.85546875" customWidth="1"/>
    <col min="6" max="6" width="17.42578125" customWidth="1"/>
    <col min="9" max="9" width="11.140625" customWidth="1"/>
    <col min="11" max="12" width="10.28515625" customWidth="1"/>
    <col min="13" max="14" width="9.42578125" bestFit="1" customWidth="1"/>
    <col min="15" max="15" width="11.85546875" customWidth="1"/>
    <col min="21" max="21" width="15.85546875" customWidth="1"/>
    <col min="22" max="22" width="13.5703125" customWidth="1"/>
    <col min="25" max="25" width="21.140625" customWidth="1"/>
  </cols>
  <sheetData>
    <row r="1" spans="1:26" ht="31.5" x14ac:dyDescent="0.5">
      <c r="A1" s="11" t="s">
        <v>0</v>
      </c>
    </row>
    <row r="2" spans="1:26" x14ac:dyDescent="0.25">
      <c r="A2" s="6"/>
      <c r="B2" s="7"/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37"/>
      <c r="K2" s="17" t="s">
        <v>7</v>
      </c>
      <c r="L2" s="18"/>
    </row>
    <row r="3" spans="1:26" x14ac:dyDescent="0.25">
      <c r="A3" s="9"/>
      <c r="B3" s="10"/>
      <c r="C3" s="10">
        <v>0</v>
      </c>
      <c r="D3" s="10">
        <v>5</v>
      </c>
      <c r="E3" s="10">
        <v>10</v>
      </c>
      <c r="F3" s="10">
        <v>20</v>
      </c>
      <c r="G3" s="10">
        <v>30</v>
      </c>
      <c r="H3" s="10">
        <v>40</v>
      </c>
      <c r="I3" s="38" t="s">
        <v>8</v>
      </c>
      <c r="K3" s="19" t="s">
        <v>9</v>
      </c>
      <c r="L3" s="19" t="s">
        <v>10</v>
      </c>
    </row>
    <row r="4" spans="1:26" x14ac:dyDescent="0.25">
      <c r="A4" s="4" t="s">
        <v>38</v>
      </c>
      <c r="B4" s="5" t="s">
        <v>11</v>
      </c>
      <c r="C4" s="4">
        <v>1.7000000000000001E-2</v>
      </c>
      <c r="D4" s="4">
        <v>8.8999999999999996E-2</v>
      </c>
      <c r="E4" s="4">
        <v>0.159</v>
      </c>
      <c r="F4" s="4">
        <v>0.29099999999999998</v>
      </c>
      <c r="G4" s="4">
        <v>0.41699999999999998</v>
      </c>
      <c r="H4" s="4"/>
      <c r="I4" s="67">
        <f>RSQ(C4:H4,C3:H3)</f>
        <v>0.99935946088360561</v>
      </c>
      <c r="K4" s="20">
        <f>INTERCEPT(C4:H4,$C$3:$H$3)</f>
        <v>2.1655172413793111E-2</v>
      </c>
      <c r="L4" s="20">
        <f>SLOPE(C4:H4,$C$3:$H$3)</f>
        <v>1.330344827586207E-2</v>
      </c>
    </row>
    <row r="5" spans="1:26" x14ac:dyDescent="0.25">
      <c r="A5" s="4" t="s">
        <v>39</v>
      </c>
      <c r="B5" s="5" t="s">
        <v>11</v>
      </c>
      <c r="C5" s="4">
        <v>1.4E-2</v>
      </c>
      <c r="D5" s="4">
        <v>9.2999999999999999E-2</v>
      </c>
      <c r="E5" s="4">
        <v>0.16200000000000001</v>
      </c>
      <c r="F5" s="4">
        <v>0.314</v>
      </c>
      <c r="G5" s="4">
        <v>0.44800000000000001</v>
      </c>
      <c r="H5" s="4">
        <v>0.62</v>
      </c>
      <c r="I5" s="67">
        <f>RSQ(C5:H5,C3:H3)</f>
        <v>0.99889253441436354</v>
      </c>
      <c r="K5" s="20">
        <f t="shared" ref="K5:K10" si="0">INTERCEPT(C5:H5,$C$3:$H$3)</f>
        <v>1.4140350877192953E-2</v>
      </c>
      <c r="L5" s="20">
        <f t="shared" ref="L5:L10" si="1">SLOPE(C5:H5,$C$3:$H$3)</f>
        <v>1.4915789473684209E-2</v>
      </c>
    </row>
    <row r="6" spans="1:26" x14ac:dyDescent="0.25">
      <c r="A6" s="4" t="s">
        <v>40</v>
      </c>
      <c r="B6" s="5" t="s">
        <v>11</v>
      </c>
      <c r="C6" s="4">
        <v>1.4E-2</v>
      </c>
      <c r="D6" s="4">
        <v>9.4E-2</v>
      </c>
      <c r="E6" s="4">
        <v>0.17699999999999999</v>
      </c>
      <c r="F6" s="4">
        <v>0.33200000000000002</v>
      </c>
      <c r="G6" s="4">
        <v>0.48599999999999999</v>
      </c>
      <c r="H6" s="4">
        <v>0.63100000000000001</v>
      </c>
      <c r="I6" s="67">
        <f t="shared" ref="I6:I8" si="2">RSQ(C6:H6,C5:H5)</f>
        <v>0.99771613262063563</v>
      </c>
      <c r="K6" s="20">
        <f t="shared" si="0"/>
        <v>1.8505263157894747E-2</v>
      </c>
      <c r="L6" s="20">
        <f t="shared" si="1"/>
        <v>1.5456842105263156E-2</v>
      </c>
    </row>
    <row r="7" spans="1:26" x14ac:dyDescent="0.25">
      <c r="A7" s="4" t="s">
        <v>41</v>
      </c>
      <c r="B7" s="5" t="s">
        <v>11</v>
      </c>
      <c r="C7" s="4">
        <v>1.6E-2</v>
      </c>
      <c r="D7" s="4">
        <v>0.10299999999999999</v>
      </c>
      <c r="E7" s="4">
        <v>0.19800000000000001</v>
      </c>
      <c r="F7" s="4">
        <v>0.39</v>
      </c>
      <c r="G7" s="4">
        <v>0.53500000000000003</v>
      </c>
      <c r="H7" s="4">
        <v>0.72399999999999998</v>
      </c>
      <c r="I7" s="67">
        <f t="shared" si="2"/>
        <v>0.99856513905834687</v>
      </c>
      <c r="K7" s="20">
        <f t="shared" si="0"/>
        <v>1.9666666666666721E-2</v>
      </c>
      <c r="L7" s="20">
        <f t="shared" si="1"/>
        <v>1.7599999999999998E-2</v>
      </c>
    </row>
    <row r="8" spans="1:26" x14ac:dyDescent="0.25">
      <c r="A8" s="4" t="s">
        <v>42</v>
      </c>
      <c r="B8" s="61" t="s">
        <v>11</v>
      </c>
      <c r="C8" s="60">
        <v>1.0999999999999999E-2</v>
      </c>
      <c r="D8" s="60">
        <v>5.0999999999999997E-2</v>
      </c>
      <c r="E8" s="60">
        <v>7.0000000000000007E-2</v>
      </c>
      <c r="F8" s="60">
        <v>0.151</v>
      </c>
      <c r="G8" s="60">
        <v>0.19700000000000001</v>
      </c>
      <c r="H8" s="60">
        <v>0.251</v>
      </c>
      <c r="I8" s="67">
        <f t="shared" si="2"/>
        <v>0.99466306847962294</v>
      </c>
      <c r="K8" s="20">
        <f t="shared" si="0"/>
        <v>1.6722807017543875E-2</v>
      </c>
      <c r="L8" s="20">
        <f t="shared" si="1"/>
        <v>6.0063157894736843E-3</v>
      </c>
    </row>
    <row r="9" spans="1:26" x14ac:dyDescent="0.25">
      <c r="A9" s="4" t="s">
        <v>43</v>
      </c>
      <c r="B9" s="5" t="s">
        <v>11</v>
      </c>
      <c r="C9" s="4">
        <v>0.01</v>
      </c>
      <c r="D9" s="4">
        <v>0.1</v>
      </c>
      <c r="E9" s="4">
        <v>0.185</v>
      </c>
      <c r="F9" s="4">
        <v>0.377</v>
      </c>
      <c r="G9" s="4">
        <v>0.51400000000000001</v>
      </c>
      <c r="H9" s="4">
        <v>0.67300000000000004</v>
      </c>
      <c r="I9" s="67">
        <f>RSQ(C9:H9,C7:H7)</f>
        <v>0.99907571074569446</v>
      </c>
      <c r="K9" s="20">
        <f t="shared" si="0"/>
        <v>1.9554385964912269E-2</v>
      </c>
      <c r="L9" s="20">
        <f t="shared" si="1"/>
        <v>1.6587368421052632E-2</v>
      </c>
    </row>
    <row r="10" spans="1:26" x14ac:dyDescent="0.25">
      <c r="A10" s="4" t="s">
        <v>44</v>
      </c>
      <c r="B10" s="5" t="s">
        <v>11</v>
      </c>
      <c r="C10" s="4">
        <v>1.6E-2</v>
      </c>
      <c r="D10" s="4">
        <v>6.4000000000000001E-2</v>
      </c>
      <c r="E10" s="4">
        <v>0.11700000000000001</v>
      </c>
      <c r="F10" s="4">
        <v>0.20399999999999999</v>
      </c>
      <c r="G10" s="4">
        <v>0.29399999999999998</v>
      </c>
      <c r="H10" s="4">
        <v>0.44500000000000001</v>
      </c>
      <c r="I10" s="67">
        <f>RSQ(C10:H10,C8:H8)</f>
        <v>0.9721420558752456</v>
      </c>
      <c r="K10" s="20">
        <f t="shared" si="0"/>
        <v>9.6210526315789469E-3</v>
      </c>
      <c r="L10" s="20">
        <f t="shared" si="1"/>
        <v>1.0307368421052633E-2</v>
      </c>
    </row>
    <row r="12" spans="1:26" ht="31.5" x14ac:dyDescent="0.5">
      <c r="A12" s="11" t="s">
        <v>12</v>
      </c>
      <c r="K12" s="62"/>
      <c r="L12" s="62"/>
    </row>
    <row r="13" spans="1:26" x14ac:dyDescent="0.25">
      <c r="N13" t="s">
        <v>13</v>
      </c>
    </row>
    <row r="14" spans="1:26" x14ac:dyDescent="0.25">
      <c r="A14" s="15"/>
      <c r="B14" s="7"/>
      <c r="C14" s="7"/>
      <c r="D14" s="7"/>
      <c r="E14" s="21"/>
      <c r="F14" s="22"/>
      <c r="G14" s="47" t="s">
        <v>14</v>
      </c>
      <c r="H14" s="47" t="s">
        <v>14</v>
      </c>
      <c r="I14" s="47" t="s">
        <v>14</v>
      </c>
      <c r="J14" s="47" t="s">
        <v>14</v>
      </c>
      <c r="K14" s="47" t="s">
        <v>14</v>
      </c>
      <c r="L14" s="47" t="s">
        <v>14</v>
      </c>
      <c r="M14" s="6" t="s">
        <v>14</v>
      </c>
      <c r="N14" s="54" t="s">
        <v>15</v>
      </c>
      <c r="O14" s="54"/>
      <c r="P14" s="54"/>
      <c r="Q14" s="54"/>
      <c r="R14" s="54"/>
      <c r="S14" s="54"/>
      <c r="T14" s="54"/>
      <c r="U14" s="23" t="s">
        <v>16</v>
      </c>
      <c r="V14" s="23" t="s">
        <v>17</v>
      </c>
      <c r="X14" t="s">
        <v>45</v>
      </c>
    </row>
    <row r="15" spans="1:26" x14ac:dyDescent="0.25">
      <c r="A15" s="16"/>
      <c r="B15" s="10" t="s">
        <v>18</v>
      </c>
      <c r="C15" s="10" t="s">
        <v>19</v>
      </c>
      <c r="D15" s="10" t="s">
        <v>20</v>
      </c>
      <c r="E15" s="29" t="s">
        <v>21</v>
      </c>
      <c r="F15" s="30" t="s">
        <v>22</v>
      </c>
      <c r="G15" s="48" t="s">
        <v>23</v>
      </c>
      <c r="H15" s="48" t="s">
        <v>24</v>
      </c>
      <c r="I15" s="48" t="s">
        <v>25</v>
      </c>
      <c r="J15" s="48" t="s">
        <v>31</v>
      </c>
      <c r="K15" s="48" t="s">
        <v>32</v>
      </c>
      <c r="L15" s="48" t="s">
        <v>33</v>
      </c>
      <c r="M15" s="12" t="s">
        <v>34</v>
      </c>
      <c r="N15" s="55" t="s">
        <v>23</v>
      </c>
      <c r="O15" s="55" t="s">
        <v>24</v>
      </c>
      <c r="P15" s="55" t="s">
        <v>25</v>
      </c>
      <c r="Q15" s="55" t="s">
        <v>31</v>
      </c>
      <c r="R15" s="55" t="s">
        <v>32</v>
      </c>
      <c r="S15" s="55" t="s">
        <v>33</v>
      </c>
      <c r="T15" s="55" t="s">
        <v>34</v>
      </c>
      <c r="U15" s="24" t="s">
        <v>26</v>
      </c>
      <c r="V15" s="24" t="s">
        <v>27</v>
      </c>
      <c r="X15" s="5" t="s">
        <v>37</v>
      </c>
      <c r="Y15" s="5"/>
      <c r="Z15" s="35"/>
    </row>
    <row r="16" spans="1:26" x14ac:dyDescent="0.25">
      <c r="A16" s="26"/>
      <c r="B16" s="27"/>
      <c r="C16" s="27"/>
      <c r="D16" s="27"/>
      <c r="E16" s="31"/>
      <c r="F16" s="32"/>
      <c r="G16" s="49"/>
      <c r="H16" s="49"/>
      <c r="I16" s="49"/>
      <c r="J16" s="49"/>
      <c r="K16" s="49"/>
      <c r="L16" s="49"/>
      <c r="M16" s="28"/>
      <c r="N16" s="61"/>
      <c r="O16" s="61"/>
      <c r="P16" s="61"/>
      <c r="Q16" s="61"/>
      <c r="R16" s="61"/>
      <c r="S16" s="61"/>
      <c r="T16" s="61"/>
      <c r="U16" s="24"/>
      <c r="V16" s="24"/>
      <c r="X16" s="5" t="s">
        <v>35</v>
      </c>
      <c r="Y16" s="5" t="s">
        <v>36</v>
      </c>
      <c r="Z16" s="35"/>
    </row>
    <row r="17" spans="1:25" x14ac:dyDescent="0.25">
      <c r="A17" s="40"/>
      <c r="B17" s="41" t="s">
        <v>28</v>
      </c>
      <c r="C17" s="2">
        <v>1</v>
      </c>
      <c r="D17" s="2">
        <v>140</v>
      </c>
      <c r="E17" s="33"/>
      <c r="F17" s="34"/>
      <c r="G17" s="50"/>
      <c r="H17" s="50"/>
      <c r="I17" s="50">
        <v>0.57899999999999996</v>
      </c>
      <c r="J17" s="50"/>
      <c r="K17" s="50"/>
      <c r="L17" s="50">
        <v>0.61099999999999999</v>
      </c>
      <c r="M17" s="1">
        <v>0.505</v>
      </c>
      <c r="N17" s="56"/>
      <c r="O17" s="56"/>
      <c r="P17" s="56">
        <f>((I17-I$35)-$K$6)/$L$6</f>
        <v>35.09738490874421</v>
      </c>
      <c r="Q17" s="56"/>
      <c r="R17" s="56"/>
      <c r="S17" s="56">
        <f>((L17-L$35)-$K$9)/$L$9</f>
        <v>34.631509920886749</v>
      </c>
      <c r="T17" s="56">
        <f>((M17-M$35)-$K$10)/$L$10</f>
        <v>46.217320261437898</v>
      </c>
      <c r="U17" s="39">
        <f>AVERAGE(N17:T17)</f>
        <v>38.648738363689624</v>
      </c>
      <c r="V17" s="39">
        <f>STDEV(N17:T17)</f>
        <v>6.5587219664557841</v>
      </c>
      <c r="X17" s="4">
        <v>141</v>
      </c>
      <c r="Y17" s="70">
        <v>35.151000000000003</v>
      </c>
    </row>
    <row r="18" spans="1:25" x14ac:dyDescent="0.25">
      <c r="A18" s="43"/>
      <c r="B18" s="35" t="s">
        <v>28</v>
      </c>
      <c r="C18">
        <v>2</v>
      </c>
      <c r="D18">
        <v>120</v>
      </c>
      <c r="E18" s="31"/>
      <c r="F18" s="32"/>
      <c r="G18" s="51">
        <v>0.59199999999999997</v>
      </c>
      <c r="H18" s="51">
        <v>0.60399999999999998</v>
      </c>
      <c r="I18" s="51"/>
      <c r="J18" s="51">
        <v>0.44800000000000001</v>
      </c>
      <c r="K18" s="51"/>
      <c r="L18" s="51"/>
      <c r="M18" s="13"/>
      <c r="N18" s="56">
        <f>((G18-G$35)-$K$4)/$L$4</f>
        <v>41.594090202177284</v>
      </c>
      <c r="O18" s="56">
        <f>((H18-H$35)-$K$5)/$L$5</f>
        <v>38.406257351211487</v>
      </c>
      <c r="P18" s="56"/>
      <c r="Q18" s="56">
        <f>((J18-J$35)-$K$7)/$L$7</f>
        <v>22.859848484848484</v>
      </c>
      <c r="R18" s="56"/>
      <c r="S18" s="56"/>
      <c r="T18" s="56"/>
      <c r="U18" s="58">
        <f t="shared" ref="U18:U34" si="3">AVERAGE(N18:T18)</f>
        <v>34.286732012745752</v>
      </c>
      <c r="V18" s="58">
        <f t="shared" ref="V18:V23" si="4">STDEV(N18:T18)</f>
        <v>10.023513353187194</v>
      </c>
      <c r="X18" s="4">
        <v>126</v>
      </c>
      <c r="Y18" s="70">
        <v>35.567</v>
      </c>
    </row>
    <row r="19" spans="1:25" x14ac:dyDescent="0.25">
      <c r="A19" s="43"/>
      <c r="B19" s="35" t="s">
        <v>28</v>
      </c>
      <c r="C19">
        <v>3</v>
      </c>
      <c r="D19">
        <v>100</v>
      </c>
      <c r="E19" s="31"/>
      <c r="F19" s="32"/>
      <c r="G19" s="51"/>
      <c r="H19" s="51"/>
      <c r="I19" s="51">
        <v>0.56200000000000006</v>
      </c>
      <c r="J19" s="51"/>
      <c r="K19" s="51"/>
      <c r="L19" s="51">
        <v>0.46899999999999997</v>
      </c>
      <c r="M19" s="13">
        <v>0.42</v>
      </c>
      <c r="N19" s="56"/>
      <c r="O19" s="56"/>
      <c r="P19" s="56">
        <f>((I19-I$35)-$K$6)/$L$6</f>
        <v>33.9975483519477</v>
      </c>
      <c r="Q19" s="56"/>
      <c r="R19" s="56"/>
      <c r="S19" s="56">
        <f>((L19-L$35)-$K$9)/$L$9</f>
        <v>26.070778863645977</v>
      </c>
      <c r="T19" s="56">
        <f>((M19-M$35)-$K$10)/$L$10</f>
        <v>37.970792483660126</v>
      </c>
      <c r="U19" s="58">
        <f t="shared" si="3"/>
        <v>32.679706566417934</v>
      </c>
      <c r="V19" s="58">
        <f t="shared" si="4"/>
        <v>6.0584743350035648</v>
      </c>
      <c r="X19" s="4">
        <v>111</v>
      </c>
      <c r="Y19" s="70">
        <v>30.667999999999999</v>
      </c>
    </row>
    <row r="20" spans="1:25" x14ac:dyDescent="0.25">
      <c r="A20" s="43"/>
      <c r="B20" s="35" t="s">
        <v>28</v>
      </c>
      <c r="C20">
        <v>4</v>
      </c>
      <c r="D20">
        <v>80</v>
      </c>
      <c r="E20" s="31"/>
      <c r="F20" s="32"/>
      <c r="G20" s="51">
        <v>0.47399999999999998</v>
      </c>
      <c r="H20" s="51">
        <v>0.51100000000000001</v>
      </c>
      <c r="I20" s="51"/>
      <c r="J20" s="51">
        <v>0.627</v>
      </c>
      <c r="K20" s="51"/>
      <c r="L20" s="51"/>
      <c r="M20" s="13"/>
      <c r="N20" s="56">
        <f>((G20-G$35)-$K$4)/$L$4</f>
        <v>32.724209434940377</v>
      </c>
      <c r="O20" s="56">
        <f>((H20-H$35)-$K$5)/$L$5</f>
        <v>32.171253822629978</v>
      </c>
      <c r="P20" s="56"/>
      <c r="Q20" s="56">
        <f>((J20-J$35)-$K$7)/$L$7</f>
        <v>33.030303030303031</v>
      </c>
      <c r="R20" s="56"/>
      <c r="S20" s="56"/>
      <c r="T20" s="56"/>
      <c r="U20" s="58">
        <f t="shared" si="3"/>
        <v>32.641922095957796</v>
      </c>
      <c r="V20" s="58">
        <f t="shared" si="4"/>
        <v>0.43539612988467252</v>
      </c>
      <c r="X20" s="4">
        <v>96</v>
      </c>
      <c r="Y20" s="70">
        <v>28.175000000000001</v>
      </c>
    </row>
    <row r="21" spans="1:25" x14ac:dyDescent="0.25">
      <c r="A21" s="43"/>
      <c r="B21" s="35" t="s">
        <v>28</v>
      </c>
      <c r="C21">
        <v>5</v>
      </c>
      <c r="D21">
        <v>70</v>
      </c>
      <c r="E21" s="31"/>
      <c r="F21" s="32"/>
      <c r="G21" s="51"/>
      <c r="H21" s="51"/>
      <c r="I21" s="51">
        <v>0.44700000000000001</v>
      </c>
      <c r="J21" s="51"/>
      <c r="K21" s="51"/>
      <c r="L21" s="51">
        <v>0.437</v>
      </c>
      <c r="M21" s="13">
        <v>0.24099999999999999</v>
      </c>
      <c r="N21" s="56"/>
      <c r="O21" s="56"/>
      <c r="P21" s="56">
        <f>((I21-I$35)-$K$6)/$L$6</f>
        <v>26.557477526559524</v>
      </c>
      <c r="Q21" s="56"/>
      <c r="R21" s="56"/>
      <c r="S21" s="56">
        <f>((L21-L$35)-$K$9)/$L$9</f>
        <v>24.141600033845243</v>
      </c>
      <c r="T21" s="56">
        <f>((M21-M$35)-$K$10)/$L$10</f>
        <v>20.604575163398692</v>
      </c>
      <c r="U21" s="58">
        <f t="shared" si="3"/>
        <v>23.767884241267819</v>
      </c>
      <c r="V21" s="58">
        <f t="shared" si="4"/>
        <v>2.9939955338223054</v>
      </c>
      <c r="X21" s="4">
        <v>81</v>
      </c>
      <c r="Y21" s="70">
        <v>26.079000000000001</v>
      </c>
    </row>
    <row r="22" spans="1:25" x14ac:dyDescent="0.25">
      <c r="A22" s="43"/>
      <c r="B22" s="35" t="s">
        <v>28</v>
      </c>
      <c r="C22">
        <v>6</v>
      </c>
      <c r="D22">
        <v>60</v>
      </c>
      <c r="E22" s="31"/>
      <c r="F22" s="32"/>
      <c r="G22" s="51">
        <v>0.31900000000000001</v>
      </c>
      <c r="H22" s="51">
        <v>0.34499999999999997</v>
      </c>
      <c r="I22" s="51"/>
      <c r="J22" s="51">
        <v>0.36</v>
      </c>
      <c r="K22" s="51"/>
      <c r="L22" s="51"/>
      <c r="M22" s="13"/>
      <c r="N22" s="57">
        <f>((G22-G$35)-$K$4)/$L$4</f>
        <v>21.07309486780715</v>
      </c>
      <c r="O22" s="57">
        <f>((H22-H$35)-$K$5)/$L$5</f>
        <v>21.042107739355448</v>
      </c>
      <c r="P22" s="57"/>
      <c r="Q22" s="57">
        <f>((J22-J$35)-$K$7)/$L$7</f>
        <v>17.859848484848481</v>
      </c>
      <c r="R22" s="57"/>
      <c r="S22" s="57"/>
      <c r="T22" s="57"/>
      <c r="U22" s="58">
        <f t="shared" si="3"/>
        <v>19.991683697337027</v>
      </c>
      <c r="V22" s="58">
        <f t="shared" si="4"/>
        <v>1.8462884607874743</v>
      </c>
      <c r="X22" s="4">
        <v>71</v>
      </c>
      <c r="Y22" s="70">
        <v>24.408999999999999</v>
      </c>
    </row>
    <row r="23" spans="1:25" x14ac:dyDescent="0.25">
      <c r="A23" s="40"/>
      <c r="B23" s="41" t="s">
        <v>28</v>
      </c>
      <c r="C23" s="2">
        <v>1</v>
      </c>
      <c r="D23" s="2">
        <v>50</v>
      </c>
      <c r="E23" s="33"/>
      <c r="F23" s="34"/>
      <c r="G23" s="50"/>
      <c r="H23" s="50"/>
      <c r="I23" s="50">
        <v>0.14099999999999999</v>
      </c>
      <c r="J23" s="50"/>
      <c r="K23" s="50"/>
      <c r="L23" s="50">
        <v>0.14599999999999999</v>
      </c>
      <c r="M23" s="1">
        <v>0.20699999999999999</v>
      </c>
      <c r="N23" s="56"/>
      <c r="O23" s="56"/>
      <c r="P23" s="56">
        <f>((I23-I$35)-$K$6)/$L$6</f>
        <v>6.7604195042222823</v>
      </c>
      <c r="Q23" s="56"/>
      <c r="R23" s="56"/>
      <c r="S23" s="56">
        <f>((L23-L$35)-$K$9)/$L$9</f>
        <v>6.5981300503447988</v>
      </c>
      <c r="T23" s="56">
        <f>((M23-M$35)-$K$10)/$L$10</f>
        <v>17.305964052287578</v>
      </c>
      <c r="U23" s="39">
        <f>AVERAGE(N23:T23)</f>
        <v>10.221504535618219</v>
      </c>
      <c r="V23" s="42"/>
      <c r="X23" s="4">
        <v>61</v>
      </c>
      <c r="Y23" s="70">
        <v>23.571000000000002</v>
      </c>
    </row>
    <row r="24" spans="1:25" x14ac:dyDescent="0.25">
      <c r="A24" s="43"/>
      <c r="B24" s="35" t="s">
        <v>28</v>
      </c>
      <c r="C24">
        <v>2</v>
      </c>
      <c r="D24">
        <v>35</v>
      </c>
      <c r="E24" s="31"/>
      <c r="F24" s="32"/>
      <c r="G24" s="51">
        <v>0.10199999999999999</v>
      </c>
      <c r="H24" s="51">
        <v>0.115</v>
      </c>
      <c r="I24" s="51"/>
      <c r="J24" s="51">
        <v>0.125</v>
      </c>
      <c r="K24" s="51"/>
      <c r="L24" s="51"/>
      <c r="M24" s="13"/>
      <c r="N24" s="56">
        <f>((G24-G$35)-$K$4)/$L$4</f>
        <v>4.7615344738206309</v>
      </c>
      <c r="O24" s="56">
        <f>((H24-H$35)-$K$5)/$L$5</f>
        <v>5.6222065396377356</v>
      </c>
      <c r="P24" s="56"/>
      <c r="Q24" s="56">
        <f>((J24-J$35)-$K$7)/$L$7</f>
        <v>4.5075757575757551</v>
      </c>
      <c r="R24" s="56"/>
      <c r="S24" s="56"/>
      <c r="T24" s="56"/>
      <c r="U24" s="58">
        <f t="shared" si="3"/>
        <v>4.9637722570113736</v>
      </c>
      <c r="V24" s="44">
        <f>STDEV(N24:T24)</f>
        <v>0.58418792848915924</v>
      </c>
      <c r="X24" s="4">
        <v>41</v>
      </c>
      <c r="Y24" s="70">
        <v>16.265000000000001</v>
      </c>
    </row>
    <row r="25" spans="1:25" x14ac:dyDescent="0.25">
      <c r="A25" s="43"/>
      <c r="B25" s="35" t="s">
        <v>28</v>
      </c>
      <c r="C25">
        <v>3</v>
      </c>
      <c r="D25">
        <v>20</v>
      </c>
      <c r="E25" s="31"/>
      <c r="F25" s="32"/>
      <c r="G25" s="51">
        <v>8.1000000000000003E-2</v>
      </c>
      <c r="H25" s="51">
        <v>9.0999999999999998E-2</v>
      </c>
      <c r="I25" s="51"/>
      <c r="J25" s="51">
        <v>9.9000000000000005E-2</v>
      </c>
      <c r="K25" s="51"/>
      <c r="L25" s="51"/>
      <c r="M25" s="13"/>
      <c r="N25" s="56">
        <f>((G25-G$35)-$K$4)/$L$4</f>
        <v>3.1829963711767748</v>
      </c>
      <c r="O25" s="56">
        <f>((H25-H$35)-$K$5)/$L$5</f>
        <v>4.013173370971538</v>
      </c>
      <c r="P25" s="56"/>
      <c r="Q25" s="56">
        <f>((J25-J$35)-$K$7)/$L$7</f>
        <v>3.0303030303030281</v>
      </c>
      <c r="R25" s="56"/>
      <c r="S25" s="56"/>
      <c r="T25" s="56"/>
      <c r="U25" s="58">
        <f t="shared" si="3"/>
        <v>3.4088242574837806</v>
      </c>
      <c r="V25" s="44">
        <f>STDEV(N25:T25)</f>
        <v>0.52892079021047433</v>
      </c>
      <c r="X25" s="4">
        <v>26</v>
      </c>
      <c r="Y25" s="70">
        <v>13.863</v>
      </c>
    </row>
    <row r="26" spans="1:25" x14ac:dyDescent="0.25">
      <c r="A26" s="43"/>
      <c r="B26" s="35" t="s">
        <v>28</v>
      </c>
      <c r="C26">
        <v>4</v>
      </c>
      <c r="D26">
        <v>10</v>
      </c>
      <c r="E26" s="31">
        <v>0.15</v>
      </c>
      <c r="F26" s="32">
        <v>0.5</v>
      </c>
      <c r="G26" s="51"/>
      <c r="H26" s="51"/>
      <c r="I26" s="51">
        <v>0.114</v>
      </c>
      <c r="J26" s="51"/>
      <c r="K26" s="51"/>
      <c r="L26" s="51">
        <v>0.115</v>
      </c>
      <c r="M26" s="13">
        <v>7.9000000000000001E-2</v>
      </c>
      <c r="N26" s="56"/>
      <c r="O26" s="56"/>
      <c r="P26" s="56">
        <f>((I26-I$35)-$K$6)/$L$6</f>
        <v>5.0136202669572327</v>
      </c>
      <c r="Q26" s="56"/>
      <c r="R26" s="56"/>
      <c r="S26" s="56">
        <f>((L26-L$35)-$K$9)/$L$9</f>
        <v>4.7292380589753362</v>
      </c>
      <c r="T26" s="56">
        <f>((M26-M$35)-$K$10)/$L$10</f>
        <v>4.8876633986928093</v>
      </c>
      <c r="U26" s="58">
        <f t="shared" si="3"/>
        <v>4.8768405748751258</v>
      </c>
      <c r="V26" s="44">
        <f t="shared" ref="V26:V34" si="5">STDEV(N26:T26)</f>
        <v>0.14249968487932216</v>
      </c>
      <c r="X26" s="4">
        <v>11</v>
      </c>
      <c r="Y26" s="70">
        <v>14.025</v>
      </c>
    </row>
    <row r="27" spans="1:25" x14ac:dyDescent="0.25">
      <c r="A27" s="43"/>
      <c r="B27" s="35" t="s">
        <v>28</v>
      </c>
      <c r="C27">
        <v>5</v>
      </c>
      <c r="D27">
        <v>5</v>
      </c>
      <c r="E27" s="31">
        <v>0.78</v>
      </c>
      <c r="F27" s="32">
        <v>0.79</v>
      </c>
      <c r="G27" s="51"/>
      <c r="H27" s="51"/>
      <c r="I27" s="51">
        <v>8.5000000000000006E-2</v>
      </c>
      <c r="J27" s="51"/>
      <c r="K27" s="51"/>
      <c r="L27" s="51">
        <v>0.1</v>
      </c>
      <c r="M27" s="13">
        <v>6.3E-2</v>
      </c>
      <c r="N27" s="56"/>
      <c r="O27" s="56"/>
      <c r="P27" s="56">
        <f>((I27-I$35)-$K$6)/$L$6</f>
        <v>3.1374284935984744</v>
      </c>
      <c r="Q27" s="56"/>
      <c r="R27" s="56"/>
      <c r="S27" s="56">
        <f>((L27-L$35)-$K$9)/$L$9</f>
        <v>3.8249354825062412</v>
      </c>
      <c r="T27" s="56">
        <f>((M27-M$35)-$K$10)/$L$10</f>
        <v>3.3353758169934635</v>
      </c>
      <c r="U27" s="58">
        <f t="shared" si="3"/>
        <v>3.4325799310327265</v>
      </c>
      <c r="V27" s="44">
        <f t="shared" si="5"/>
        <v>0.35391092776131472</v>
      </c>
      <c r="X27" s="4">
        <v>6</v>
      </c>
      <c r="Y27" s="70">
        <v>14.428000000000001</v>
      </c>
    </row>
    <row r="28" spans="1:25" x14ac:dyDescent="0.25">
      <c r="A28" s="45"/>
      <c r="B28" s="36" t="s">
        <v>28</v>
      </c>
      <c r="C28" s="3">
        <v>6</v>
      </c>
      <c r="D28" s="3">
        <v>1</v>
      </c>
      <c r="E28" s="31">
        <v>2.2000000000000002</v>
      </c>
      <c r="F28" s="30">
        <v>0.88</v>
      </c>
      <c r="G28" s="52">
        <v>7.1999999999999995E-2</v>
      </c>
      <c r="H28" s="52">
        <v>8.3000000000000004E-2</v>
      </c>
      <c r="I28" s="52"/>
      <c r="J28" s="52">
        <v>7.5999999999999998E-2</v>
      </c>
      <c r="K28" s="52"/>
      <c r="L28" s="52"/>
      <c r="M28" s="14"/>
      <c r="N28" s="57">
        <f>((G28-G$35)-$K$4)/$L$4</f>
        <v>2.5064800414722641</v>
      </c>
      <c r="O28" s="57">
        <f>((H28-H$35)-$K$5)/$L$5</f>
        <v>3.4768289814161402</v>
      </c>
      <c r="P28" s="57"/>
      <c r="Q28" s="57">
        <f>((J28-J$35)-$K$7)/$L$7</f>
        <v>1.7234848484848457</v>
      </c>
      <c r="R28" s="57"/>
      <c r="S28" s="57"/>
      <c r="T28" s="57"/>
      <c r="U28" s="59">
        <f t="shared" si="3"/>
        <v>2.5689312904577499</v>
      </c>
      <c r="V28" s="46">
        <f t="shared" si="5"/>
        <v>0.87833879055637387</v>
      </c>
      <c r="X28" s="4">
        <v>2</v>
      </c>
      <c r="Y28" s="70">
        <v>14.882999999999999</v>
      </c>
    </row>
    <row r="29" spans="1:25" x14ac:dyDescent="0.25">
      <c r="A29" s="43"/>
      <c r="B29" s="35" t="s">
        <v>29</v>
      </c>
      <c r="C29">
        <v>1</v>
      </c>
      <c r="D29">
        <v>35</v>
      </c>
      <c r="E29" s="33"/>
      <c r="F29" s="65"/>
      <c r="G29" s="51">
        <v>7.4999999999999997E-2</v>
      </c>
      <c r="H29" s="51">
        <v>8.1000000000000003E-2</v>
      </c>
      <c r="I29" s="51"/>
      <c r="J29" s="51">
        <v>7.8E-2</v>
      </c>
      <c r="K29" s="51"/>
      <c r="L29" s="51"/>
      <c r="M29" s="13"/>
      <c r="N29" s="56">
        <f>((G29-G$35)-$K$4)/$L$4</f>
        <v>2.731985484707101</v>
      </c>
      <c r="O29" s="56">
        <f>((H29-H$35)-$K$5)/$L$5</f>
        <v>3.3427428840272904</v>
      </c>
      <c r="P29" s="56"/>
      <c r="Q29" s="56">
        <f>((J29-J$35)-$K$7)/$L$7</f>
        <v>1.8371212121212095</v>
      </c>
      <c r="R29" s="56"/>
      <c r="S29" s="56"/>
      <c r="T29" s="56"/>
      <c r="U29" s="58">
        <f t="shared" si="3"/>
        <v>2.6372831936185333</v>
      </c>
      <c r="V29" s="58">
        <f t="shared" si="5"/>
        <v>0.75726517659363157</v>
      </c>
      <c r="X29" s="4">
        <v>35</v>
      </c>
      <c r="Y29" s="71">
        <v>6.0720000000000001</v>
      </c>
    </row>
    <row r="30" spans="1:25" x14ac:dyDescent="0.25">
      <c r="A30" s="43"/>
      <c r="B30" s="35" t="s">
        <v>29</v>
      </c>
      <c r="C30">
        <v>2</v>
      </c>
      <c r="D30">
        <v>30</v>
      </c>
      <c r="E30" s="31"/>
      <c r="F30" s="65"/>
      <c r="G30" s="51"/>
      <c r="H30" s="51"/>
      <c r="I30" s="51">
        <v>6.9000000000000006E-2</v>
      </c>
      <c r="J30" s="51"/>
      <c r="K30" s="51"/>
      <c r="L30" s="51">
        <v>7.8E-2</v>
      </c>
      <c r="M30" s="13">
        <v>6.8000000000000005E-2</v>
      </c>
      <c r="N30" s="56"/>
      <c r="O30" s="56"/>
      <c r="P30" s="56">
        <f>((I30-I$35)-$K$6)/$L$6</f>
        <v>2.102288204848815</v>
      </c>
      <c r="Q30" s="56"/>
      <c r="R30" s="56"/>
      <c r="S30" s="56">
        <f>((L30-L$35)-$K$9)/$L$9</f>
        <v>2.4986250370182348</v>
      </c>
      <c r="T30" s="56">
        <f>((M30-M$35)-$K$10)/$L$10</f>
        <v>3.8204656862745097</v>
      </c>
      <c r="U30" s="58">
        <f t="shared" si="3"/>
        <v>2.8071263093805197</v>
      </c>
      <c r="V30" s="58">
        <f t="shared" si="5"/>
        <v>0.89967396355927065</v>
      </c>
      <c r="X30" s="4">
        <v>26</v>
      </c>
      <c r="Y30" s="71">
        <v>6.0190000000000001</v>
      </c>
    </row>
    <row r="31" spans="1:25" x14ac:dyDescent="0.25">
      <c r="A31" s="43"/>
      <c r="B31" s="35" t="s">
        <v>29</v>
      </c>
      <c r="C31">
        <v>3</v>
      </c>
      <c r="D31">
        <v>20</v>
      </c>
      <c r="E31" s="31"/>
      <c r="F31" s="65"/>
      <c r="G31" s="51">
        <v>7.0999999999999994E-2</v>
      </c>
      <c r="H31" s="51">
        <v>7.2999999999999995E-2</v>
      </c>
      <c r="I31" s="51"/>
      <c r="J31" s="51">
        <v>7.1999999999999995E-2</v>
      </c>
      <c r="K31" s="51"/>
      <c r="L31" s="51"/>
      <c r="M31" s="13"/>
      <c r="N31" s="56">
        <f>((G31-G$35)-$K$4)/$L$4</f>
        <v>2.431311560393985</v>
      </c>
      <c r="O31" s="56">
        <f>((H31-H$35)-$K$5)/$L$5</f>
        <v>2.8063984944718907</v>
      </c>
      <c r="P31" s="56"/>
      <c r="Q31" s="56">
        <f>((J31-J$35)-$K$7)/$L$7</f>
        <v>1.4962121212121182</v>
      </c>
      <c r="R31" s="56"/>
      <c r="S31" s="56"/>
      <c r="T31" s="56"/>
      <c r="U31" s="58">
        <f t="shared" si="3"/>
        <v>2.2446407253593312</v>
      </c>
      <c r="V31" s="58">
        <f t="shared" si="5"/>
        <v>0.67474556957293286</v>
      </c>
      <c r="X31" s="4">
        <v>16</v>
      </c>
      <c r="Y31" s="71">
        <v>5.9589999999999996</v>
      </c>
    </row>
    <row r="32" spans="1:25" x14ac:dyDescent="0.25">
      <c r="A32" s="43"/>
      <c r="B32" s="35" t="s">
        <v>29</v>
      </c>
      <c r="C32">
        <v>4</v>
      </c>
      <c r="D32">
        <v>10</v>
      </c>
      <c r="E32" s="31">
        <v>0.61</v>
      </c>
      <c r="F32" s="65">
        <v>0.38</v>
      </c>
      <c r="G32" s="51"/>
      <c r="H32" s="51"/>
      <c r="I32" s="51">
        <v>5.8000000000000003E-2</v>
      </c>
      <c r="J32" s="51"/>
      <c r="K32" s="51"/>
      <c r="L32" s="51">
        <v>6.7000000000000004E-2</v>
      </c>
      <c r="M32" s="13">
        <v>6.2E-2</v>
      </c>
      <c r="N32" s="56"/>
      <c r="O32" s="56"/>
      <c r="P32" s="56">
        <f>((I32-I$35)-$K$6)/$L$6</f>
        <v>1.3906292563334242</v>
      </c>
      <c r="Q32" s="56"/>
      <c r="R32" s="56"/>
      <c r="S32" s="56">
        <f>((L32-L$35)-$K$9)/$L$9</f>
        <v>1.8354698142742318</v>
      </c>
      <c r="T32" s="56">
        <f>((M32-M$35)-$K$10)/$L$10</f>
        <v>3.2383578431372544</v>
      </c>
      <c r="U32" s="58">
        <f t="shared" si="3"/>
        <v>2.1548189712483037</v>
      </c>
      <c r="V32" s="58">
        <f t="shared" si="5"/>
        <v>0.96437189178659544</v>
      </c>
      <c r="X32" s="4">
        <v>11</v>
      </c>
      <c r="Y32" s="71">
        <v>5.9370000000000003</v>
      </c>
    </row>
    <row r="33" spans="1:25" x14ac:dyDescent="0.25">
      <c r="A33" s="43"/>
      <c r="B33" s="35" t="s">
        <v>29</v>
      </c>
      <c r="C33">
        <v>5</v>
      </c>
      <c r="D33">
        <v>5</v>
      </c>
      <c r="E33" s="31">
        <v>0.55000000000000004</v>
      </c>
      <c r="F33" s="65">
        <v>0.28000000000000003</v>
      </c>
      <c r="G33" s="51">
        <v>6.3E-2</v>
      </c>
      <c r="H33" s="51">
        <v>6.5000000000000002E-2</v>
      </c>
      <c r="I33" s="51"/>
      <c r="J33" s="51">
        <v>6.2E-2</v>
      </c>
      <c r="K33" s="51"/>
      <c r="L33" s="51"/>
      <c r="M33" s="13"/>
      <c r="N33" s="56">
        <f>((G33-G$35)-$K$4)/$L$4</f>
        <v>1.8299637117677545</v>
      </c>
      <c r="O33" s="56">
        <f>((H33-H$35)-$K$5)/$L$5</f>
        <v>2.2700541049164924</v>
      </c>
      <c r="P33" s="56"/>
      <c r="Q33" s="56">
        <f>((J33-J$35)-$K$7)/$L$7</f>
        <v>0.92803030303030032</v>
      </c>
      <c r="R33" s="56"/>
      <c r="S33" s="56"/>
      <c r="T33" s="56"/>
      <c r="U33" s="58">
        <f t="shared" si="3"/>
        <v>1.6760160399048489</v>
      </c>
      <c r="V33" s="58">
        <f t="shared" si="5"/>
        <v>0.68412855916214665</v>
      </c>
      <c r="X33" s="4">
        <v>6</v>
      </c>
      <c r="Y33" s="71">
        <v>5.95</v>
      </c>
    </row>
    <row r="34" spans="1:25" x14ac:dyDescent="0.25">
      <c r="A34" s="45"/>
      <c r="B34" s="36" t="s">
        <v>29</v>
      </c>
      <c r="C34" s="3">
        <v>6</v>
      </c>
      <c r="D34" s="3">
        <v>1</v>
      </c>
      <c r="E34" s="29">
        <v>0.89</v>
      </c>
      <c r="F34" s="66">
        <v>0.51</v>
      </c>
      <c r="G34" s="52"/>
      <c r="H34" s="52"/>
      <c r="I34" s="52">
        <v>6.6000000000000003E-2</v>
      </c>
      <c r="J34" s="52"/>
      <c r="K34" s="52"/>
      <c r="L34" s="52">
        <v>6.4000000000000001E-2</v>
      </c>
      <c r="M34" s="14">
        <v>5.5E-2</v>
      </c>
      <c r="N34" s="57"/>
      <c r="O34" s="57"/>
      <c r="P34" s="57">
        <f>((I34-I$35)-$K$6)/$L$6</f>
        <v>1.9081994007082534</v>
      </c>
      <c r="Q34" s="57"/>
      <c r="R34" s="57"/>
      <c r="S34" s="57">
        <f>((L34-L$35)-$K$9)/$L$9</f>
        <v>1.6546092989804129</v>
      </c>
      <c r="T34" s="57">
        <f>((M34-M$35)-$K$10)/$L$10</f>
        <v>2.5592320261437909</v>
      </c>
      <c r="U34" s="58">
        <f t="shared" si="3"/>
        <v>2.0406802419441523</v>
      </c>
      <c r="V34" s="58">
        <f t="shared" si="5"/>
        <v>0.46663577830686592</v>
      </c>
      <c r="X34" s="4">
        <v>2</v>
      </c>
      <c r="Y34" s="71">
        <v>6.4260000000000002</v>
      </c>
    </row>
    <row r="35" spans="1:25" x14ac:dyDescent="0.25">
      <c r="B35" s="63" t="s">
        <v>30</v>
      </c>
      <c r="C35" s="64"/>
      <c r="D35" s="64"/>
      <c r="E35" s="64"/>
      <c r="F35" s="64"/>
      <c r="G35" s="53">
        <v>1.7000000000000001E-2</v>
      </c>
      <c r="H35" s="53">
        <v>1.7000000000000001E-2</v>
      </c>
      <c r="I35" s="53">
        <v>1.7999999999999999E-2</v>
      </c>
      <c r="J35" s="53">
        <v>2.5999999999999999E-2</v>
      </c>
      <c r="K35" s="53"/>
      <c r="L35" s="53">
        <v>1.7000000000000001E-2</v>
      </c>
      <c r="M35" s="53">
        <f>AVERAGE(G35:L35)</f>
        <v>1.9E-2</v>
      </c>
      <c r="N35" s="25"/>
      <c r="O35" s="25"/>
      <c r="P35" s="68"/>
      <c r="Q35" s="68"/>
      <c r="R35" s="68"/>
      <c r="S35" s="68"/>
      <c r="T35" s="68"/>
      <c r="U35" s="69"/>
      <c r="V35" s="69"/>
    </row>
    <row r="36" spans="1:25" x14ac:dyDescent="0.25">
      <c r="N36" s="25"/>
    </row>
    <row r="37" spans="1:25" x14ac:dyDescent="0.25">
      <c r="N37" s="25"/>
    </row>
  </sheetData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ultureName xmlns="98fde62e-0ae3-49f9-88ba-de74dc37fabf" xsi:nil="true"/>
    <Leaders xmlns="98fde62e-0ae3-49f9-88ba-de74dc37fabf">
      <UserInfo>
        <DisplayName/>
        <AccountId xsi:nil="true"/>
        <AccountType/>
      </UserInfo>
    </Leaders>
    <IsNotebookLocked xmlns="98fde62e-0ae3-49f9-88ba-de74dc37fabf" xsi:nil="true"/>
    <DefaultSectionNames xmlns="98fde62e-0ae3-49f9-88ba-de74dc37fabf" xsi:nil="true"/>
    <Math_Settings xmlns="98fde62e-0ae3-49f9-88ba-de74dc37fabf" xsi:nil="true"/>
    <Invited_Members xmlns="98fde62e-0ae3-49f9-88ba-de74dc37fabf" xsi:nil="true"/>
    <Is_Collaboration_Space_Locked xmlns="98fde62e-0ae3-49f9-88ba-de74dc37fabf" xsi:nil="true"/>
    <Member_Groups xmlns="98fde62e-0ae3-49f9-88ba-de74dc37fabf">
      <UserInfo>
        <DisplayName/>
        <AccountId xsi:nil="true"/>
        <AccountType/>
      </UserInfo>
    </Member_Groups>
    <Self_Registration_Enabled xmlns="98fde62e-0ae3-49f9-88ba-de74dc37fabf" xsi:nil="true"/>
    <FolderType xmlns="98fde62e-0ae3-49f9-88ba-de74dc37fabf" xsi:nil="true"/>
    <Distribution_Groups xmlns="98fde62e-0ae3-49f9-88ba-de74dc37fabf" xsi:nil="true"/>
    <AppVersion xmlns="98fde62e-0ae3-49f9-88ba-de74dc37fabf" xsi:nil="true"/>
    <Templates xmlns="98fde62e-0ae3-49f9-88ba-de74dc37fabf" xsi:nil="true"/>
    <Members xmlns="98fde62e-0ae3-49f9-88ba-de74dc37fabf">
      <UserInfo>
        <DisplayName/>
        <AccountId xsi:nil="true"/>
        <AccountType/>
      </UserInfo>
    </Members>
    <Has_Leaders_Only_SectionGroup xmlns="98fde62e-0ae3-49f9-88ba-de74dc37fabf" xsi:nil="true"/>
    <NotebookType xmlns="98fde62e-0ae3-49f9-88ba-de74dc37fabf" xsi:nil="true"/>
    <TeamsChannelId xmlns="98fde62e-0ae3-49f9-88ba-de74dc37fabf" xsi:nil="true"/>
    <Invited_Leaders xmlns="98fde62e-0ae3-49f9-88ba-de74dc37fabf" xsi:nil="true"/>
    <Owner xmlns="98fde62e-0ae3-49f9-88ba-de74dc37fabf">
      <UserInfo>
        <DisplayName/>
        <AccountId xsi:nil="true"/>
        <AccountType/>
      </UserInfo>
    </Owner>
    <LMS_Mappings xmlns="98fde62e-0ae3-49f9-88ba-de74dc37fab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C8D6CF8A242A489A31CE2F2935B864" ma:contentTypeVersion="25" ma:contentTypeDescription="Create a new document." ma:contentTypeScope="" ma:versionID="4cb110c2ab73101e72f05d7b183bd1b0">
  <xsd:schema xmlns:xsd="http://www.w3.org/2001/XMLSchema" xmlns:xs="http://www.w3.org/2001/XMLSchema" xmlns:p="http://schemas.microsoft.com/office/2006/metadata/properties" xmlns:ns3="98fde62e-0ae3-49f9-88ba-de74dc37fabf" xmlns:ns4="4bbd7e08-c2b7-4863-b57f-10b4f3475e65" targetNamespace="http://schemas.microsoft.com/office/2006/metadata/properties" ma:root="true" ma:fieldsID="cb1d109f4720bc5743b79704e34876f0" ns3:_="" ns4:_="">
    <xsd:import namespace="98fde62e-0ae3-49f9-88ba-de74dc37fabf"/>
    <xsd:import namespace="4bbd7e08-c2b7-4863-b57f-10b4f3475e65"/>
    <xsd:element name="properties">
      <xsd:complexType>
        <xsd:sequence>
          <xsd:element name="documentManagement">
            <xsd:complexType>
              <xsd:all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Leaders" minOccurs="0"/>
                <xsd:element ref="ns3:Members" minOccurs="0"/>
                <xsd:element ref="ns3:Member_Groups" minOccurs="0"/>
                <xsd:element ref="ns3:Distribution_Groups" minOccurs="0"/>
                <xsd:element ref="ns3:LMS_Mappings" minOccurs="0"/>
                <xsd:element ref="ns3:Invited_Leaders" minOccurs="0"/>
                <xsd:element ref="ns3:Invited_Members" minOccurs="0"/>
                <xsd:element ref="ns3:Self_Registration_Enabled" minOccurs="0"/>
                <xsd:element ref="ns3:Has_Leaders_Only_SectionGroup" minOccurs="0"/>
                <xsd:element ref="ns3:Is_Collaboration_Space_Locked" minOccurs="0"/>
                <xsd:element ref="ns3:IsNotebookLocked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fde62e-0ae3-49f9-88ba-de74dc37fabf" elementFormDefault="qualified">
    <xsd:import namespace="http://schemas.microsoft.com/office/2006/documentManagement/types"/>
    <xsd:import namespace="http://schemas.microsoft.com/office/infopath/2007/PartnerControls"/>
    <xsd:element name="NotebookType" ma:index="8" nillable="true" ma:displayName="Notebook Type" ma:internalName="NotebookType">
      <xsd:simpleType>
        <xsd:restriction base="dms:Text"/>
      </xsd:simpleType>
    </xsd:element>
    <xsd:element name="FolderType" ma:index="9" nillable="true" ma:displayName="Folder Type" ma:internalName="FolderType">
      <xsd:simpleType>
        <xsd:restriction base="dms:Text"/>
      </xsd:simpleType>
    </xsd:element>
    <xsd:element name="CultureName" ma:index="10" nillable="true" ma:displayName="Culture Name" ma:internalName="CultureName">
      <xsd:simpleType>
        <xsd:restriction base="dms:Text"/>
      </xsd:simpleType>
    </xsd:element>
    <xsd:element name="AppVersion" ma:index="11" nillable="true" ma:displayName="App Version" ma:internalName="AppVersion">
      <xsd:simpleType>
        <xsd:restriction base="dms:Text"/>
      </xsd:simpleType>
    </xsd:element>
    <xsd:element name="TeamsChannelId" ma:index="12" nillable="true" ma:displayName="Teams Channel Id" ma:internalName="TeamsChannelId">
      <xsd:simpleType>
        <xsd:restriction base="dms:Text"/>
      </xsd:simpleType>
    </xsd:element>
    <xsd:element name="Owner" ma:index="13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14" nillable="true" ma:displayName="Math Settings" ma:internalName="Math_Settings">
      <xsd:simpleType>
        <xsd:restriction base="dms:Text"/>
      </xsd:simpleType>
    </xsd:element>
    <xsd:element name="DefaultSectionNames" ma:index="15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16" nillable="true" ma:displayName="Templates" ma:internalName="Templates">
      <xsd:simpleType>
        <xsd:restriction base="dms:Note">
          <xsd:maxLength value="255"/>
        </xsd:restriction>
      </xsd:simpleType>
    </xsd:element>
    <xsd:element name="Leaders" ma:index="17" nillable="true" ma:displayName="Leaders" ma:internalName="Lead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s" ma:index="18" nillable="true" ma:displayName="Members" ma:internalName="Memb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_Groups" ma:index="19" nillable="true" ma:displayName="Member Groups" ma:internalName="Member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0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1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Leaders" ma:index="22" nillable="true" ma:displayName="Invited Leaders" ma:internalName="Invited_Leaders">
      <xsd:simpleType>
        <xsd:restriction base="dms:Note">
          <xsd:maxLength value="255"/>
        </xsd:restriction>
      </xsd:simpleType>
    </xsd:element>
    <xsd:element name="Invited_Members" ma:index="23" nillable="true" ma:displayName="Invited Members" ma:internalName="Invited_Members">
      <xsd:simpleType>
        <xsd:restriction base="dms:Note">
          <xsd:maxLength value="255"/>
        </xsd:restriction>
      </xsd:simpleType>
    </xsd:element>
    <xsd:element name="Self_Registration_Enabled" ma:index="24" nillable="true" ma:displayName="Self Registration Enabled" ma:internalName="Self_Registration_Enabled">
      <xsd:simpleType>
        <xsd:restriction base="dms:Boolean"/>
      </xsd:simpleType>
    </xsd:element>
    <xsd:element name="Has_Leaders_Only_SectionGroup" ma:index="25" nillable="true" ma:displayName="Has Leaders Only SectionGroup" ma:internalName="Has_Leaders_Only_SectionGroup">
      <xsd:simpleType>
        <xsd:restriction base="dms:Boolean"/>
      </xsd:simpleType>
    </xsd:element>
    <xsd:element name="Is_Collaboration_Space_Locked" ma:index="26" nillable="true" ma:displayName="Is Collaboration Space Locked" ma:internalName="Is_Collaboration_Space_Locked">
      <xsd:simpleType>
        <xsd:restriction base="dms:Boolean"/>
      </xsd:simpleType>
    </xsd:element>
    <xsd:element name="IsNotebookLocked" ma:index="27" nillable="true" ma:displayName="Is Notebook Locked" ma:internalName="IsNotebookLocked">
      <xsd:simpleType>
        <xsd:restriction base="dms:Boolean"/>
      </xsd:simpleType>
    </xsd:element>
    <xsd:element name="MediaServiceMetadata" ma:index="3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bd7e08-c2b7-4863-b57f-10b4f3475e65" elementFormDefault="qualified">
    <xsd:import namespace="http://schemas.microsoft.com/office/2006/documentManagement/types"/>
    <xsd:import namespace="http://schemas.microsoft.com/office/infopath/2007/PartnerControls"/>
    <xsd:element name="SharedWithUsers" ma:index="2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3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4603BA-880F-4890-97E4-9708BA334B96}">
  <ds:schemaRefs>
    <ds:schemaRef ds:uri="http://schemas.microsoft.com/office/2006/metadata/properties"/>
    <ds:schemaRef ds:uri="http://schemas.microsoft.com/office/infopath/2007/PartnerControls"/>
    <ds:schemaRef ds:uri="98fde62e-0ae3-49f9-88ba-de74dc37fabf"/>
  </ds:schemaRefs>
</ds:datastoreItem>
</file>

<file path=customXml/itemProps2.xml><?xml version="1.0" encoding="utf-8"?>
<ds:datastoreItem xmlns:ds="http://schemas.openxmlformats.org/officeDocument/2006/customXml" ds:itemID="{B4BAD3B9-55C3-4944-99C3-AEDD4122EA8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FBC7C1F-9CEA-4A18-9C8C-2655D794CC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fde62e-0ae3-49f9-88ba-de74dc37fabf"/>
    <ds:schemaRef ds:uri="4bbd7e08-c2b7-4863-b57f-10b4f3475e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 Data 24</vt:lpstr>
      <vt:lpstr>Class Data 24 (+SAMS)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Richard Abell</dc:creator>
  <cp:keywords/>
  <dc:description/>
  <cp:lastModifiedBy>Richard Abell</cp:lastModifiedBy>
  <cp:revision/>
  <dcterms:created xsi:type="dcterms:W3CDTF">2023-03-30T08:42:01Z</dcterms:created>
  <dcterms:modified xsi:type="dcterms:W3CDTF">2024-05-16T10:26:21Z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0x010100B1C8D6CF8A242A489A31CE2F2935B864</vt:lpwstr>
  </property>
</Properties>
</file>