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hidePivotFieldList="1"/>
  <xr:revisionPtr revIDLastSave="0" documentId="8_{B9121EDD-861D-401F-81E7-F42FE59C73FC}" xr6:coauthVersionLast="47" xr6:coauthVersionMax="47" xr10:uidLastSave="{00000000-0000-0000-0000-000000000000}"/>
  <bookViews>
    <workbookView xWindow="240" yWindow="105" windowWidth="14805" windowHeight="8010" firstSheet="6" activeTab="9" xr2:uid="{00000000-000D-0000-FFFF-FFFF00000000}"/>
  </bookViews>
  <sheets>
    <sheet name="Satisfaction by Region" sheetId="13" r:id="rId1"/>
    <sheet name="Satisfaction by Employment" sheetId="15" r:id="rId2"/>
    <sheet name="Income vs Gender" sheetId="17" r:id="rId3"/>
    <sheet name="Gender" sheetId="19" r:id="rId4"/>
    <sheet name="Education by Gender" sheetId="20" r:id="rId5"/>
    <sheet name="Income Trends by Region" sheetId="21" r:id="rId6"/>
    <sheet name="Education by Region" sheetId="22" r:id="rId7"/>
    <sheet name="DATA" sheetId="1" r:id="rId8"/>
    <sheet name="Employment by Region" sheetId="10" r:id="rId9"/>
    <sheet name="Employment Status" sheetId="9" r:id="rId10"/>
    <sheet name="Academic Level" sheetId="4" r:id="rId11"/>
    <sheet name="Basic Analysis" sheetId="2" r:id="rId12"/>
  </sheets>
  <definedNames>
    <definedName name="_xlnm._FilterDatabase" localSheetId="7" hidden="1">DATA!$A$1:$H$201</definedName>
  </definedNames>
  <calcPr calcId="191028"/>
  <pivotCaches>
    <pivotCache cacheId="5242" r:id="rId13"/>
    <pivotCache cacheId="524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C3" i="19"/>
  <c r="B3" i="19"/>
  <c r="A3" i="19"/>
  <c r="C2" i="19"/>
  <c r="C15" i="21"/>
  <c r="B13" i="21"/>
  <c r="B14" i="21"/>
  <c r="C14" i="21"/>
  <c r="C13" i="21"/>
  <c r="A13" i="13" a="1"/>
  <c r="A13" i="13"/>
  <c r="D4" i="17"/>
  <c r="C5" i="17"/>
  <c r="H10" i="13"/>
  <c r="G10" i="13"/>
  <c r="H9" i="13"/>
  <c r="G9" i="13"/>
  <c r="H8" i="13"/>
  <c r="G8" i="13"/>
  <c r="H7" i="13"/>
  <c r="G7" i="13"/>
  <c r="H6" i="13"/>
  <c r="G6" i="13"/>
  <c r="H5" i="13"/>
  <c r="G5" i="13"/>
  <c r="F13" i="13" a="1"/>
  <c r="F13" i="13"/>
  <c r="E13" i="13" a="1"/>
  <c r="E13" i="13"/>
  <c r="D13" i="13" a="1"/>
  <c r="D13" i="13"/>
  <c r="C13" i="13" a="1"/>
  <c r="C13" i="13"/>
  <c r="B13" i="13" a="1"/>
  <c r="B13" i="13"/>
  <c r="B2" i="19"/>
  <c r="A2" i="19"/>
  <c r="C4" i="4"/>
  <c r="C3" i="4"/>
  <c r="C2" i="4"/>
  <c r="C2" i="9"/>
  <c r="B2" i="9"/>
  <c r="A2" i="9"/>
  <c r="B4" i="4"/>
  <c r="B3" i="4"/>
  <c r="B2" i="4"/>
  <c r="B15" i="2"/>
  <c r="B13" i="2"/>
  <c r="B12" i="2"/>
  <c r="B11" i="2"/>
  <c r="A13" i="2"/>
  <c r="A12" i="2"/>
  <c r="A11" i="2"/>
  <c r="C8" i="2"/>
  <c r="B8" i="2" a="1"/>
  <c r="B8" i="2"/>
  <c r="A8" i="2"/>
  <c r="B5" i="2"/>
  <c r="A5" i="2"/>
  <c r="C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<sst xmlns="http://schemas.openxmlformats.org/spreadsheetml/2006/main" count="1122" uniqueCount="254">
  <si>
    <t>Sum of Satisfaction with Economic Situation</t>
  </si>
  <si>
    <t>Satisfaction with Economic Situation</t>
  </si>
  <si>
    <t>Variance</t>
  </si>
  <si>
    <t>Standard Deviation</t>
  </si>
  <si>
    <t>Region</t>
  </si>
  <si>
    <t>Eldoret</t>
  </si>
  <si>
    <t>Kiambu</t>
  </si>
  <si>
    <t>Kisumu</t>
  </si>
  <si>
    <t>Mombasa</t>
  </si>
  <si>
    <t>Nairobi</t>
  </si>
  <si>
    <t>Nakuru</t>
  </si>
  <si>
    <t>Satisfaction in Nairobi</t>
  </si>
  <si>
    <t>Satisfaction in Nakuru</t>
  </si>
  <si>
    <t>Employment Status</t>
  </si>
  <si>
    <t>Employed</t>
  </si>
  <si>
    <t>Student</t>
  </si>
  <si>
    <t>Unemployed</t>
  </si>
  <si>
    <t>Gender</t>
  </si>
  <si>
    <t>Average of Monthly Income (in Ksh)</t>
  </si>
  <si>
    <t>%Male vs Female</t>
  </si>
  <si>
    <t>%Female vs Male</t>
  </si>
  <si>
    <t>Female</t>
  </si>
  <si>
    <t>Male</t>
  </si>
  <si>
    <t>Total</t>
  </si>
  <si>
    <t>Count of Education Level</t>
  </si>
  <si>
    <t>Education Level</t>
  </si>
  <si>
    <t>Primary</t>
  </si>
  <si>
    <t>Secondary</t>
  </si>
  <si>
    <t>University</t>
  </si>
  <si>
    <t>Grand Total</t>
  </si>
  <si>
    <t>Average Income</t>
  </si>
  <si>
    <t>Value</t>
  </si>
  <si>
    <t>Lowest</t>
  </si>
  <si>
    <t>Highest</t>
  </si>
  <si>
    <t>Range</t>
  </si>
  <si>
    <t>Nairobi - Nakuru</t>
  </si>
  <si>
    <t>Participant ID</t>
  </si>
  <si>
    <t>Age</t>
  </si>
  <si>
    <t>Monthly Income (in Ksh)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</si>
  <si>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</si>
  <si>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</si>
  <si>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</si>
  <si>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</si>
  <si>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</si>
  <si>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</si>
  <si>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</si>
  <si>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</si>
  <si>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</si>
  <si>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</si>
  <si>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</si>
  <si>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</si>
  <si>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</si>
  <si>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</si>
  <si>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</si>
  <si>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</si>
  <si>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</si>
  <si>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</si>
  <si>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</si>
  <si>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</si>
  <si>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</si>
  <si>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</si>
  <si>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</si>
  <si>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</si>
  <si>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</si>
  <si>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</si>
  <si>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</si>
  <si>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</si>
  <si>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</si>
  <si>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</si>
  <si>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</si>
  <si>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</si>
  <si>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</si>
  <si>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</si>
  <si>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</si>
  <si>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</si>
  <si>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</si>
  <si>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</si>
  <si>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</si>
  <si>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</si>
  <si>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</si>
  <si>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</si>
  <si>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</si>
  <si>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</si>
  <si>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</si>
  <si>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</si>
  <si>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</si>
  <si>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</si>
  <si>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</si>
  <si>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</si>
  <si>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</si>
  <si>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</si>
  <si>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</si>
  <si>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</si>
  <si>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</si>
  <si>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</si>
  <si>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</si>
  <si>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</si>
  <si>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</si>
  <si>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</si>
  <si>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</si>
  <si>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</si>
  <si>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</si>
  <si>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</si>
  <si>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</si>
  <si>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</si>
  <si>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</si>
  <si>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</si>
  <si>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</si>
  <si>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</si>
  <si>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</si>
  <si>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</si>
  <si>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</si>
  <si>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</si>
  <si>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</si>
  <si>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</si>
  <si>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</si>
  <si>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</si>
  <si>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</si>
  <si>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</si>
  <si>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</si>
  <si>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</si>
  <si>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</si>
  <si>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</si>
  <si>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</si>
  <si>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</si>
  <si>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</si>
  <si>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</si>
  <si>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</si>
  <si>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</si>
  <si>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</si>
  <si>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</si>
  <si>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</si>
  <si>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</si>
  <si>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</si>
  <si>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</si>
  <si>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</si>
  <si>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</si>
  <si>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</si>
  <si>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</si>
  <si>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</si>
  <si>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</si>
  <si>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</si>
  <si>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</si>
  <si>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</si>
  <si>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</si>
  <si>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</si>
  <si>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</si>
  <si>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</si>
  <si>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</si>
  <si>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</si>
  <si>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</si>
  <si>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</si>
  <si>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</si>
  <si>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</si>
  <si>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</si>
  <si>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</si>
  <si>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</si>
  <si>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</si>
  <si>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</si>
  <si>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</si>
  <si>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</si>
  <si>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</si>
  <si>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</si>
  <si>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</si>
  <si>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</si>
  <si>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</si>
  <si>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</si>
  <si>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</si>
  <si>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</si>
  <si>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</si>
  <si>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</si>
  <si>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</si>
  <si>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</si>
  <si>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</si>
  <si>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</si>
  <si>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</si>
  <si>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</si>
  <si>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</si>
  <si>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</si>
  <si>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</si>
  <si>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</si>
  <si>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</si>
  <si>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</si>
  <si>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</si>
  <si>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</si>
  <si>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</si>
  <si>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</si>
  <si>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</si>
  <si>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</si>
  <si>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</si>
  <si>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</si>
  <si>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</si>
  <si>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</si>
  <si>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</si>
  <si>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</si>
  <si>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</si>
  <si>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</si>
  <si>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</si>
  <si>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</si>
  <si>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</si>
  <si>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</si>
  <si>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</si>
  <si>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</si>
  <si>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</si>
  <si>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</si>
  <si>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</si>
  <si>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</si>
  <si>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</si>
  <si>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</si>
  <si>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</si>
  <si>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</si>
  <si>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</si>
  <si>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</si>
  <si>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</si>
  <si>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</si>
  <si>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</si>
  <si>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</si>
  <si>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</si>
  <si>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</si>
  <si>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</si>
  <si>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</si>
  <si>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</si>
  <si>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</si>
  <si>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</si>
  <si>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</si>
  <si>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</si>
  <si>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</si>
  <si>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</si>
  <si>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</si>
  <si>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</si>
  <si>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</si>
  <si>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</si>
  <si>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</si>
  <si>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</si>
  <si>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</si>
  <si>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</si>
  <si>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</si>
  <si>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</si>
  <si>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</si>
  <si>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Count of Employment Status</t>
  </si>
  <si>
    <t>m</t>
  </si>
  <si>
    <t>Academic Level</t>
  </si>
  <si>
    <t>Number of Participants</t>
  </si>
  <si>
    <t>Average Monthly Income</t>
  </si>
  <si>
    <t>Average Age</t>
  </si>
  <si>
    <t>Average Satisfaction Level</t>
  </si>
  <si>
    <t>Median Monthly Income</t>
  </si>
  <si>
    <t>Median Age</t>
  </si>
  <si>
    <t>Frequent Level Of Satisfaction</t>
  </si>
  <si>
    <t>Frequent Salary</t>
  </si>
  <si>
    <t>Popular Age</t>
  </si>
  <si>
    <t>Salary Range</t>
  </si>
  <si>
    <t>Age Range</t>
  </si>
  <si>
    <t>Employment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</si>
</sst>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"/>
  </numFmts>
  <fonts count="6">
    <font>
      <sz val="11"/>
      <color theme="1"/>
      <name val="Aptos Narrow"/>
      <family val="2"/>
      <scheme val="minor"/>
    </font>
    <font>
      <b/>
      <sz val="11"/>
      <color theme="0"/>
      <name val="Arial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2" fillId="0" borderId="0" xfId="0" applyFont="1"/>
    <xf numFmtId="0" fontId="3" fillId="3" borderId="0" xfId="0" applyFont="1" applyFill="1"/>
    <xf numFmtId="2" fontId="0" fillId="0" borderId="0" xfId="0" applyNumberFormat="1"/>
    <xf numFmtId="0" fontId="4" fillId="0" borderId="0" xfId="0" applyFont="1"/>
    <xf numFmtId="0" fontId="4" fillId="4" borderId="0" xfId="0" applyFont="1" applyFill="1"/>
    <xf numFmtId="0" fontId="5" fillId="3" borderId="0" xfId="0" applyFont="1" applyFill="1"/>
    <xf numFmtId="0" fontId="5" fillId="5" borderId="1" xfId="0" applyFont="1" applyFill="1" applyBorder="1"/>
    <xf numFmtId="9" fontId="0" fillId="0" borderId="0" xfId="0" applyNumberFormat="1"/>
  </cellXfs>
  <cellStyles count="1">
    <cellStyle name="Normal" xfId="0" builtinId="0"/>
  </cellStyles>
  <dxfs count="25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color theme="0"/>
      </font>
    </dxf>
    <dxf>
      <font>
        <color theme="0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color rgb="FF00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color rgb="FF000000"/>
      </font>
    </dxf>
    <dxf>
      <font>
        <color rgb="FF000000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[Economic Research Data Management System.xlsx]Satisfaction by Employment!PivotTable8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 by Employment</a:t>
            </a:r>
          </a:p>
        </c:rich>
      </c:tx>
      <c:overlay val="0"/>
      <c:spPr>
        <a:solidFill>
          <a:srgbClr val="0F476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'Satisfaction by Employment'!$B$3:$B$4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by Employment'!$A$5:$A$7</c:f>
              <c:strCache>
                <c:ptCount val="3"/>
                <c:pt idx="0">
                  <c:v>Employed</c:v>
                </c:pt>
                <c:pt idx="1">
                  <c:v>Student</c:v>
                </c:pt>
                <c:pt idx="2">
                  <c:v>Unemployed</c:v>
                </c:pt>
              </c:strCache>
            </c:strRef>
          </c:cat>
          <c:val>
            <c:numRef>
              <c:f>'Satisfaction by Employment'!$B$5:$B$7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8-46DE-A60E-8D5E978A8836}"/>
            </c:ext>
          </c:extLst>
        </c:ser>
        <c:ser>
          <c:idx val="1"/>
          <c:order val="1"/>
          <c:tx>
            <c:strRef>
              <c:f>'Satisfaction by Employment'!$C$3:$C$4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by Employment'!$A$5:$A$7</c:f>
              <c:strCache>
                <c:ptCount val="3"/>
                <c:pt idx="0">
                  <c:v>Employed</c:v>
                </c:pt>
                <c:pt idx="1">
                  <c:v>Student</c:v>
                </c:pt>
                <c:pt idx="2">
                  <c:v>Unemployed</c:v>
                </c:pt>
              </c:strCache>
            </c:strRef>
          </c:cat>
          <c:val>
            <c:numRef>
              <c:f>'Satisfaction by Employment'!$C$5:$C$7</c:f>
              <c:numCache>
                <c:formatCode>General</c:formatCode>
                <c:ptCount val="3"/>
                <c:pt idx="0">
                  <c:v>28</c:v>
                </c:pt>
                <c:pt idx="1">
                  <c:v>24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8-46DE-A60E-8D5E978A8836}"/>
            </c:ext>
          </c:extLst>
        </c:ser>
        <c:ser>
          <c:idx val="2"/>
          <c:order val="2"/>
          <c:tx>
            <c:strRef>
              <c:f>'Satisfaction by Employment'!$D$3:$D$4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by Employment'!$A$5:$A$7</c:f>
              <c:strCache>
                <c:ptCount val="3"/>
                <c:pt idx="0">
                  <c:v>Employed</c:v>
                </c:pt>
                <c:pt idx="1">
                  <c:v>Student</c:v>
                </c:pt>
                <c:pt idx="2">
                  <c:v>Unemployed</c:v>
                </c:pt>
              </c:strCache>
            </c:strRef>
          </c:cat>
          <c:val>
            <c:numRef>
              <c:f>'Satisfaction by Employment'!$D$5:$D$7</c:f>
              <c:numCache>
                <c:formatCode>General</c:formatCode>
                <c:ptCount val="3"/>
                <c:pt idx="0">
                  <c:v>45</c:v>
                </c:pt>
                <c:pt idx="1">
                  <c:v>36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8-46DE-A60E-8D5E978A8836}"/>
            </c:ext>
          </c:extLst>
        </c:ser>
        <c:ser>
          <c:idx val="3"/>
          <c:order val="3"/>
          <c:tx>
            <c:strRef>
              <c:f>'Satisfaction by Employment'!$E$3:$E$4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by Employment'!$A$5:$A$7</c:f>
              <c:strCache>
                <c:ptCount val="3"/>
                <c:pt idx="0">
                  <c:v>Employed</c:v>
                </c:pt>
                <c:pt idx="1">
                  <c:v>Student</c:v>
                </c:pt>
                <c:pt idx="2">
                  <c:v>Unemployed</c:v>
                </c:pt>
              </c:strCache>
            </c:strRef>
          </c:cat>
          <c:val>
            <c:numRef>
              <c:f>'Satisfaction by Employment'!$E$5:$E$7</c:f>
              <c:numCache>
                <c:formatCode>General</c:formatCode>
                <c:ptCount val="3"/>
                <c:pt idx="0">
                  <c:v>100</c:v>
                </c:pt>
                <c:pt idx="1">
                  <c:v>36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08-46DE-A60E-8D5E978A8836}"/>
            </c:ext>
          </c:extLst>
        </c:ser>
        <c:ser>
          <c:idx val="4"/>
          <c:order val="4"/>
          <c:tx>
            <c:strRef>
              <c:f>'Satisfaction by Employment'!$F$3:$F$4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by Employment'!$A$5:$A$7</c:f>
              <c:strCache>
                <c:ptCount val="3"/>
                <c:pt idx="0">
                  <c:v>Employed</c:v>
                </c:pt>
                <c:pt idx="1">
                  <c:v>Student</c:v>
                </c:pt>
                <c:pt idx="2">
                  <c:v>Unemployed</c:v>
                </c:pt>
              </c:strCache>
            </c:strRef>
          </c:cat>
          <c:val>
            <c:numRef>
              <c:f>'Satisfaction by Employment'!$F$5:$F$7</c:f>
              <c:numCache>
                <c:formatCode>General</c:formatCode>
                <c:ptCount val="3"/>
                <c:pt idx="0">
                  <c:v>115</c:v>
                </c:pt>
                <c:pt idx="1">
                  <c:v>65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08-46DE-A60E-8D5E978A8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334215"/>
        <c:axId val="410336263"/>
      </c:barChart>
      <c:catAx>
        <c:axId val="410334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36263"/>
        <c:crosses val="autoZero"/>
        <c:auto val="1"/>
        <c:lblAlgn val="ctr"/>
        <c:lblOffset val="100"/>
        <c:noMultiLvlLbl val="0"/>
      </c:catAx>
      <c:valAx>
        <c:axId val="410336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34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solidFill>
          <a:srgbClr val="145F8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Gender!$A$1:$B$1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Gender!$A$2:$B$2</c:f>
              <c:numCache>
                <c:formatCode>General</c:formatCode>
                <c:ptCount val="2"/>
                <c:pt idx="0">
                  <c:v>94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2-40AA-8840-7F94F0400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[Economic Research Data Management System.xlsx]Education by Gender!PivotTable1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by Gender</a:t>
            </a:r>
          </a:p>
        </c:rich>
      </c:tx>
      <c:overlay val="0"/>
      <c:spPr>
        <a:solidFill>
          <a:srgbClr val="145F8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1154A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Gender'!$B$3:$B$4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'Education by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'Education by Gender'!$B$5:$B$7</c:f>
              <c:numCache>
                <c:formatCode>General</c:formatCode>
                <c:ptCount val="2"/>
                <c:pt idx="0">
                  <c:v>23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A-4230-80C4-97FA06C75E2D}"/>
            </c:ext>
          </c:extLst>
        </c:ser>
        <c:ser>
          <c:idx val="1"/>
          <c:order val="1"/>
          <c:tx>
            <c:strRef>
              <c:f>'Education by Gender'!$C$3:$C$4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'Education by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'Education by Gender'!$C$5:$C$7</c:f>
              <c:numCache>
                <c:formatCode>General</c:formatCode>
                <c:ptCount val="2"/>
                <c:pt idx="0">
                  <c:v>34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A-4230-80C4-97FA06C75E2D}"/>
            </c:ext>
          </c:extLst>
        </c:ser>
        <c:ser>
          <c:idx val="2"/>
          <c:order val="2"/>
          <c:tx>
            <c:strRef>
              <c:f>'Education by Gender'!$D$3:$D$4</c:f>
              <c:strCache>
                <c:ptCount val="1"/>
                <c:pt idx="0">
                  <c:v>University</c:v>
                </c:pt>
              </c:strCache>
            </c:strRef>
          </c:tx>
          <c:spPr>
            <a:solidFill>
              <a:srgbClr val="51154A"/>
            </a:solidFill>
            <a:ln>
              <a:noFill/>
            </a:ln>
            <a:effectLst/>
          </c:spPr>
          <c:invertIfNegative val="0"/>
          <c:cat>
            <c:strRef>
              <c:f>'Education by Gender'!$A$5:$A$7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'Education by Gender'!$D$5:$D$7</c:f>
              <c:numCache>
                <c:formatCode>General</c:formatCode>
                <c:ptCount val="2"/>
                <c:pt idx="0">
                  <c:v>49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6A-4230-80C4-97FA06C75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9438728"/>
        <c:axId val="715367944"/>
      </c:barChart>
      <c:catAx>
        <c:axId val="689438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solidFill>
              <a:srgbClr val="145F82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67944"/>
        <c:crosses val="autoZero"/>
        <c:auto val="1"/>
        <c:lblAlgn val="ctr"/>
        <c:lblOffset val="100"/>
        <c:noMultiLvlLbl val="0"/>
      </c:catAx>
      <c:valAx>
        <c:axId val="71536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3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[Economic Research Data Management System.xlsx]Income Trends by Region!PivotTable2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Trends by Region</a:t>
            </a:r>
          </a:p>
        </c:rich>
      </c:tx>
      <c:overlay val="0"/>
      <c:spPr>
        <a:solidFill>
          <a:srgbClr val="145F8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'Income Trends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'Income Trends by Region'!$A$4:$A$10</c:f>
              <c:strCache>
                <c:ptCount val="6"/>
                <c:pt idx="0">
                  <c:v>Eldoret</c:v>
                </c:pt>
                <c:pt idx="1">
                  <c:v>Kiambu</c:v>
                </c:pt>
                <c:pt idx="2">
                  <c:v>Kisumu</c:v>
                </c:pt>
                <c:pt idx="3">
                  <c:v>Mombasa</c:v>
                </c:pt>
                <c:pt idx="4">
                  <c:v>Nairobi</c:v>
                </c:pt>
                <c:pt idx="5">
                  <c:v>Nakuru</c:v>
                </c:pt>
              </c:strCache>
            </c:strRef>
          </c:cat>
          <c:val>
            <c:numRef>
              <c:f>'Income Trends by Region'!$B$4:$B$10</c:f>
              <c:numCache>
                <c:formatCode>General</c:formatCode>
                <c:ptCount val="6"/>
                <c:pt idx="0">
                  <c:v>14033.6875</c:v>
                </c:pt>
                <c:pt idx="1">
                  <c:v>14993.142857142857</c:v>
                </c:pt>
                <c:pt idx="2">
                  <c:v>17230.027777777777</c:v>
                </c:pt>
                <c:pt idx="3">
                  <c:v>18072.40625</c:v>
                </c:pt>
                <c:pt idx="4">
                  <c:v>18977.416666666668</c:v>
                </c:pt>
                <c:pt idx="5">
                  <c:v>12672.413793103447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A-4E5E-BF88-FD4C67B8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117000"/>
        <c:axId val="916119048"/>
      </c:lineChart>
      <c:catAx>
        <c:axId val="91611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19048"/>
        <c:crosses val="autoZero"/>
        <c:auto val="1"/>
        <c:lblAlgn val="ctr"/>
        <c:lblOffset val="100"/>
        <c:noMultiLvlLbl val="0"/>
      </c:catAx>
      <c:valAx>
        <c:axId val="91611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82CAEC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1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[Economic Research Data Management System.xlsx]Education by Region!PivotTable3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by Region</a:t>
            </a:r>
          </a:p>
        </c:rich>
      </c:tx>
      <c:overlay val="0"/>
      <c:spPr>
        <a:solidFill>
          <a:srgbClr val="145F8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by Region'!$B$3:$B$4</c:f>
              <c:strCache>
                <c:ptCount val="1"/>
                <c:pt idx="0">
                  <c:v>Eldoret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Region'!$B$5:$B$8</c:f>
              <c:numCache>
                <c:formatCode>General</c:formatCode>
                <c:ptCount val="3"/>
                <c:pt idx="0">
                  <c:v>9</c:v>
                </c:pt>
                <c:pt idx="1">
                  <c:v>10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B5-49E7-B75F-513FB053718E}"/>
            </c:ext>
          </c:extLst>
        </c:ser>
        <c:ser>
          <c:idx val="1"/>
          <c:order val="1"/>
          <c:tx>
            <c:strRef>
              <c:f>'Education by Region'!$C$3:$C$4</c:f>
              <c:strCache>
                <c:ptCount val="1"/>
                <c:pt idx="0">
                  <c:v>Kiambu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Region'!$C$5:$C$8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B5-49E7-B75F-513FB053718E}"/>
            </c:ext>
          </c:extLst>
        </c:ser>
        <c:ser>
          <c:idx val="2"/>
          <c:order val="2"/>
          <c:tx>
            <c:strRef>
              <c:f>'Education by Region'!$D$3:$D$4</c:f>
              <c:strCache>
                <c:ptCount val="1"/>
                <c:pt idx="0">
                  <c:v>Kisumu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Region'!$D$5:$D$8</c:f>
              <c:numCache>
                <c:formatCode>General</c:formatCode>
                <c:ptCount val="3"/>
                <c:pt idx="0">
                  <c:v>6</c:v>
                </c:pt>
                <c:pt idx="1">
                  <c:v>13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B5-49E7-B75F-513FB053718E}"/>
            </c:ext>
          </c:extLst>
        </c:ser>
        <c:ser>
          <c:idx val="3"/>
          <c:order val="3"/>
          <c:tx>
            <c:strRef>
              <c:f>'Education by Region'!$E$3:$E$4</c:f>
              <c:strCache>
                <c:ptCount val="1"/>
                <c:pt idx="0">
                  <c:v>Mombasa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Region'!$E$5:$E$8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B5-49E7-B75F-513FB053718E}"/>
            </c:ext>
          </c:extLst>
        </c:ser>
        <c:ser>
          <c:idx val="4"/>
          <c:order val="4"/>
          <c:tx>
            <c:strRef>
              <c:f>'Education by Region'!$F$3:$F$4</c:f>
              <c:strCache>
                <c:ptCount val="1"/>
                <c:pt idx="0">
                  <c:v>Nairobi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Region'!$F$5:$F$8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B5-49E7-B75F-513FB053718E}"/>
            </c:ext>
          </c:extLst>
        </c:ser>
        <c:ser>
          <c:idx val="5"/>
          <c:order val="5"/>
          <c:tx>
            <c:strRef>
              <c:f>'Education by Region'!$G$3:$G$4</c:f>
              <c:strCache>
                <c:ptCount val="1"/>
                <c:pt idx="0">
                  <c:v>Nakuru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'Education by Region'!$A$5:$A$8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'Education by Region'!$G$5:$G$8</c:f>
              <c:numCache>
                <c:formatCode>General</c:formatCode>
                <c:ptCount val="3"/>
                <c:pt idx="0">
                  <c:v>11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B5-49E7-B75F-513FB0537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0"/>
        <c:axId val="2019388423"/>
        <c:axId val="2019402759"/>
      </c:barChart>
      <c:catAx>
        <c:axId val="2019388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 Level</a:t>
                </a:r>
              </a:p>
            </c:rich>
          </c:tx>
          <c:overlay val="0"/>
          <c:spPr>
            <a:solidFill>
              <a:srgbClr val="145F82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02759"/>
        <c:crosses val="autoZero"/>
        <c:auto val="1"/>
        <c:lblAlgn val="ctr"/>
        <c:lblOffset val="100"/>
        <c:noMultiLvlLbl val="0"/>
      </c:catAx>
      <c:valAx>
        <c:axId val="2019402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 Level</a:t>
                </a:r>
              </a:p>
            </c:rich>
          </c:tx>
          <c:overlay val="0"/>
          <c:spPr>
            <a:solidFill>
              <a:srgbClr val="145F82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388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[Economic Research Data Management System.xlsx]Employment by Region!PivotTable6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by Region</a:t>
            </a:r>
          </a:p>
        </c:rich>
      </c:tx>
      <c:overlay val="0"/>
      <c:spPr>
        <a:solidFill>
          <a:srgbClr val="0E284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'Employment by Region'!$B$3:$B$4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'Employment by Region'!$A$5:$A$11</c:f>
              <c:strCache>
                <c:ptCount val="6"/>
                <c:pt idx="0">
                  <c:v>Eldoret</c:v>
                </c:pt>
                <c:pt idx="1">
                  <c:v>Kiambu</c:v>
                </c:pt>
                <c:pt idx="2">
                  <c:v>Kisumu</c:v>
                </c:pt>
                <c:pt idx="3">
                  <c:v>Mombasa</c:v>
                </c:pt>
                <c:pt idx="4">
                  <c:v>Nairobi</c:v>
                </c:pt>
                <c:pt idx="5">
                  <c:v>Nakuru</c:v>
                </c:pt>
              </c:strCache>
            </c:strRef>
          </c:cat>
          <c:val>
            <c:numRef>
              <c:f>'Employment by Region'!$B$5:$B$11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23</c:v>
                </c:pt>
                <c:pt idx="3">
                  <c:v>14</c:v>
                </c:pt>
                <c:pt idx="4">
                  <c:v>21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A-4DD6-AA24-B23A28341E93}"/>
            </c:ext>
          </c:extLst>
        </c:ser>
        <c:ser>
          <c:idx val="1"/>
          <c:order val="1"/>
          <c:tx>
            <c:strRef>
              <c:f>'Employment by Region'!$C$3:$C$4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'Employment by Region'!$A$5:$A$11</c:f>
              <c:strCache>
                <c:ptCount val="6"/>
                <c:pt idx="0">
                  <c:v>Eldoret</c:v>
                </c:pt>
                <c:pt idx="1">
                  <c:v>Kiambu</c:v>
                </c:pt>
                <c:pt idx="2">
                  <c:v>Kisumu</c:v>
                </c:pt>
                <c:pt idx="3">
                  <c:v>Mombasa</c:v>
                </c:pt>
                <c:pt idx="4">
                  <c:v>Nairobi</c:v>
                </c:pt>
                <c:pt idx="5">
                  <c:v>Nakuru</c:v>
                </c:pt>
              </c:strCache>
            </c:strRef>
          </c:cat>
          <c:val>
            <c:numRef>
              <c:f>'Employment by Region'!$C$5:$C$11</c:f>
              <c:numCache>
                <c:formatCode>General</c:formatCode>
                <c:ptCount val="6"/>
                <c:pt idx="0">
                  <c:v>12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A-4DD6-AA24-B23A28341E93}"/>
            </c:ext>
          </c:extLst>
        </c:ser>
        <c:ser>
          <c:idx val="2"/>
          <c:order val="2"/>
          <c:tx>
            <c:strRef>
              <c:f>'Employment by Region'!$D$3:$D$4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'Employment by Region'!$A$5:$A$11</c:f>
              <c:strCache>
                <c:ptCount val="6"/>
                <c:pt idx="0">
                  <c:v>Eldoret</c:v>
                </c:pt>
                <c:pt idx="1">
                  <c:v>Kiambu</c:v>
                </c:pt>
                <c:pt idx="2">
                  <c:v>Kisumu</c:v>
                </c:pt>
                <c:pt idx="3">
                  <c:v>Mombasa</c:v>
                </c:pt>
                <c:pt idx="4">
                  <c:v>Nairobi</c:v>
                </c:pt>
                <c:pt idx="5">
                  <c:v>Nakuru</c:v>
                </c:pt>
              </c:strCache>
            </c:strRef>
          </c:cat>
          <c:val>
            <c:numRef>
              <c:f>'Employment by Region'!$D$5:$D$11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A-4DD6-AA24-B23A28341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086727"/>
        <c:axId val="1119699464"/>
      </c:barChart>
      <c:catAx>
        <c:axId val="2101086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99464"/>
        <c:crosses val="autoZero"/>
        <c:auto val="1"/>
        <c:lblAlgn val="ctr"/>
        <c:lblOffset val="100"/>
        <c:noMultiLvlLbl val="0"/>
      </c:catAx>
      <c:valAx>
        <c:axId val="11196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86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Status</a:t>
            </a:r>
          </a:p>
        </c:rich>
      </c:tx>
      <c:overlay val="0"/>
      <c:spPr>
        <a:solidFill>
          <a:srgbClr val="0E284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40404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26-4C55-AF5A-89FB8DD62E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0026-4C55-AF5A-89FB8DD62E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0F-41C6-B6C7-9D1A0BD6FB19}"/>
              </c:ext>
            </c:extLst>
          </c:dPt>
          <c:cat>
            <c:strRef>
              <c:f>'Employment Status'!$A$1:$C$1</c:f>
              <c:strCache>
                <c:ptCount val="3"/>
                <c:pt idx="0">
                  <c:v>Employed</c:v>
                </c:pt>
                <c:pt idx="1">
                  <c:v>Unemployed</c:v>
                </c:pt>
                <c:pt idx="2">
                  <c:v>Student</c:v>
                </c:pt>
              </c:strCache>
            </c:strRef>
          </c:cat>
          <c:val>
            <c:numRef>
              <c:f>'Employment Status'!$A$2:$C$2</c:f>
              <c:numCache>
                <c:formatCode>General</c:formatCode>
                <c:ptCount val="3"/>
                <c:pt idx="0">
                  <c:v>93</c:v>
                </c:pt>
                <c:pt idx="1">
                  <c:v>45</c:v>
                </c:pt>
                <c:pt idx="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6-4C55-AF5A-89FB8DD62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No. of Participants per each Academic Level attained</a:t>
            </a:r>
          </a:p>
        </c:rich>
      </c:tx>
      <c:layout>
        <c:manualLayout>
          <c:xMode val="edge"/>
          <c:yMode val="edge"/>
          <c:x val="0.11376380072032165"/>
          <c:y val="2.3148112826877173E-2"/>
        </c:manualLayout>
      </c:layout>
      <c:overlay val="0"/>
      <c:spPr>
        <a:solidFill>
          <a:srgbClr val="0E284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E2841"/>
            </a:solidFill>
            <a:ln>
              <a:noFill/>
            </a:ln>
            <a:effectLst/>
          </c:spPr>
          <c:invertIfNegative val="0"/>
          <c:cat>
            <c:strRef>
              <c:f>'Academic Level'!$A$2:$A$4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'Academic Level'!$B$2:$B$4</c:f>
              <c:numCache>
                <c:formatCode>General</c:formatCode>
                <c:ptCount val="3"/>
                <c:pt idx="0">
                  <c:v>42</c:v>
                </c:pt>
                <c:pt idx="1">
                  <c:v>64</c:v>
                </c:pt>
                <c:pt idx="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8-4731-96A2-35525081F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350023"/>
        <c:axId val="653926919"/>
      </c:barChart>
      <c:catAx>
        <c:axId val="483350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26919"/>
        <c:crosses val="autoZero"/>
        <c:auto val="1"/>
        <c:lblAlgn val="ctr"/>
        <c:lblOffset val="100"/>
        <c:noMultiLvlLbl val="0"/>
      </c:catAx>
      <c:valAx>
        <c:axId val="653926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AE9F8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DAE9F8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50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Academic Level</a:t>
            </a:r>
          </a:p>
        </c:rich>
      </c:tx>
      <c:layout>
        <c:manualLayout>
          <c:xMode val="edge"/>
          <c:yMode val="edge"/>
          <c:x val="0.21936784912803567"/>
          <c:y val="2.5462945302327473E-2"/>
        </c:manualLayout>
      </c:layout>
      <c:overlay val="0"/>
      <c:spPr>
        <a:solidFill>
          <a:srgbClr val="215C98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Level'!$C$1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cat>
            <c:strRef>
              <c:f>'Academic Level'!$A$2:$A$4</c:f>
              <c:strCache>
                <c:ptCount val="3"/>
                <c:pt idx="0">
                  <c:v>Primary</c:v>
                </c:pt>
                <c:pt idx="1">
                  <c:v>Secondary</c:v>
                </c:pt>
                <c:pt idx="2">
                  <c:v>University</c:v>
                </c:pt>
              </c:strCache>
            </c:strRef>
          </c:cat>
          <c:val>
            <c:numRef>
              <c:f>'Academic Level'!$C$2:$C$4</c:f>
              <c:numCache>
                <c:formatCode>General</c:formatCode>
                <c:ptCount val="3"/>
                <c:pt idx="0">
                  <c:v>11715.571428571429</c:v>
                </c:pt>
                <c:pt idx="1">
                  <c:v>12101.3125</c:v>
                </c:pt>
                <c:pt idx="2">
                  <c:v>20814.734042553191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41-490E-A1CA-EC5E3384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118471"/>
        <c:axId val="2101120519"/>
      </c:barChart>
      <c:catAx>
        <c:axId val="2101118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20519"/>
        <c:crosses val="autoZero"/>
        <c:auto val="1"/>
        <c:lblAlgn val="ctr"/>
        <c:lblOffset val="100"/>
        <c:noMultiLvlLbl val="0"/>
      </c:catAx>
      <c:valAx>
        <c:axId val="2101120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18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</xdr:col>
      <xdr:colOff>1828800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0E04B-F59A-473B-9B27-DD97EC0A9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6</xdr:col>
      <xdr:colOff>419100</xdr:colOff>
      <xdr:row>17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39B77C-5DD3-FA1E-74EF-21D46FE49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4</xdr:col>
      <xdr:colOff>400050</xdr:colOff>
      <xdr:row>22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220F7-8AA1-ED1B-9ECA-88388447A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19050</xdr:rowOff>
    </xdr:from>
    <xdr:to>
      <xdr:col>3</xdr:col>
      <xdr:colOff>28575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1FBE1-F470-08FF-96DE-4EF493808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180975</xdr:rowOff>
    </xdr:from>
    <xdr:to>
      <xdr:col>6</xdr:col>
      <xdr:colOff>95250</xdr:colOff>
      <xdr:row>23</xdr:row>
      <xdr:rowOff>66675</xdr:rowOff>
    </xdr:to>
    <xdr:graphicFrame macro="">
      <xdr:nvGraphicFramePr>
        <xdr:cNvPr id="3" name="Chart 2" descr="Chart type: Clustered Column. 'Education Level' by 'Education Level' and 'Region'&#10;&#10;Description automatically generated">
          <a:extLst>
            <a:ext uri="{FF2B5EF4-FFF2-40B4-BE49-F238E27FC236}">
              <a16:creationId xmlns:a16="http://schemas.microsoft.com/office/drawing/2014/main" id="{E268AEB2-32F0-1667-1418-B539809B3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</xdr:rowOff>
    </xdr:from>
    <xdr:to>
      <xdr:col>3</xdr:col>
      <xdr:colOff>771525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62927-B752-17EF-21AD-DB960F54F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7</xdr:col>
      <xdr:colOff>95250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23D90-2B56-9EAA-4CE6-D30BAAA72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171450</xdr:rowOff>
    </xdr:from>
    <xdr:to>
      <xdr:col>12</xdr:col>
      <xdr:colOff>266700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D3D141-B731-971B-DBCE-5F6623B3A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161925</xdr:rowOff>
    </xdr:from>
    <xdr:to>
      <xdr:col>4</xdr:col>
      <xdr:colOff>542925</xdr:colOff>
      <xdr:row>19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77E49E-F184-D474-1E3B-C88F2E2D2EC3}"/>
            </a:ext>
            <a:ext uri="{147F2762-F138-4A5C-976F-8EAC2B608ADB}">
              <a16:predDERef xmlns:a16="http://schemas.microsoft.com/office/drawing/2014/main" pred="{31D3D141-B731-971B-DBCE-5F6623B3A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6.780199884262" createdVersion="8" refreshedVersion="8" minRefreshableVersion="3" recordCount="200" xr:uid="{9D606AB6-4FF2-406F-84C1-46FD45C940A4}">
  <cacheSource type="worksheet">
    <worksheetSource ref="D1:E201" sheet="DATA"/>
  </cacheSource>
  <cacheFields count="2">
    <cacheField name="Region" numFmtId="0">
      <sharedItems count="6">
        <s v="Nairobi"/>
        <s v="Nakuru"/>
        <s v="Kiambu"/>
        <s v="Kisumu"/>
        <s v="Eldoret"/>
        <s v="Mombasa"/>
      </sharedItems>
    </cacheField>
    <cacheField name="Employment Status" numFmtId="0">
      <sharedItems count="3">
        <s v="Employed"/>
        <s v="Student"/>
        <s v="Unemploy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6.814990162035" createdVersion="8" refreshedVersion="8" minRefreshableVersion="3" recordCount="200" xr:uid="{2D54E5EC-5055-4B32-85FD-C3369279F99B}">
  <cacheSource type="worksheet">
    <worksheetSource ref="A1:H201" sheet="DATA"/>
  </cacheSource>
  <cacheFields count="8">
    <cacheField name="Participant ID" numFmtId="0">
      <sharedItems/>
    </cacheField>
    <cacheField name="Age" numFmtId="0">
      <sharedItems containsSemiMixedTypes="0" containsString="0" containsNumber="1" containsInteger="1" minValue="20" maxValue="45" count="26">
        <n v="32"/>
        <n v="44"/>
        <n v="31"/>
        <n v="25"/>
        <n v="34"/>
        <n v="36"/>
        <n v="45"/>
        <n v="37"/>
        <n v="35"/>
        <n v="30"/>
        <n v="43"/>
        <n v="41"/>
        <n v="29"/>
        <n v="27"/>
        <n v="39"/>
        <n v="23"/>
        <n v="40"/>
        <n v="26"/>
        <n v="20"/>
        <n v="42"/>
        <n v="21"/>
        <n v="38"/>
        <n v="24"/>
        <n v="33"/>
        <n v="28"/>
        <n v="22"/>
      </sharedItems>
    </cacheField>
    <cacheField name="Gender" numFmtId="0">
      <sharedItems count="2">
        <s v="Male"/>
        <s v="Female"/>
      </sharedItems>
    </cacheField>
    <cacheField name="Region" numFmtId="0">
      <sharedItems count="6">
        <s v="Nairobi"/>
        <s v="Nakuru"/>
        <s v="Kiambu"/>
        <s v="Kisumu"/>
        <s v="Eldoret"/>
        <s v="Mombasa"/>
      </sharedItems>
    </cacheField>
    <cacheField name="Employment Status" numFmtId="0">
      <sharedItems count="3">
        <s v="Employed"/>
        <s v="Student"/>
        <s v="Unemployed"/>
      </sharedItems>
    </cacheField>
    <cacheField name="Monthly Income (in Ksh)" numFmtId="164">
      <sharedItems containsSemiMixedTypes="0" containsString="0" containsNumber="1" containsInteger="1" minValue="143" maxValue="68133" count="199">
        <n v="53129"/>
        <n v="4908"/>
        <n v="4060"/>
        <n v="28028"/>
        <n v="153"/>
        <n v="9287"/>
        <n v="5863"/>
        <n v="39032"/>
        <n v="30178"/>
        <n v="14188"/>
        <n v="10938"/>
        <n v="13295"/>
        <n v="13536"/>
        <n v="16252"/>
        <n v="13338"/>
        <n v="44491"/>
        <n v="12136"/>
        <n v="13385"/>
        <n v="7524"/>
        <n v="12685"/>
        <n v="11835"/>
        <n v="4907"/>
        <n v="21078"/>
        <n v="3483"/>
        <n v="4286"/>
        <n v="3635"/>
        <n v="5895"/>
        <n v="39154"/>
        <n v="4949"/>
        <n v="12580"/>
        <n v="14991"/>
        <n v="471"/>
        <n v="5415"/>
        <n v="346"/>
        <n v="16010"/>
        <n v="3087"/>
        <n v="8142"/>
        <n v="9362"/>
        <n v="1552"/>
        <n v="7923"/>
        <n v="3085"/>
        <n v="300"/>
        <n v="200"/>
        <n v="7016"/>
        <n v="2064"/>
        <n v="11999"/>
        <n v="4447"/>
        <n v="8043"/>
        <n v="450"/>
        <n v="35387"/>
        <n v="14125"/>
        <n v="4339"/>
        <n v="521"/>
        <n v="62531"/>
        <n v="20714"/>
        <n v="53430"/>
        <n v="44191"/>
        <n v="50012"/>
        <n v="57220"/>
        <n v="9786"/>
        <n v="1643"/>
        <n v="5025"/>
        <n v="5666"/>
        <n v="24298"/>
        <n v="9985"/>
        <n v="17212"/>
        <n v="57702"/>
        <n v="14297"/>
        <n v="931"/>
        <n v="10380"/>
        <n v="1020"/>
        <n v="24808"/>
        <n v="2284"/>
        <n v="3616"/>
        <n v="477"/>
        <n v="24290"/>
        <n v="1062"/>
        <n v="38070"/>
        <n v="23436"/>
        <n v="3896"/>
        <n v="1185"/>
        <n v="2943"/>
        <n v="31204"/>
        <n v="16667"/>
        <n v="16135"/>
        <n v="7857"/>
        <n v="34399"/>
        <n v="24434"/>
        <n v="2121"/>
        <n v="58517"/>
        <n v="4856"/>
        <n v="38007"/>
        <n v="15667"/>
        <n v="8917"/>
        <n v="570"/>
        <n v="12507"/>
        <n v="15339"/>
        <n v="4429"/>
        <n v="7375"/>
        <n v="11870"/>
        <n v="50086"/>
        <n v="28849"/>
        <n v="373"/>
        <n v="37103"/>
        <n v="2548"/>
        <n v="12514"/>
        <n v="68133"/>
        <n v="7161"/>
        <n v="9955"/>
        <n v="4335"/>
        <n v="700"/>
        <n v="10291"/>
        <n v="2265"/>
        <n v="58483"/>
        <n v="4404"/>
        <n v="3632"/>
        <n v="1621"/>
        <n v="10575"/>
        <n v="4053"/>
        <n v="14331"/>
        <n v="9265"/>
        <n v="17158"/>
        <n v="65417"/>
        <n v="620"/>
        <n v="19999"/>
        <n v="2549"/>
        <n v="1096"/>
        <n v="14003"/>
        <n v="1259"/>
        <n v="2411"/>
        <n v="205"/>
        <n v="30040"/>
        <n v="4993"/>
        <n v="34871"/>
        <n v="66387"/>
        <n v="14045"/>
        <n v="13789"/>
        <n v="42210"/>
        <n v="6773"/>
        <n v="9895"/>
        <n v="7562"/>
        <n v="23614"/>
        <n v="143"/>
        <n v="28880"/>
        <n v="37895"/>
        <n v="33929"/>
        <n v="928"/>
        <n v="30345"/>
        <n v="10931"/>
        <n v="319"/>
        <n v="13302"/>
        <n v="39752"/>
        <n v="14111"/>
        <n v="415"/>
        <n v="8600"/>
        <n v="5899"/>
        <n v="6319"/>
        <n v="17540"/>
        <n v="1755"/>
        <n v="22667"/>
        <n v="60978"/>
        <n v="47638"/>
        <n v="3299"/>
        <n v="6929"/>
        <n v="2891"/>
        <n v="1542"/>
        <n v="4705"/>
        <n v="63979"/>
        <n v="1006"/>
        <n v="20408"/>
        <n v="40523"/>
        <n v="2336"/>
        <n v="38403"/>
        <n v="13053"/>
        <n v="3141"/>
        <n v="1081"/>
        <n v="13798"/>
        <n v="1114"/>
        <n v="13687"/>
        <n v="17521"/>
        <n v="43525"/>
        <n v="14366"/>
        <n v="933"/>
        <n v="17277"/>
        <n v="2422"/>
        <n v="12346"/>
        <n v="54769"/>
        <n v="47440"/>
        <n v="5815"/>
        <n v="4689"/>
        <n v="14642"/>
        <n v="1999"/>
        <n v="1450"/>
        <n v="13319"/>
        <n v="5230"/>
        <n v="4560"/>
        <n v="63875"/>
        <n v="21848"/>
        <n v="40119"/>
      </sharedItems>
    </cacheField>
    <cacheField name="Education Level" numFmtId="0">
      <sharedItems count="3">
        <s v="University"/>
        <s v="Secondary"/>
        <s v="Primary"/>
      </sharedItems>
    </cacheField>
    <cacheField name="Satisfaction with Economic Situation" numFmtId="0">
      <sharedItems containsSemiMixedTypes="0" containsString="0" containsNumber="1" containsInteger="1" minValue="1" maxValue="5" count="5">
        <n v="3"/>
        <n v="2"/>
        <n v="1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0"/>
    <x v="0"/>
  </r>
  <r>
    <x v="0"/>
    <x v="1"/>
  </r>
  <r>
    <x v="0"/>
    <x v="0"/>
  </r>
  <r>
    <x v="1"/>
    <x v="2"/>
  </r>
  <r>
    <x v="2"/>
    <x v="1"/>
  </r>
  <r>
    <x v="2"/>
    <x v="1"/>
  </r>
  <r>
    <x v="3"/>
    <x v="0"/>
  </r>
  <r>
    <x v="2"/>
    <x v="0"/>
  </r>
  <r>
    <x v="0"/>
    <x v="0"/>
  </r>
  <r>
    <x v="2"/>
    <x v="1"/>
  </r>
  <r>
    <x v="4"/>
    <x v="1"/>
  </r>
  <r>
    <x v="3"/>
    <x v="1"/>
  </r>
  <r>
    <x v="4"/>
    <x v="0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4"/>
    <x v="1"/>
  </r>
  <r>
    <x v="0"/>
    <x v="0"/>
  </r>
  <r>
    <x v="5"/>
    <x v="0"/>
  </r>
  <r>
    <x v="5"/>
    <x v="0"/>
  </r>
  <r>
    <x v="4"/>
    <x v="0"/>
  </r>
  <r>
    <x v="0"/>
    <x v="0"/>
  </r>
  <r>
    <x v="3"/>
    <x v="1"/>
  </r>
  <r>
    <x v="4"/>
    <x v="0"/>
  </r>
  <r>
    <x v="3"/>
    <x v="0"/>
  </r>
  <r>
    <x v="4"/>
    <x v="1"/>
  </r>
  <r>
    <x v="5"/>
    <x v="1"/>
  </r>
  <r>
    <x v="3"/>
    <x v="2"/>
  </r>
  <r>
    <x v="4"/>
    <x v="1"/>
  </r>
  <r>
    <x v="1"/>
    <x v="2"/>
  </r>
  <r>
    <x v="5"/>
    <x v="0"/>
  </r>
  <r>
    <x v="5"/>
    <x v="1"/>
  </r>
  <r>
    <x v="5"/>
    <x v="1"/>
  </r>
  <r>
    <x v="5"/>
    <x v="1"/>
  </r>
  <r>
    <x v="4"/>
    <x v="1"/>
  </r>
  <r>
    <x v="5"/>
    <x v="1"/>
  </r>
  <r>
    <x v="4"/>
    <x v="0"/>
  </r>
  <r>
    <x v="4"/>
    <x v="2"/>
  </r>
  <r>
    <x v="2"/>
    <x v="2"/>
  </r>
  <r>
    <x v="1"/>
    <x v="1"/>
  </r>
  <r>
    <x v="3"/>
    <x v="0"/>
  </r>
  <r>
    <x v="4"/>
    <x v="1"/>
  </r>
  <r>
    <x v="4"/>
    <x v="0"/>
  </r>
  <r>
    <x v="0"/>
    <x v="1"/>
  </r>
  <r>
    <x v="1"/>
    <x v="2"/>
  </r>
  <r>
    <x v="2"/>
    <x v="0"/>
  </r>
  <r>
    <x v="4"/>
    <x v="1"/>
  </r>
  <r>
    <x v="3"/>
    <x v="0"/>
  </r>
  <r>
    <x v="0"/>
    <x v="2"/>
  </r>
  <r>
    <x v="3"/>
    <x v="0"/>
  </r>
  <r>
    <x v="5"/>
    <x v="0"/>
  </r>
  <r>
    <x v="1"/>
    <x v="0"/>
  </r>
  <r>
    <x v="5"/>
    <x v="0"/>
  </r>
  <r>
    <x v="0"/>
    <x v="0"/>
  </r>
  <r>
    <x v="5"/>
    <x v="0"/>
  </r>
  <r>
    <x v="3"/>
    <x v="1"/>
  </r>
  <r>
    <x v="4"/>
    <x v="1"/>
  </r>
  <r>
    <x v="4"/>
    <x v="1"/>
  </r>
  <r>
    <x v="1"/>
    <x v="1"/>
  </r>
  <r>
    <x v="0"/>
    <x v="0"/>
  </r>
  <r>
    <x v="3"/>
    <x v="1"/>
  </r>
  <r>
    <x v="2"/>
    <x v="0"/>
  </r>
  <r>
    <x v="3"/>
    <x v="0"/>
  </r>
  <r>
    <x v="0"/>
    <x v="1"/>
  </r>
  <r>
    <x v="2"/>
    <x v="2"/>
  </r>
  <r>
    <x v="2"/>
    <x v="1"/>
  </r>
  <r>
    <x v="5"/>
    <x v="2"/>
  </r>
  <r>
    <x v="0"/>
    <x v="0"/>
  </r>
  <r>
    <x v="0"/>
    <x v="0"/>
  </r>
  <r>
    <x v="3"/>
    <x v="0"/>
  </r>
  <r>
    <x v="4"/>
    <x v="2"/>
  </r>
  <r>
    <x v="2"/>
    <x v="0"/>
  </r>
  <r>
    <x v="0"/>
    <x v="2"/>
  </r>
  <r>
    <x v="1"/>
    <x v="0"/>
  </r>
  <r>
    <x v="0"/>
    <x v="0"/>
  </r>
  <r>
    <x v="0"/>
    <x v="0"/>
  </r>
  <r>
    <x v="4"/>
    <x v="2"/>
  </r>
  <r>
    <x v="5"/>
    <x v="2"/>
  </r>
  <r>
    <x v="3"/>
    <x v="0"/>
  </r>
  <r>
    <x v="2"/>
    <x v="0"/>
  </r>
  <r>
    <x v="1"/>
    <x v="0"/>
  </r>
  <r>
    <x v="2"/>
    <x v="1"/>
  </r>
  <r>
    <x v="3"/>
    <x v="0"/>
  </r>
  <r>
    <x v="2"/>
    <x v="0"/>
  </r>
  <r>
    <x v="2"/>
    <x v="2"/>
  </r>
  <r>
    <x v="0"/>
    <x v="0"/>
  </r>
  <r>
    <x v="3"/>
    <x v="0"/>
  </r>
  <r>
    <x v="2"/>
    <x v="0"/>
  </r>
  <r>
    <x v="5"/>
    <x v="0"/>
  </r>
  <r>
    <x v="3"/>
    <x v="1"/>
  </r>
  <r>
    <x v="2"/>
    <x v="2"/>
  </r>
  <r>
    <x v="0"/>
    <x v="1"/>
  </r>
  <r>
    <x v="4"/>
    <x v="0"/>
  </r>
  <r>
    <x v="3"/>
    <x v="0"/>
  </r>
  <r>
    <x v="2"/>
    <x v="1"/>
  </r>
  <r>
    <x v="5"/>
    <x v="1"/>
  </r>
  <r>
    <x v="4"/>
    <x v="0"/>
  </r>
  <r>
    <x v="2"/>
    <x v="0"/>
  </r>
  <r>
    <x v="1"/>
    <x v="2"/>
  </r>
  <r>
    <x v="1"/>
    <x v="0"/>
  </r>
  <r>
    <x v="3"/>
    <x v="0"/>
  </r>
  <r>
    <x v="5"/>
    <x v="1"/>
  </r>
  <r>
    <x v="5"/>
    <x v="0"/>
  </r>
  <r>
    <x v="3"/>
    <x v="1"/>
  </r>
  <r>
    <x v="2"/>
    <x v="1"/>
  </r>
  <r>
    <x v="5"/>
    <x v="2"/>
  </r>
  <r>
    <x v="0"/>
    <x v="2"/>
  </r>
  <r>
    <x v="5"/>
    <x v="1"/>
  </r>
  <r>
    <x v="2"/>
    <x v="2"/>
  </r>
  <r>
    <x v="0"/>
    <x v="2"/>
  </r>
  <r>
    <x v="5"/>
    <x v="0"/>
  </r>
  <r>
    <x v="1"/>
    <x v="1"/>
  </r>
  <r>
    <x v="1"/>
    <x v="2"/>
  </r>
  <r>
    <x v="3"/>
    <x v="0"/>
  </r>
  <r>
    <x v="2"/>
    <x v="1"/>
  </r>
  <r>
    <x v="4"/>
    <x v="2"/>
  </r>
  <r>
    <x v="2"/>
    <x v="1"/>
  </r>
  <r>
    <x v="0"/>
    <x v="1"/>
  </r>
  <r>
    <x v="3"/>
    <x v="0"/>
  </r>
  <r>
    <x v="4"/>
    <x v="0"/>
  </r>
  <r>
    <x v="3"/>
    <x v="2"/>
  </r>
  <r>
    <x v="1"/>
    <x v="0"/>
  </r>
  <r>
    <x v="1"/>
    <x v="2"/>
  </r>
  <r>
    <x v="1"/>
    <x v="2"/>
  </r>
  <r>
    <x v="0"/>
    <x v="1"/>
  </r>
  <r>
    <x v="3"/>
    <x v="0"/>
  </r>
  <r>
    <x v="1"/>
    <x v="2"/>
  </r>
  <r>
    <x v="3"/>
    <x v="2"/>
  </r>
  <r>
    <x v="3"/>
    <x v="0"/>
  </r>
  <r>
    <x v="2"/>
    <x v="2"/>
  </r>
  <r>
    <x v="0"/>
    <x v="0"/>
  </r>
  <r>
    <x v="3"/>
    <x v="0"/>
  </r>
  <r>
    <x v="2"/>
    <x v="1"/>
  </r>
  <r>
    <x v="5"/>
    <x v="1"/>
  </r>
  <r>
    <x v="0"/>
    <x v="0"/>
  </r>
  <r>
    <x v="2"/>
    <x v="0"/>
  </r>
  <r>
    <x v="2"/>
    <x v="1"/>
  </r>
  <r>
    <x v="2"/>
    <x v="1"/>
  </r>
  <r>
    <x v="1"/>
    <x v="0"/>
  </r>
  <r>
    <x v="4"/>
    <x v="2"/>
  </r>
  <r>
    <x v="0"/>
    <x v="0"/>
  </r>
  <r>
    <x v="5"/>
    <x v="0"/>
  </r>
  <r>
    <x v="1"/>
    <x v="0"/>
  </r>
  <r>
    <x v="1"/>
    <x v="2"/>
  </r>
  <r>
    <x v="2"/>
    <x v="0"/>
  </r>
  <r>
    <x v="5"/>
    <x v="1"/>
  </r>
  <r>
    <x v="0"/>
    <x v="2"/>
  </r>
  <r>
    <x v="5"/>
    <x v="0"/>
  </r>
  <r>
    <x v="2"/>
    <x v="0"/>
  </r>
  <r>
    <x v="5"/>
    <x v="1"/>
  </r>
  <r>
    <x v="5"/>
    <x v="2"/>
  </r>
  <r>
    <x v="3"/>
    <x v="1"/>
  </r>
  <r>
    <x v="4"/>
    <x v="1"/>
  </r>
  <r>
    <x v="0"/>
    <x v="1"/>
  </r>
  <r>
    <x v="3"/>
    <x v="0"/>
  </r>
  <r>
    <x v="4"/>
    <x v="2"/>
  </r>
  <r>
    <x v="0"/>
    <x v="0"/>
  </r>
  <r>
    <x v="3"/>
    <x v="0"/>
  </r>
  <r>
    <x v="0"/>
    <x v="0"/>
  </r>
  <r>
    <x v="2"/>
    <x v="2"/>
  </r>
  <r>
    <x v="2"/>
    <x v="1"/>
  </r>
  <r>
    <x v="3"/>
    <x v="0"/>
  </r>
  <r>
    <x v="4"/>
    <x v="2"/>
  </r>
  <r>
    <x v="1"/>
    <x v="2"/>
  </r>
  <r>
    <x v="3"/>
    <x v="0"/>
  </r>
  <r>
    <x v="3"/>
    <x v="2"/>
  </r>
  <r>
    <x v="3"/>
    <x v="0"/>
  </r>
  <r>
    <x v="1"/>
    <x v="0"/>
  </r>
  <r>
    <x v="1"/>
    <x v="2"/>
  </r>
  <r>
    <x v="2"/>
    <x v="0"/>
  </r>
  <r>
    <x v="4"/>
    <x v="1"/>
  </r>
  <r>
    <x v="1"/>
    <x v="2"/>
  </r>
  <r>
    <x v="4"/>
    <x v="2"/>
  </r>
  <r>
    <x v="5"/>
    <x v="1"/>
  </r>
  <r>
    <x v="3"/>
    <x v="2"/>
  </r>
  <r>
    <x v="1"/>
    <x v="1"/>
  </r>
  <r>
    <x v="4"/>
    <x v="0"/>
  </r>
  <r>
    <x v="4"/>
    <x v="0"/>
  </r>
  <r>
    <x v="3"/>
    <x v="1"/>
  </r>
  <r>
    <x v="1"/>
    <x v="2"/>
  </r>
  <r>
    <x v="1"/>
    <x v="0"/>
  </r>
  <r>
    <x v="2"/>
    <x v="2"/>
  </r>
  <r>
    <x v="0"/>
    <x v="1"/>
  </r>
  <r>
    <x v="0"/>
    <x v="0"/>
  </r>
  <r>
    <x v="2"/>
    <x v="0"/>
  </r>
  <r>
    <x v="4"/>
    <x v="1"/>
  </r>
  <r>
    <x v="3"/>
    <x v="0"/>
  </r>
  <r>
    <x v="5"/>
    <x v="0"/>
  </r>
  <r>
    <x v="0"/>
    <x v="2"/>
  </r>
  <r>
    <x v="5"/>
    <x v="2"/>
  </r>
  <r>
    <x v="4"/>
    <x v="0"/>
  </r>
  <r>
    <x v="2"/>
    <x v="0"/>
  </r>
  <r>
    <x v="5"/>
    <x v="1"/>
  </r>
  <r>
    <x v="4"/>
    <x v="0"/>
  </r>
  <r>
    <x v="5"/>
    <x v="0"/>
  </r>
  <r>
    <x v="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ID_1"/>
    <x v="0"/>
    <x v="0"/>
    <x v="0"/>
    <x v="0"/>
    <x v="0"/>
    <x v="0"/>
    <x v="0"/>
  </r>
  <r>
    <s v="ID_2"/>
    <x v="1"/>
    <x v="0"/>
    <x v="0"/>
    <x v="0"/>
    <x v="1"/>
    <x v="1"/>
    <x v="1"/>
  </r>
  <r>
    <s v="ID_3"/>
    <x v="2"/>
    <x v="1"/>
    <x v="0"/>
    <x v="1"/>
    <x v="2"/>
    <x v="0"/>
    <x v="2"/>
  </r>
  <r>
    <s v="ID_4"/>
    <x v="3"/>
    <x v="1"/>
    <x v="0"/>
    <x v="0"/>
    <x v="3"/>
    <x v="0"/>
    <x v="2"/>
  </r>
  <r>
    <s v="ID_5"/>
    <x v="4"/>
    <x v="0"/>
    <x v="1"/>
    <x v="2"/>
    <x v="4"/>
    <x v="2"/>
    <x v="3"/>
  </r>
  <r>
    <s v="ID_6"/>
    <x v="5"/>
    <x v="0"/>
    <x v="2"/>
    <x v="1"/>
    <x v="5"/>
    <x v="0"/>
    <x v="1"/>
  </r>
  <r>
    <s v="ID_7"/>
    <x v="6"/>
    <x v="1"/>
    <x v="2"/>
    <x v="1"/>
    <x v="6"/>
    <x v="1"/>
    <x v="2"/>
  </r>
  <r>
    <s v="ID_8"/>
    <x v="7"/>
    <x v="1"/>
    <x v="3"/>
    <x v="0"/>
    <x v="7"/>
    <x v="1"/>
    <x v="4"/>
  </r>
  <r>
    <s v="ID_9"/>
    <x v="8"/>
    <x v="1"/>
    <x v="2"/>
    <x v="0"/>
    <x v="8"/>
    <x v="1"/>
    <x v="2"/>
  </r>
  <r>
    <s v="ID_10"/>
    <x v="4"/>
    <x v="1"/>
    <x v="0"/>
    <x v="0"/>
    <x v="9"/>
    <x v="0"/>
    <x v="2"/>
  </r>
  <r>
    <s v="ID_11"/>
    <x v="9"/>
    <x v="0"/>
    <x v="2"/>
    <x v="1"/>
    <x v="10"/>
    <x v="0"/>
    <x v="2"/>
  </r>
  <r>
    <s v="ID_12"/>
    <x v="9"/>
    <x v="1"/>
    <x v="4"/>
    <x v="1"/>
    <x v="11"/>
    <x v="0"/>
    <x v="0"/>
  </r>
  <r>
    <s v="ID_13"/>
    <x v="10"/>
    <x v="0"/>
    <x v="3"/>
    <x v="1"/>
    <x v="12"/>
    <x v="0"/>
    <x v="3"/>
  </r>
  <r>
    <s v="ID_14"/>
    <x v="0"/>
    <x v="0"/>
    <x v="4"/>
    <x v="0"/>
    <x v="13"/>
    <x v="2"/>
    <x v="1"/>
  </r>
  <r>
    <s v="ID_15"/>
    <x v="11"/>
    <x v="1"/>
    <x v="0"/>
    <x v="0"/>
    <x v="14"/>
    <x v="0"/>
    <x v="0"/>
  </r>
  <r>
    <s v="ID_16"/>
    <x v="2"/>
    <x v="0"/>
    <x v="0"/>
    <x v="0"/>
    <x v="15"/>
    <x v="0"/>
    <x v="3"/>
  </r>
  <r>
    <s v="ID_17"/>
    <x v="8"/>
    <x v="1"/>
    <x v="0"/>
    <x v="1"/>
    <x v="16"/>
    <x v="0"/>
    <x v="2"/>
  </r>
  <r>
    <s v="ID_18"/>
    <x v="8"/>
    <x v="0"/>
    <x v="1"/>
    <x v="1"/>
    <x v="17"/>
    <x v="1"/>
    <x v="3"/>
  </r>
  <r>
    <s v="ID_19"/>
    <x v="0"/>
    <x v="1"/>
    <x v="1"/>
    <x v="1"/>
    <x v="18"/>
    <x v="2"/>
    <x v="1"/>
  </r>
  <r>
    <s v="ID_20"/>
    <x v="10"/>
    <x v="1"/>
    <x v="1"/>
    <x v="1"/>
    <x v="19"/>
    <x v="2"/>
    <x v="2"/>
  </r>
  <r>
    <s v="ID_21"/>
    <x v="2"/>
    <x v="0"/>
    <x v="4"/>
    <x v="1"/>
    <x v="20"/>
    <x v="2"/>
    <x v="4"/>
  </r>
  <r>
    <s v="ID_22"/>
    <x v="12"/>
    <x v="0"/>
    <x v="0"/>
    <x v="0"/>
    <x v="21"/>
    <x v="0"/>
    <x v="2"/>
  </r>
  <r>
    <s v="ID_23"/>
    <x v="0"/>
    <x v="1"/>
    <x v="5"/>
    <x v="0"/>
    <x v="22"/>
    <x v="0"/>
    <x v="4"/>
  </r>
  <r>
    <s v="ID_24"/>
    <x v="13"/>
    <x v="0"/>
    <x v="5"/>
    <x v="0"/>
    <x v="23"/>
    <x v="0"/>
    <x v="1"/>
  </r>
  <r>
    <s v="ID_25"/>
    <x v="11"/>
    <x v="1"/>
    <x v="4"/>
    <x v="0"/>
    <x v="24"/>
    <x v="0"/>
    <x v="3"/>
  </r>
  <r>
    <s v="ID_26"/>
    <x v="14"/>
    <x v="1"/>
    <x v="0"/>
    <x v="0"/>
    <x v="25"/>
    <x v="0"/>
    <x v="1"/>
  </r>
  <r>
    <s v="ID_27"/>
    <x v="15"/>
    <x v="1"/>
    <x v="3"/>
    <x v="1"/>
    <x v="26"/>
    <x v="0"/>
    <x v="2"/>
  </r>
  <r>
    <s v="ID_28"/>
    <x v="0"/>
    <x v="0"/>
    <x v="4"/>
    <x v="0"/>
    <x v="27"/>
    <x v="1"/>
    <x v="2"/>
  </r>
  <r>
    <s v="ID_29"/>
    <x v="10"/>
    <x v="0"/>
    <x v="3"/>
    <x v="0"/>
    <x v="28"/>
    <x v="0"/>
    <x v="3"/>
  </r>
  <r>
    <s v="ID_30"/>
    <x v="16"/>
    <x v="0"/>
    <x v="4"/>
    <x v="1"/>
    <x v="29"/>
    <x v="2"/>
    <x v="2"/>
  </r>
  <r>
    <s v="ID_31"/>
    <x v="9"/>
    <x v="1"/>
    <x v="5"/>
    <x v="1"/>
    <x v="30"/>
    <x v="1"/>
    <x v="2"/>
  </r>
  <r>
    <s v="ID_32"/>
    <x v="17"/>
    <x v="1"/>
    <x v="3"/>
    <x v="2"/>
    <x v="31"/>
    <x v="2"/>
    <x v="3"/>
  </r>
  <r>
    <s v="ID_33"/>
    <x v="13"/>
    <x v="1"/>
    <x v="4"/>
    <x v="1"/>
    <x v="32"/>
    <x v="0"/>
    <x v="2"/>
  </r>
  <r>
    <s v="ID_34"/>
    <x v="18"/>
    <x v="0"/>
    <x v="1"/>
    <x v="2"/>
    <x v="33"/>
    <x v="1"/>
    <x v="0"/>
  </r>
  <r>
    <s v="ID_35"/>
    <x v="19"/>
    <x v="0"/>
    <x v="5"/>
    <x v="0"/>
    <x v="34"/>
    <x v="0"/>
    <x v="2"/>
  </r>
  <r>
    <s v="ID_36"/>
    <x v="2"/>
    <x v="0"/>
    <x v="5"/>
    <x v="1"/>
    <x v="35"/>
    <x v="0"/>
    <x v="3"/>
  </r>
  <r>
    <s v="ID_37"/>
    <x v="0"/>
    <x v="1"/>
    <x v="5"/>
    <x v="1"/>
    <x v="36"/>
    <x v="0"/>
    <x v="3"/>
  </r>
  <r>
    <s v="ID_38"/>
    <x v="20"/>
    <x v="0"/>
    <x v="5"/>
    <x v="1"/>
    <x v="37"/>
    <x v="2"/>
    <x v="0"/>
  </r>
  <r>
    <s v="ID_39"/>
    <x v="17"/>
    <x v="1"/>
    <x v="4"/>
    <x v="1"/>
    <x v="38"/>
    <x v="0"/>
    <x v="1"/>
  </r>
  <r>
    <s v="ID_40"/>
    <x v="5"/>
    <x v="1"/>
    <x v="5"/>
    <x v="1"/>
    <x v="39"/>
    <x v="1"/>
    <x v="1"/>
  </r>
  <r>
    <s v="ID_41"/>
    <x v="9"/>
    <x v="0"/>
    <x v="4"/>
    <x v="0"/>
    <x v="40"/>
    <x v="1"/>
    <x v="3"/>
  </r>
  <r>
    <s v="ID_42"/>
    <x v="5"/>
    <x v="1"/>
    <x v="4"/>
    <x v="2"/>
    <x v="41"/>
    <x v="2"/>
    <x v="3"/>
  </r>
  <r>
    <s v="ID_43"/>
    <x v="12"/>
    <x v="1"/>
    <x v="2"/>
    <x v="2"/>
    <x v="42"/>
    <x v="2"/>
    <x v="1"/>
  </r>
  <r>
    <s v="ID_44"/>
    <x v="5"/>
    <x v="0"/>
    <x v="1"/>
    <x v="1"/>
    <x v="43"/>
    <x v="0"/>
    <x v="4"/>
  </r>
  <r>
    <s v="ID_45"/>
    <x v="10"/>
    <x v="1"/>
    <x v="3"/>
    <x v="0"/>
    <x v="44"/>
    <x v="1"/>
    <x v="4"/>
  </r>
  <r>
    <s v="ID_46"/>
    <x v="20"/>
    <x v="1"/>
    <x v="4"/>
    <x v="1"/>
    <x v="45"/>
    <x v="0"/>
    <x v="3"/>
  </r>
  <r>
    <s v="ID_47"/>
    <x v="5"/>
    <x v="0"/>
    <x v="4"/>
    <x v="0"/>
    <x v="46"/>
    <x v="0"/>
    <x v="3"/>
  </r>
  <r>
    <s v="ID_48"/>
    <x v="21"/>
    <x v="1"/>
    <x v="0"/>
    <x v="1"/>
    <x v="47"/>
    <x v="1"/>
    <x v="4"/>
  </r>
  <r>
    <s v="ID_49"/>
    <x v="21"/>
    <x v="0"/>
    <x v="1"/>
    <x v="2"/>
    <x v="48"/>
    <x v="2"/>
    <x v="2"/>
  </r>
  <r>
    <s v="ID_50"/>
    <x v="9"/>
    <x v="0"/>
    <x v="2"/>
    <x v="0"/>
    <x v="49"/>
    <x v="1"/>
    <x v="4"/>
  </r>
  <r>
    <s v="ID_51"/>
    <x v="22"/>
    <x v="0"/>
    <x v="4"/>
    <x v="1"/>
    <x v="50"/>
    <x v="1"/>
    <x v="2"/>
  </r>
  <r>
    <s v="ID_52"/>
    <x v="0"/>
    <x v="0"/>
    <x v="3"/>
    <x v="0"/>
    <x v="51"/>
    <x v="0"/>
    <x v="4"/>
  </r>
  <r>
    <s v="ID_53"/>
    <x v="23"/>
    <x v="1"/>
    <x v="0"/>
    <x v="2"/>
    <x v="52"/>
    <x v="1"/>
    <x v="1"/>
  </r>
  <r>
    <s v="ID_54"/>
    <x v="3"/>
    <x v="0"/>
    <x v="3"/>
    <x v="0"/>
    <x v="53"/>
    <x v="0"/>
    <x v="2"/>
  </r>
  <r>
    <s v="ID_55"/>
    <x v="1"/>
    <x v="0"/>
    <x v="5"/>
    <x v="0"/>
    <x v="54"/>
    <x v="2"/>
    <x v="4"/>
  </r>
  <r>
    <s v="ID_56"/>
    <x v="14"/>
    <x v="1"/>
    <x v="1"/>
    <x v="0"/>
    <x v="55"/>
    <x v="0"/>
    <x v="0"/>
  </r>
  <r>
    <s v="ID_57"/>
    <x v="9"/>
    <x v="0"/>
    <x v="5"/>
    <x v="0"/>
    <x v="56"/>
    <x v="0"/>
    <x v="3"/>
  </r>
  <r>
    <s v="ID_58"/>
    <x v="12"/>
    <x v="0"/>
    <x v="0"/>
    <x v="0"/>
    <x v="57"/>
    <x v="0"/>
    <x v="4"/>
  </r>
  <r>
    <s v="ID_59"/>
    <x v="20"/>
    <x v="1"/>
    <x v="5"/>
    <x v="0"/>
    <x v="58"/>
    <x v="0"/>
    <x v="2"/>
  </r>
  <r>
    <s v="ID_60"/>
    <x v="16"/>
    <x v="0"/>
    <x v="3"/>
    <x v="1"/>
    <x v="59"/>
    <x v="1"/>
    <x v="1"/>
  </r>
  <r>
    <s v="ID_61"/>
    <x v="9"/>
    <x v="0"/>
    <x v="4"/>
    <x v="1"/>
    <x v="60"/>
    <x v="0"/>
    <x v="4"/>
  </r>
  <r>
    <s v="ID_62"/>
    <x v="12"/>
    <x v="1"/>
    <x v="4"/>
    <x v="1"/>
    <x v="61"/>
    <x v="1"/>
    <x v="2"/>
  </r>
  <r>
    <s v="ID_63"/>
    <x v="20"/>
    <x v="1"/>
    <x v="1"/>
    <x v="1"/>
    <x v="62"/>
    <x v="0"/>
    <x v="0"/>
  </r>
  <r>
    <s v="ID_64"/>
    <x v="2"/>
    <x v="1"/>
    <x v="0"/>
    <x v="0"/>
    <x v="63"/>
    <x v="2"/>
    <x v="0"/>
  </r>
  <r>
    <s v="ID_65"/>
    <x v="6"/>
    <x v="1"/>
    <x v="3"/>
    <x v="1"/>
    <x v="64"/>
    <x v="2"/>
    <x v="1"/>
  </r>
  <r>
    <s v="ID_66"/>
    <x v="19"/>
    <x v="0"/>
    <x v="2"/>
    <x v="0"/>
    <x v="65"/>
    <x v="2"/>
    <x v="4"/>
  </r>
  <r>
    <s v="ID_67"/>
    <x v="9"/>
    <x v="0"/>
    <x v="3"/>
    <x v="0"/>
    <x v="66"/>
    <x v="0"/>
    <x v="2"/>
  </r>
  <r>
    <s v="ID_68"/>
    <x v="17"/>
    <x v="1"/>
    <x v="0"/>
    <x v="1"/>
    <x v="67"/>
    <x v="1"/>
    <x v="0"/>
  </r>
  <r>
    <s v="ID_69"/>
    <x v="8"/>
    <x v="0"/>
    <x v="2"/>
    <x v="2"/>
    <x v="68"/>
    <x v="1"/>
    <x v="2"/>
  </r>
  <r>
    <s v="ID_70"/>
    <x v="15"/>
    <x v="1"/>
    <x v="2"/>
    <x v="1"/>
    <x v="69"/>
    <x v="0"/>
    <x v="1"/>
  </r>
  <r>
    <s v="ID_71"/>
    <x v="17"/>
    <x v="1"/>
    <x v="5"/>
    <x v="2"/>
    <x v="70"/>
    <x v="1"/>
    <x v="4"/>
  </r>
  <r>
    <s v="ID_72"/>
    <x v="3"/>
    <x v="0"/>
    <x v="0"/>
    <x v="0"/>
    <x v="71"/>
    <x v="2"/>
    <x v="3"/>
  </r>
  <r>
    <s v="ID_73"/>
    <x v="23"/>
    <x v="1"/>
    <x v="0"/>
    <x v="0"/>
    <x v="72"/>
    <x v="0"/>
    <x v="1"/>
  </r>
  <r>
    <s v="ID_74"/>
    <x v="15"/>
    <x v="0"/>
    <x v="3"/>
    <x v="0"/>
    <x v="73"/>
    <x v="1"/>
    <x v="2"/>
  </r>
  <r>
    <s v="ID_75"/>
    <x v="14"/>
    <x v="1"/>
    <x v="4"/>
    <x v="2"/>
    <x v="74"/>
    <x v="1"/>
    <x v="1"/>
  </r>
  <r>
    <s v="ID_76"/>
    <x v="23"/>
    <x v="1"/>
    <x v="2"/>
    <x v="0"/>
    <x v="75"/>
    <x v="2"/>
    <x v="1"/>
  </r>
  <r>
    <s v="ID_77"/>
    <x v="14"/>
    <x v="1"/>
    <x v="0"/>
    <x v="2"/>
    <x v="76"/>
    <x v="0"/>
    <x v="1"/>
  </r>
  <r>
    <s v="ID_78"/>
    <x v="20"/>
    <x v="0"/>
    <x v="1"/>
    <x v="0"/>
    <x v="77"/>
    <x v="1"/>
    <x v="0"/>
  </r>
  <r>
    <s v="ID_79"/>
    <x v="19"/>
    <x v="1"/>
    <x v="0"/>
    <x v="0"/>
    <x v="78"/>
    <x v="2"/>
    <x v="3"/>
  </r>
  <r>
    <s v="ID_80"/>
    <x v="1"/>
    <x v="1"/>
    <x v="0"/>
    <x v="0"/>
    <x v="79"/>
    <x v="1"/>
    <x v="3"/>
  </r>
  <r>
    <s v="ID_81"/>
    <x v="12"/>
    <x v="0"/>
    <x v="4"/>
    <x v="2"/>
    <x v="80"/>
    <x v="0"/>
    <x v="4"/>
  </r>
  <r>
    <s v="ID_82"/>
    <x v="3"/>
    <x v="0"/>
    <x v="5"/>
    <x v="2"/>
    <x v="81"/>
    <x v="0"/>
    <x v="0"/>
  </r>
  <r>
    <s v="ID_83"/>
    <x v="22"/>
    <x v="0"/>
    <x v="3"/>
    <x v="0"/>
    <x v="82"/>
    <x v="1"/>
    <x v="4"/>
  </r>
  <r>
    <s v="ID_84"/>
    <x v="17"/>
    <x v="0"/>
    <x v="2"/>
    <x v="0"/>
    <x v="83"/>
    <x v="2"/>
    <x v="2"/>
  </r>
  <r>
    <s v="ID_85"/>
    <x v="5"/>
    <x v="1"/>
    <x v="1"/>
    <x v="0"/>
    <x v="84"/>
    <x v="2"/>
    <x v="3"/>
  </r>
  <r>
    <s v="ID_86"/>
    <x v="0"/>
    <x v="1"/>
    <x v="2"/>
    <x v="1"/>
    <x v="85"/>
    <x v="1"/>
    <x v="0"/>
  </r>
  <r>
    <s v="ID_87"/>
    <x v="8"/>
    <x v="0"/>
    <x v="3"/>
    <x v="0"/>
    <x v="86"/>
    <x v="1"/>
    <x v="3"/>
  </r>
  <r>
    <s v="ID_88"/>
    <x v="10"/>
    <x v="1"/>
    <x v="2"/>
    <x v="0"/>
    <x v="87"/>
    <x v="2"/>
    <x v="0"/>
  </r>
  <r>
    <s v="ID_89"/>
    <x v="10"/>
    <x v="0"/>
    <x v="2"/>
    <x v="2"/>
    <x v="88"/>
    <x v="0"/>
    <x v="4"/>
  </r>
  <r>
    <s v="ID_90"/>
    <x v="1"/>
    <x v="1"/>
    <x v="0"/>
    <x v="0"/>
    <x v="89"/>
    <x v="0"/>
    <x v="4"/>
  </r>
  <r>
    <s v="ID_91"/>
    <x v="1"/>
    <x v="0"/>
    <x v="3"/>
    <x v="0"/>
    <x v="90"/>
    <x v="0"/>
    <x v="2"/>
  </r>
  <r>
    <s v="ID_92"/>
    <x v="19"/>
    <x v="0"/>
    <x v="2"/>
    <x v="0"/>
    <x v="91"/>
    <x v="1"/>
    <x v="4"/>
  </r>
  <r>
    <s v="ID_93"/>
    <x v="22"/>
    <x v="0"/>
    <x v="5"/>
    <x v="0"/>
    <x v="92"/>
    <x v="2"/>
    <x v="3"/>
  </r>
  <r>
    <s v="ID_94"/>
    <x v="3"/>
    <x v="1"/>
    <x v="3"/>
    <x v="1"/>
    <x v="93"/>
    <x v="0"/>
    <x v="2"/>
  </r>
  <r>
    <s v="ID_95"/>
    <x v="19"/>
    <x v="1"/>
    <x v="2"/>
    <x v="2"/>
    <x v="94"/>
    <x v="0"/>
    <x v="4"/>
  </r>
  <r>
    <s v="ID_96"/>
    <x v="21"/>
    <x v="1"/>
    <x v="0"/>
    <x v="1"/>
    <x v="95"/>
    <x v="0"/>
    <x v="1"/>
  </r>
  <r>
    <s v="ID_97"/>
    <x v="15"/>
    <x v="1"/>
    <x v="4"/>
    <x v="0"/>
    <x v="96"/>
    <x v="2"/>
    <x v="1"/>
  </r>
  <r>
    <s v="ID_98"/>
    <x v="3"/>
    <x v="1"/>
    <x v="3"/>
    <x v="0"/>
    <x v="97"/>
    <x v="1"/>
    <x v="1"/>
  </r>
  <r>
    <s v="ID_99"/>
    <x v="8"/>
    <x v="0"/>
    <x v="2"/>
    <x v="1"/>
    <x v="98"/>
    <x v="0"/>
    <x v="2"/>
  </r>
  <r>
    <s v="ID_100"/>
    <x v="16"/>
    <x v="0"/>
    <x v="5"/>
    <x v="1"/>
    <x v="99"/>
    <x v="1"/>
    <x v="1"/>
  </r>
  <r>
    <s v="ID_101"/>
    <x v="17"/>
    <x v="1"/>
    <x v="4"/>
    <x v="0"/>
    <x v="100"/>
    <x v="0"/>
    <x v="0"/>
  </r>
  <r>
    <s v="ID_102"/>
    <x v="21"/>
    <x v="1"/>
    <x v="2"/>
    <x v="0"/>
    <x v="101"/>
    <x v="1"/>
    <x v="3"/>
  </r>
  <r>
    <s v="ID_103"/>
    <x v="13"/>
    <x v="0"/>
    <x v="1"/>
    <x v="2"/>
    <x v="102"/>
    <x v="2"/>
    <x v="0"/>
  </r>
  <r>
    <s v="ID_104"/>
    <x v="16"/>
    <x v="1"/>
    <x v="1"/>
    <x v="0"/>
    <x v="103"/>
    <x v="1"/>
    <x v="4"/>
  </r>
  <r>
    <s v="ID_105"/>
    <x v="5"/>
    <x v="1"/>
    <x v="3"/>
    <x v="0"/>
    <x v="104"/>
    <x v="0"/>
    <x v="4"/>
  </r>
  <r>
    <s v="ID_106"/>
    <x v="17"/>
    <x v="0"/>
    <x v="5"/>
    <x v="1"/>
    <x v="105"/>
    <x v="1"/>
    <x v="4"/>
  </r>
  <r>
    <s v="ID_107"/>
    <x v="3"/>
    <x v="0"/>
    <x v="5"/>
    <x v="0"/>
    <x v="106"/>
    <x v="0"/>
    <x v="3"/>
  </r>
  <r>
    <s v="ID_108"/>
    <x v="12"/>
    <x v="1"/>
    <x v="3"/>
    <x v="1"/>
    <x v="107"/>
    <x v="1"/>
    <x v="3"/>
  </r>
  <r>
    <s v="ID_109"/>
    <x v="23"/>
    <x v="0"/>
    <x v="2"/>
    <x v="1"/>
    <x v="108"/>
    <x v="2"/>
    <x v="0"/>
  </r>
  <r>
    <s v="ID_110"/>
    <x v="8"/>
    <x v="1"/>
    <x v="5"/>
    <x v="2"/>
    <x v="109"/>
    <x v="1"/>
    <x v="0"/>
  </r>
  <r>
    <s v="ID_111"/>
    <x v="0"/>
    <x v="0"/>
    <x v="0"/>
    <x v="2"/>
    <x v="110"/>
    <x v="1"/>
    <x v="2"/>
  </r>
  <r>
    <s v="ID_112"/>
    <x v="20"/>
    <x v="0"/>
    <x v="5"/>
    <x v="1"/>
    <x v="111"/>
    <x v="0"/>
    <x v="0"/>
  </r>
  <r>
    <s v="ID_113"/>
    <x v="16"/>
    <x v="0"/>
    <x v="2"/>
    <x v="2"/>
    <x v="112"/>
    <x v="1"/>
    <x v="2"/>
  </r>
  <r>
    <s v="ID_114"/>
    <x v="17"/>
    <x v="1"/>
    <x v="0"/>
    <x v="2"/>
    <x v="110"/>
    <x v="2"/>
    <x v="0"/>
  </r>
  <r>
    <s v="ID_115"/>
    <x v="13"/>
    <x v="0"/>
    <x v="5"/>
    <x v="0"/>
    <x v="113"/>
    <x v="0"/>
    <x v="4"/>
  </r>
  <r>
    <s v="ID_116"/>
    <x v="24"/>
    <x v="0"/>
    <x v="1"/>
    <x v="1"/>
    <x v="114"/>
    <x v="0"/>
    <x v="4"/>
  </r>
  <r>
    <s v="ID_117"/>
    <x v="19"/>
    <x v="1"/>
    <x v="1"/>
    <x v="2"/>
    <x v="115"/>
    <x v="1"/>
    <x v="0"/>
  </r>
  <r>
    <s v="ID_118"/>
    <x v="6"/>
    <x v="1"/>
    <x v="3"/>
    <x v="0"/>
    <x v="116"/>
    <x v="2"/>
    <x v="3"/>
  </r>
  <r>
    <s v="ID_119"/>
    <x v="20"/>
    <x v="0"/>
    <x v="2"/>
    <x v="1"/>
    <x v="117"/>
    <x v="1"/>
    <x v="2"/>
  </r>
  <r>
    <s v="ID_120"/>
    <x v="4"/>
    <x v="0"/>
    <x v="4"/>
    <x v="2"/>
    <x v="118"/>
    <x v="1"/>
    <x v="3"/>
  </r>
  <r>
    <s v="ID_121"/>
    <x v="2"/>
    <x v="1"/>
    <x v="2"/>
    <x v="1"/>
    <x v="119"/>
    <x v="2"/>
    <x v="4"/>
  </r>
  <r>
    <s v="ID_122"/>
    <x v="22"/>
    <x v="1"/>
    <x v="0"/>
    <x v="1"/>
    <x v="120"/>
    <x v="0"/>
    <x v="1"/>
  </r>
  <r>
    <s v="ID_123"/>
    <x v="4"/>
    <x v="1"/>
    <x v="3"/>
    <x v="0"/>
    <x v="121"/>
    <x v="0"/>
    <x v="4"/>
  </r>
  <r>
    <s v="ID_124"/>
    <x v="20"/>
    <x v="0"/>
    <x v="4"/>
    <x v="0"/>
    <x v="122"/>
    <x v="0"/>
    <x v="4"/>
  </r>
  <r>
    <s v="ID_125"/>
    <x v="21"/>
    <x v="1"/>
    <x v="3"/>
    <x v="2"/>
    <x v="123"/>
    <x v="1"/>
    <x v="2"/>
  </r>
  <r>
    <s v="ID_126"/>
    <x v="8"/>
    <x v="0"/>
    <x v="1"/>
    <x v="0"/>
    <x v="124"/>
    <x v="2"/>
    <x v="0"/>
  </r>
  <r>
    <s v="ID_127"/>
    <x v="17"/>
    <x v="0"/>
    <x v="1"/>
    <x v="2"/>
    <x v="125"/>
    <x v="1"/>
    <x v="3"/>
  </r>
  <r>
    <s v="ID_128"/>
    <x v="24"/>
    <x v="0"/>
    <x v="1"/>
    <x v="2"/>
    <x v="126"/>
    <x v="0"/>
    <x v="3"/>
  </r>
  <r>
    <s v="ID_129"/>
    <x v="1"/>
    <x v="0"/>
    <x v="0"/>
    <x v="1"/>
    <x v="127"/>
    <x v="0"/>
    <x v="4"/>
  </r>
  <r>
    <s v="ID_130"/>
    <x v="23"/>
    <x v="0"/>
    <x v="3"/>
    <x v="0"/>
    <x v="128"/>
    <x v="1"/>
    <x v="1"/>
  </r>
  <r>
    <s v="ID_131"/>
    <x v="16"/>
    <x v="1"/>
    <x v="1"/>
    <x v="2"/>
    <x v="129"/>
    <x v="1"/>
    <x v="2"/>
  </r>
  <r>
    <s v="ID_132"/>
    <x v="10"/>
    <x v="0"/>
    <x v="3"/>
    <x v="2"/>
    <x v="130"/>
    <x v="2"/>
    <x v="1"/>
  </r>
  <r>
    <s v="ID_133"/>
    <x v="12"/>
    <x v="1"/>
    <x v="3"/>
    <x v="0"/>
    <x v="131"/>
    <x v="0"/>
    <x v="4"/>
  </r>
  <r>
    <s v="ID_134"/>
    <x v="12"/>
    <x v="1"/>
    <x v="2"/>
    <x v="2"/>
    <x v="132"/>
    <x v="0"/>
    <x v="3"/>
  </r>
  <r>
    <s v="ID_135"/>
    <x v="20"/>
    <x v="1"/>
    <x v="0"/>
    <x v="0"/>
    <x v="133"/>
    <x v="0"/>
    <x v="0"/>
  </r>
  <r>
    <s v="ID_136"/>
    <x v="10"/>
    <x v="1"/>
    <x v="3"/>
    <x v="0"/>
    <x v="134"/>
    <x v="0"/>
    <x v="0"/>
  </r>
  <r>
    <s v="ID_137"/>
    <x v="16"/>
    <x v="1"/>
    <x v="2"/>
    <x v="1"/>
    <x v="135"/>
    <x v="0"/>
    <x v="3"/>
  </r>
  <r>
    <s v="ID_138"/>
    <x v="24"/>
    <x v="0"/>
    <x v="5"/>
    <x v="1"/>
    <x v="136"/>
    <x v="0"/>
    <x v="3"/>
  </r>
  <r>
    <s v="ID_139"/>
    <x v="12"/>
    <x v="0"/>
    <x v="0"/>
    <x v="0"/>
    <x v="137"/>
    <x v="0"/>
    <x v="1"/>
  </r>
  <r>
    <s v="ID_140"/>
    <x v="2"/>
    <x v="1"/>
    <x v="2"/>
    <x v="0"/>
    <x v="138"/>
    <x v="1"/>
    <x v="1"/>
  </r>
  <r>
    <s v="ID_141"/>
    <x v="16"/>
    <x v="0"/>
    <x v="2"/>
    <x v="1"/>
    <x v="139"/>
    <x v="0"/>
    <x v="0"/>
  </r>
  <r>
    <s v="ID_142"/>
    <x v="13"/>
    <x v="0"/>
    <x v="2"/>
    <x v="1"/>
    <x v="140"/>
    <x v="0"/>
    <x v="0"/>
  </r>
  <r>
    <s v="ID_143"/>
    <x v="25"/>
    <x v="1"/>
    <x v="1"/>
    <x v="0"/>
    <x v="141"/>
    <x v="2"/>
    <x v="1"/>
  </r>
  <r>
    <s v="ID_144"/>
    <x v="13"/>
    <x v="1"/>
    <x v="4"/>
    <x v="2"/>
    <x v="142"/>
    <x v="2"/>
    <x v="2"/>
  </r>
  <r>
    <s v="ID_145"/>
    <x v="6"/>
    <x v="0"/>
    <x v="0"/>
    <x v="0"/>
    <x v="143"/>
    <x v="0"/>
    <x v="3"/>
  </r>
  <r>
    <s v="ID_146"/>
    <x v="12"/>
    <x v="1"/>
    <x v="5"/>
    <x v="0"/>
    <x v="144"/>
    <x v="1"/>
    <x v="3"/>
  </r>
  <r>
    <s v="ID_147"/>
    <x v="8"/>
    <x v="0"/>
    <x v="1"/>
    <x v="0"/>
    <x v="145"/>
    <x v="1"/>
    <x v="2"/>
  </r>
  <r>
    <s v="ID_148"/>
    <x v="1"/>
    <x v="0"/>
    <x v="1"/>
    <x v="2"/>
    <x v="146"/>
    <x v="1"/>
    <x v="1"/>
  </r>
  <r>
    <s v="ID_149"/>
    <x v="5"/>
    <x v="0"/>
    <x v="2"/>
    <x v="0"/>
    <x v="147"/>
    <x v="0"/>
    <x v="1"/>
  </r>
  <r>
    <s v="ID_150"/>
    <x v="16"/>
    <x v="0"/>
    <x v="5"/>
    <x v="1"/>
    <x v="148"/>
    <x v="0"/>
    <x v="1"/>
  </r>
  <r>
    <s v="ID_151"/>
    <x v="18"/>
    <x v="1"/>
    <x v="0"/>
    <x v="2"/>
    <x v="149"/>
    <x v="1"/>
    <x v="3"/>
  </r>
  <r>
    <s v="ID_152"/>
    <x v="8"/>
    <x v="1"/>
    <x v="5"/>
    <x v="0"/>
    <x v="150"/>
    <x v="0"/>
    <x v="3"/>
  </r>
  <r>
    <s v="ID_153"/>
    <x v="11"/>
    <x v="1"/>
    <x v="2"/>
    <x v="0"/>
    <x v="151"/>
    <x v="1"/>
    <x v="0"/>
  </r>
  <r>
    <s v="ID_154"/>
    <x v="15"/>
    <x v="1"/>
    <x v="5"/>
    <x v="1"/>
    <x v="152"/>
    <x v="1"/>
    <x v="3"/>
  </r>
  <r>
    <s v="ID_155"/>
    <x v="14"/>
    <x v="1"/>
    <x v="5"/>
    <x v="2"/>
    <x v="153"/>
    <x v="2"/>
    <x v="1"/>
  </r>
  <r>
    <s v="ID_156"/>
    <x v="8"/>
    <x v="0"/>
    <x v="3"/>
    <x v="1"/>
    <x v="154"/>
    <x v="2"/>
    <x v="0"/>
  </r>
  <r>
    <s v="ID_157"/>
    <x v="8"/>
    <x v="0"/>
    <x v="4"/>
    <x v="1"/>
    <x v="155"/>
    <x v="1"/>
    <x v="3"/>
  </r>
  <r>
    <s v="ID_158"/>
    <x v="19"/>
    <x v="1"/>
    <x v="0"/>
    <x v="1"/>
    <x v="156"/>
    <x v="1"/>
    <x v="1"/>
  </r>
  <r>
    <s v="ID_159"/>
    <x v="8"/>
    <x v="0"/>
    <x v="3"/>
    <x v="0"/>
    <x v="157"/>
    <x v="0"/>
    <x v="3"/>
  </r>
  <r>
    <s v="ID_160"/>
    <x v="18"/>
    <x v="0"/>
    <x v="4"/>
    <x v="2"/>
    <x v="158"/>
    <x v="2"/>
    <x v="0"/>
  </r>
  <r>
    <s v="ID_161"/>
    <x v="13"/>
    <x v="0"/>
    <x v="0"/>
    <x v="0"/>
    <x v="159"/>
    <x v="2"/>
    <x v="3"/>
  </r>
  <r>
    <s v="ID_162"/>
    <x v="24"/>
    <x v="1"/>
    <x v="3"/>
    <x v="0"/>
    <x v="160"/>
    <x v="0"/>
    <x v="0"/>
  </r>
  <r>
    <s v="ID_163"/>
    <x v="7"/>
    <x v="1"/>
    <x v="0"/>
    <x v="0"/>
    <x v="161"/>
    <x v="0"/>
    <x v="4"/>
  </r>
  <r>
    <s v="ID_164"/>
    <x v="24"/>
    <x v="1"/>
    <x v="2"/>
    <x v="2"/>
    <x v="162"/>
    <x v="1"/>
    <x v="2"/>
  </r>
  <r>
    <s v="ID_165"/>
    <x v="4"/>
    <x v="0"/>
    <x v="2"/>
    <x v="1"/>
    <x v="163"/>
    <x v="0"/>
    <x v="3"/>
  </r>
  <r>
    <s v="ID_166"/>
    <x v="6"/>
    <x v="0"/>
    <x v="3"/>
    <x v="0"/>
    <x v="164"/>
    <x v="1"/>
    <x v="2"/>
  </r>
  <r>
    <s v="ID_167"/>
    <x v="13"/>
    <x v="0"/>
    <x v="4"/>
    <x v="2"/>
    <x v="165"/>
    <x v="1"/>
    <x v="4"/>
  </r>
  <r>
    <s v="ID_168"/>
    <x v="0"/>
    <x v="1"/>
    <x v="1"/>
    <x v="2"/>
    <x v="166"/>
    <x v="0"/>
    <x v="2"/>
  </r>
  <r>
    <s v="ID_169"/>
    <x v="1"/>
    <x v="1"/>
    <x v="3"/>
    <x v="0"/>
    <x v="167"/>
    <x v="0"/>
    <x v="4"/>
  </r>
  <r>
    <s v="ID_170"/>
    <x v="9"/>
    <x v="0"/>
    <x v="3"/>
    <x v="2"/>
    <x v="168"/>
    <x v="0"/>
    <x v="3"/>
  </r>
  <r>
    <s v="ID_171"/>
    <x v="9"/>
    <x v="1"/>
    <x v="3"/>
    <x v="0"/>
    <x v="169"/>
    <x v="2"/>
    <x v="0"/>
  </r>
  <r>
    <s v="ID_172"/>
    <x v="21"/>
    <x v="1"/>
    <x v="1"/>
    <x v="0"/>
    <x v="170"/>
    <x v="0"/>
    <x v="4"/>
  </r>
  <r>
    <s v="ID_173"/>
    <x v="13"/>
    <x v="1"/>
    <x v="1"/>
    <x v="2"/>
    <x v="171"/>
    <x v="1"/>
    <x v="1"/>
  </r>
  <r>
    <s v="ID_174"/>
    <x v="20"/>
    <x v="0"/>
    <x v="2"/>
    <x v="0"/>
    <x v="172"/>
    <x v="1"/>
    <x v="4"/>
  </r>
  <r>
    <s v="ID_175"/>
    <x v="3"/>
    <x v="1"/>
    <x v="4"/>
    <x v="1"/>
    <x v="173"/>
    <x v="2"/>
    <x v="4"/>
  </r>
  <r>
    <s v="ID_176"/>
    <x v="14"/>
    <x v="1"/>
    <x v="1"/>
    <x v="2"/>
    <x v="174"/>
    <x v="0"/>
    <x v="2"/>
  </r>
  <r>
    <s v="ID_177"/>
    <x v="4"/>
    <x v="0"/>
    <x v="4"/>
    <x v="2"/>
    <x v="175"/>
    <x v="1"/>
    <x v="3"/>
  </r>
  <r>
    <s v="ID_178"/>
    <x v="6"/>
    <x v="1"/>
    <x v="5"/>
    <x v="1"/>
    <x v="176"/>
    <x v="1"/>
    <x v="3"/>
  </r>
  <r>
    <s v="ID_179"/>
    <x v="4"/>
    <x v="0"/>
    <x v="3"/>
    <x v="2"/>
    <x v="177"/>
    <x v="1"/>
    <x v="0"/>
  </r>
  <r>
    <s v="ID_180"/>
    <x v="7"/>
    <x v="1"/>
    <x v="1"/>
    <x v="1"/>
    <x v="178"/>
    <x v="2"/>
    <x v="3"/>
  </r>
  <r>
    <s v="ID_181"/>
    <x v="3"/>
    <x v="1"/>
    <x v="4"/>
    <x v="0"/>
    <x v="179"/>
    <x v="2"/>
    <x v="4"/>
  </r>
  <r>
    <s v="ID_182"/>
    <x v="6"/>
    <x v="0"/>
    <x v="4"/>
    <x v="0"/>
    <x v="180"/>
    <x v="0"/>
    <x v="3"/>
  </r>
  <r>
    <s v="ID_183"/>
    <x v="20"/>
    <x v="1"/>
    <x v="3"/>
    <x v="1"/>
    <x v="181"/>
    <x v="1"/>
    <x v="2"/>
  </r>
  <r>
    <s v="ID_184"/>
    <x v="0"/>
    <x v="0"/>
    <x v="1"/>
    <x v="2"/>
    <x v="182"/>
    <x v="2"/>
    <x v="3"/>
  </r>
  <r>
    <s v="ID_185"/>
    <x v="17"/>
    <x v="1"/>
    <x v="1"/>
    <x v="0"/>
    <x v="183"/>
    <x v="2"/>
    <x v="4"/>
  </r>
  <r>
    <s v="ID_186"/>
    <x v="20"/>
    <x v="1"/>
    <x v="2"/>
    <x v="2"/>
    <x v="184"/>
    <x v="0"/>
    <x v="4"/>
  </r>
  <r>
    <s v="ID_187"/>
    <x v="4"/>
    <x v="1"/>
    <x v="0"/>
    <x v="1"/>
    <x v="185"/>
    <x v="0"/>
    <x v="2"/>
  </r>
  <r>
    <s v="ID_188"/>
    <x v="13"/>
    <x v="1"/>
    <x v="0"/>
    <x v="0"/>
    <x v="186"/>
    <x v="0"/>
    <x v="4"/>
  </r>
  <r>
    <s v="ID_189"/>
    <x v="4"/>
    <x v="1"/>
    <x v="2"/>
    <x v="0"/>
    <x v="187"/>
    <x v="0"/>
    <x v="0"/>
  </r>
  <r>
    <s v="ID_190"/>
    <x v="12"/>
    <x v="1"/>
    <x v="4"/>
    <x v="1"/>
    <x v="188"/>
    <x v="1"/>
    <x v="0"/>
  </r>
  <r>
    <s v="ID_191"/>
    <x v="6"/>
    <x v="1"/>
    <x v="3"/>
    <x v="0"/>
    <x v="189"/>
    <x v="0"/>
    <x v="2"/>
  </r>
  <r>
    <s v="ID_192"/>
    <x v="3"/>
    <x v="0"/>
    <x v="5"/>
    <x v="0"/>
    <x v="190"/>
    <x v="0"/>
    <x v="0"/>
  </r>
  <r>
    <s v="ID_193"/>
    <x v="22"/>
    <x v="1"/>
    <x v="0"/>
    <x v="2"/>
    <x v="191"/>
    <x v="1"/>
    <x v="2"/>
  </r>
  <r>
    <s v="ID_194"/>
    <x v="14"/>
    <x v="0"/>
    <x v="5"/>
    <x v="2"/>
    <x v="192"/>
    <x v="0"/>
    <x v="3"/>
  </r>
  <r>
    <s v="ID_195"/>
    <x v="5"/>
    <x v="1"/>
    <x v="4"/>
    <x v="0"/>
    <x v="193"/>
    <x v="0"/>
    <x v="2"/>
  </r>
  <r>
    <s v="ID_196"/>
    <x v="1"/>
    <x v="1"/>
    <x v="2"/>
    <x v="0"/>
    <x v="194"/>
    <x v="0"/>
    <x v="3"/>
  </r>
  <r>
    <s v="ID_197"/>
    <x v="17"/>
    <x v="1"/>
    <x v="5"/>
    <x v="1"/>
    <x v="195"/>
    <x v="0"/>
    <x v="0"/>
  </r>
  <r>
    <s v="ID_198"/>
    <x v="22"/>
    <x v="0"/>
    <x v="4"/>
    <x v="0"/>
    <x v="196"/>
    <x v="0"/>
    <x v="3"/>
  </r>
  <r>
    <s v="ID_199"/>
    <x v="11"/>
    <x v="0"/>
    <x v="5"/>
    <x v="0"/>
    <x v="197"/>
    <x v="0"/>
    <x v="4"/>
  </r>
  <r>
    <s v="ID_200"/>
    <x v="24"/>
    <x v="1"/>
    <x v="5"/>
    <x v="0"/>
    <x v="198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9FB94D-1A08-4441-896C-5F8D756268DD}" name="PivotTable7" cacheId="52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10" firstHeaderRow="1" firstDataRow="2" firstDataCol="1"/>
  <pivotFields count="8">
    <pivotField compact="0" outline="0" showAll="0"/>
    <pivotField compact="0" outline="0" showAll="0">
      <items count="27">
        <item x="18"/>
        <item x="20"/>
        <item x="25"/>
        <item x="15"/>
        <item x="22"/>
        <item x="3"/>
        <item x="17"/>
        <item x="13"/>
        <item x="24"/>
        <item x="12"/>
        <item x="9"/>
        <item x="2"/>
        <item x="0"/>
        <item x="23"/>
        <item x="4"/>
        <item x="8"/>
        <item x="5"/>
        <item x="7"/>
        <item x="21"/>
        <item x="14"/>
        <item x="16"/>
        <item x="11"/>
        <item x="19"/>
        <item x="10"/>
        <item x="1"/>
        <item x="6"/>
        <item t="default"/>
      </items>
    </pivotField>
    <pivotField compact="0" outline="0" showAll="0">
      <items count="3">
        <item x="1"/>
        <item x="0"/>
        <item t="default"/>
      </items>
    </pivotField>
    <pivotField axis="axisRow" compact="0" outline="0" showAll="0" sortType="ascending">
      <items count="7">
        <item x="4"/>
        <item x="2"/>
        <item x="3"/>
        <item x="5"/>
        <item x="0"/>
        <item x="1"/>
        <item t="default"/>
      </items>
    </pivotField>
    <pivotField compact="0" outline="0" showAll="0"/>
    <pivotField compact="0" numFmtId="164" outline="0" showAll="0">
      <items count="200">
        <item x="142"/>
        <item x="4"/>
        <item x="42"/>
        <item x="130"/>
        <item x="41"/>
        <item x="149"/>
        <item x="33"/>
        <item x="102"/>
        <item x="153"/>
        <item x="48"/>
        <item x="31"/>
        <item x="74"/>
        <item x="52"/>
        <item x="94"/>
        <item x="123"/>
        <item x="110"/>
        <item x="146"/>
        <item x="68"/>
        <item x="182"/>
        <item x="168"/>
        <item x="70"/>
        <item x="76"/>
        <item x="175"/>
        <item x="126"/>
        <item x="177"/>
        <item x="80"/>
        <item x="128"/>
        <item x="192"/>
        <item x="165"/>
        <item x="38"/>
        <item x="116"/>
        <item x="60"/>
        <item x="158"/>
        <item x="191"/>
        <item x="44"/>
        <item x="88"/>
        <item x="112"/>
        <item x="72"/>
        <item x="171"/>
        <item x="129"/>
        <item x="184"/>
        <item x="104"/>
        <item x="125"/>
        <item x="164"/>
        <item x="81"/>
        <item x="40"/>
        <item x="35"/>
        <item x="174"/>
        <item x="162"/>
        <item x="23"/>
        <item x="73"/>
        <item x="115"/>
        <item x="25"/>
        <item x="79"/>
        <item x="118"/>
        <item x="2"/>
        <item x="24"/>
        <item x="109"/>
        <item x="51"/>
        <item x="114"/>
        <item x="97"/>
        <item x="46"/>
        <item x="195"/>
        <item x="189"/>
        <item x="166"/>
        <item x="90"/>
        <item x="21"/>
        <item x="1"/>
        <item x="28"/>
        <item x="132"/>
        <item x="61"/>
        <item x="194"/>
        <item x="32"/>
        <item x="62"/>
        <item x="188"/>
        <item x="6"/>
        <item x="26"/>
        <item x="155"/>
        <item x="156"/>
        <item x="138"/>
        <item x="163"/>
        <item x="43"/>
        <item x="107"/>
        <item x="98"/>
        <item x="18"/>
        <item x="140"/>
        <item x="85"/>
        <item x="39"/>
        <item x="47"/>
        <item x="36"/>
        <item x="154"/>
        <item x="93"/>
        <item x="120"/>
        <item x="5"/>
        <item x="37"/>
        <item x="59"/>
        <item x="139"/>
        <item x="108"/>
        <item x="64"/>
        <item x="111"/>
        <item x="69"/>
        <item x="117"/>
        <item x="148"/>
        <item x="10"/>
        <item x="20"/>
        <item x="99"/>
        <item x="45"/>
        <item x="16"/>
        <item x="185"/>
        <item x="95"/>
        <item x="105"/>
        <item x="29"/>
        <item x="19"/>
        <item x="173"/>
        <item x="11"/>
        <item x="150"/>
        <item x="193"/>
        <item x="14"/>
        <item x="17"/>
        <item x="12"/>
        <item x="178"/>
        <item x="136"/>
        <item x="176"/>
        <item x="127"/>
        <item x="135"/>
        <item x="152"/>
        <item x="50"/>
        <item x="9"/>
        <item x="67"/>
        <item x="119"/>
        <item x="181"/>
        <item x="190"/>
        <item x="30"/>
        <item x="96"/>
        <item x="92"/>
        <item x="34"/>
        <item x="84"/>
        <item x="13"/>
        <item x="83"/>
        <item x="121"/>
        <item x="65"/>
        <item x="183"/>
        <item x="179"/>
        <item x="157"/>
        <item x="124"/>
        <item x="169"/>
        <item x="54"/>
        <item x="22"/>
        <item x="197"/>
        <item x="159"/>
        <item x="78"/>
        <item x="141"/>
        <item x="75"/>
        <item x="63"/>
        <item x="87"/>
        <item x="71"/>
        <item x="3"/>
        <item x="101"/>
        <item x="143"/>
        <item x="131"/>
        <item x="8"/>
        <item x="147"/>
        <item x="82"/>
        <item x="145"/>
        <item x="86"/>
        <item x="133"/>
        <item x="49"/>
        <item x="103"/>
        <item x="144"/>
        <item x="91"/>
        <item x="77"/>
        <item x="172"/>
        <item x="7"/>
        <item x="27"/>
        <item x="151"/>
        <item x="198"/>
        <item x="170"/>
        <item x="137"/>
        <item x="180"/>
        <item x="56"/>
        <item x="15"/>
        <item x="187"/>
        <item x="161"/>
        <item x="57"/>
        <item x="100"/>
        <item x="0"/>
        <item x="55"/>
        <item x="186"/>
        <item x="58"/>
        <item x="66"/>
        <item x="113"/>
        <item x="89"/>
        <item x="160"/>
        <item x="53"/>
        <item x="196"/>
        <item x="167"/>
        <item x="122"/>
        <item x="134"/>
        <item x="106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axis="axisCol" dataField="1" compact="0" outline="0" showAll="0">
      <items count="6">
        <item x="2"/>
        <item x="1"/>
        <item x="0"/>
        <item x="4"/>
        <item x="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7"/>
  </colFields>
  <colItems count="5">
    <i>
      <x/>
    </i>
    <i>
      <x v="1"/>
    </i>
    <i>
      <x v="2"/>
    </i>
    <i>
      <x v="3"/>
    </i>
    <i>
      <x v="4"/>
    </i>
  </colItems>
  <dataFields count="1">
    <dataField name="Sum of Satisfaction with Economic Situation" fld="7" baseField="0" baseItem="0"/>
  </dataFields>
  <formats count="21">
    <format dxfId="4">
      <pivotArea type="origin" dataOnly="0" labelOnly="1" outline="0" fieldPosition="0"/>
    </format>
    <format dxfId="5">
      <pivotArea field="7" type="button" dataOnly="0" labelOnly="1" outline="0" axis="axisCol" fieldPosition="0"/>
    </format>
    <format dxfId="6">
      <pivotArea type="topRight" dataOnly="0" labelOnly="1" outline="0" fieldPosition="0"/>
    </format>
    <format dxfId="7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7" count="0"/>
        </references>
      </pivotArea>
    </format>
    <format dxfId="9">
      <pivotArea dataOnly="0" labelOnly="1" outline="0" fieldPosition="0">
        <references count="1">
          <reference field="3" count="1">
            <x v="1"/>
          </reference>
        </references>
      </pivotArea>
    </format>
    <format dxfId="10">
      <pivotArea dataOnly="0" labelOnly="1" outline="0" fieldPosition="0">
        <references count="1">
          <reference field="3" count="1">
            <x v="5"/>
          </reference>
        </references>
      </pivotArea>
    </format>
    <format dxfId="11">
      <pivotArea type="origin" dataOnly="0" labelOnly="1" outline="0" fieldPosition="0"/>
    </format>
    <format dxfId="12">
      <pivotArea field="7" type="button" dataOnly="0" labelOnly="1" outline="0" axis="axisCol" fieldPosition="0"/>
    </format>
    <format dxfId="13">
      <pivotArea type="topRight" dataOnly="0" labelOnly="1" outline="0" fieldPosition="0"/>
    </format>
    <format dxfId="14">
      <pivotArea field="3" type="button" dataOnly="0" labelOnly="1" outline="0" axis="axisRow" fieldPosition="0"/>
    </format>
    <format dxfId="15">
      <pivotArea dataOnly="0" labelOnly="1" outline="0" fieldPosition="0">
        <references count="1">
          <reference field="7" count="0"/>
        </references>
      </pivotArea>
    </format>
    <format dxfId="16">
      <pivotArea outline="0" fieldPosition="0">
        <references count="1">
          <reference field="3" count="1" selected="0">
            <x v="5"/>
          </reference>
        </references>
      </pivotArea>
    </format>
    <format dxfId="17">
      <pivotArea dataOnly="0" labelOnly="1" outline="0" fieldPosition="0">
        <references count="1">
          <reference field="3" count="1">
            <x v="5"/>
          </reference>
        </references>
      </pivotArea>
    </format>
    <format dxfId="18">
      <pivotArea outline="0" fieldPosition="0">
        <references count="1">
          <reference field="3" count="1" selected="0">
            <x v="5"/>
          </reference>
        </references>
      </pivotArea>
    </format>
    <format dxfId="19">
      <pivotArea dataOnly="0" labelOnly="1" outline="0" fieldPosition="0">
        <references count="1">
          <reference field="3" count="1">
            <x v="5"/>
          </reference>
        </references>
      </pivotArea>
    </format>
    <format dxfId="20">
      <pivotArea type="origin" dataOnly="0" labelOnly="1" outline="0" fieldPosition="0"/>
    </format>
    <format dxfId="21">
      <pivotArea field="7" type="button" dataOnly="0" labelOnly="1" outline="0" axis="axisCol" fieldPosition="0"/>
    </format>
    <format dxfId="22">
      <pivotArea type="topRight" dataOnly="0" labelOnly="1" outline="0" fieldPosition="0"/>
    </format>
    <format dxfId="23">
      <pivotArea field="3" type="button" dataOnly="0" labelOnly="1" outline="0" axis="axisRow" fieldPosition="0"/>
    </format>
    <format dxfId="24">
      <pivotArea dataOnly="0" labelOnly="1" outline="0" fieldPosition="0">
        <references count="1">
          <reference field="7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7A880-AB88-4EE6-8210-E9A5F9AE2A75}" name="PivotTable8" cacheId="52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3:F7" firstHeaderRow="1" firstDataRow="2" firstDataCol="1"/>
  <pivotFields count="8"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2"/>
        <item x="3"/>
        <item x="5"/>
        <item x="0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numFmtId="164" outline="0" showAll="0"/>
    <pivotField compact="0" outline="0" showAll="0"/>
    <pivotField axis="axisCol" dataField="1" compact="0" outline="0" showAll="0">
      <items count="6">
        <item x="2"/>
        <item x="1"/>
        <item x="0"/>
        <item x="4"/>
        <item x="3"/>
        <item t="default"/>
      </items>
    </pivotField>
  </pivotFields>
  <rowFields count="1">
    <field x="4"/>
  </rowFields>
  <rowItems count="3">
    <i>
      <x/>
    </i>
    <i>
      <x v="1"/>
    </i>
    <i>
      <x v="2"/>
    </i>
  </rowItems>
  <colFields count="1">
    <field x="7"/>
  </colFields>
  <colItems count="5">
    <i>
      <x/>
    </i>
    <i>
      <x v="1"/>
    </i>
    <i>
      <x v="2"/>
    </i>
    <i>
      <x v="3"/>
    </i>
    <i>
      <x v="4"/>
    </i>
  </colItems>
  <dataFields count="1">
    <dataField name="Sum of Satisfaction with Economic Situation" fld="7" baseField="0" baseItem="0"/>
  </dataFields>
  <chartFormats count="4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48BAD0-6451-4E8F-951B-711148EC380D}" name="PivotTable9" cacheId="524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">
  <location ref="A3:B5" firstHeaderRow="1" firstDataRow="1" firstDataCol="1"/>
  <pivotFields count="8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7">
        <item x="4"/>
        <item x="2"/>
        <item x="3"/>
        <item x="5"/>
        <item x="0"/>
        <item x="1"/>
        <item t="default"/>
      </items>
    </pivotField>
    <pivotField compact="0" outline="0" showAll="0"/>
    <pivotField dataField="1" compact="0" numFmtId="164" outline="0" showAll="0"/>
    <pivotField compact="0" outline="0" showAll="0"/>
    <pivotField compact="0" outline="0" showAll="0"/>
  </pivotFields>
  <rowFields count="1">
    <field x="2"/>
  </rowFields>
  <rowItems count="2">
    <i>
      <x/>
    </i>
    <i>
      <x v="1"/>
    </i>
  </rowItems>
  <colItems count="1">
    <i/>
  </colItems>
  <dataFields count="1">
    <dataField name="Average of Monthly Income (in Ksh)" fld="5" subtotal="average" baseField="0" baseItem="0"/>
  </dataFields>
  <formats count="4">
    <format dxfId="0">
      <pivotArea field="2" type="button" dataOnly="0" labelOnly="1" outline="0" axis="axisRow" fieldPosition="0"/>
    </format>
    <format dxfId="1">
      <pivotArea dataOnly="0" labelOnly="1" outline="0" axis="axisValues" fieldPosition="0"/>
    </format>
    <format dxfId="2">
      <pivotArea field="2" type="button" dataOnly="0" labelOnly="1" outline="0" axis="axisRow" fieldPosition="0"/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3C9C7-7239-4DE7-B9D5-AE5AE6A67E5C}" name="PivotTable1" cacheId="52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E7" firstHeaderRow="1" firstDataRow="2" firstDataCol="1"/>
  <pivotFields count="8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numFmtId="164" outline="0" showAll="0"/>
    <pivotField axis="axisCol" dataField="1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2"/>
  </rowFields>
  <rowItems count="3">
    <i>
      <x/>
    </i>
    <i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Education Level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111023-0167-4E13-AED3-C112C1DB9573}" name="PivotTable2" cacheId="52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B10" firstHeaderRow="1" firstDataRow="1" firstDataCol="1"/>
  <pivotFields count="8">
    <pivotField compact="0" outline="0" showAll="0"/>
    <pivotField compact="0" outline="0" showAll="0"/>
    <pivotField compact="0" outline="0" showAll="0"/>
    <pivotField axis="axisRow" compact="0" outline="0" showAll="0">
      <items count="7">
        <item x="4"/>
        <item x="2"/>
        <item x="3"/>
        <item x="5"/>
        <item x="0"/>
        <item x="1"/>
        <item t="default"/>
      </items>
    </pivotField>
    <pivotField compact="0" outline="0" showAll="0"/>
    <pivotField dataField="1" compact="0" numFmtId="164" outline="0" showAll="0">
      <items count="200">
        <item x="142"/>
        <item x="4"/>
        <item x="42"/>
        <item x="130"/>
        <item x="41"/>
        <item x="149"/>
        <item x="33"/>
        <item x="102"/>
        <item x="153"/>
        <item x="48"/>
        <item x="31"/>
        <item x="74"/>
        <item x="52"/>
        <item x="94"/>
        <item x="123"/>
        <item x="110"/>
        <item x="146"/>
        <item x="68"/>
        <item x="182"/>
        <item x="168"/>
        <item x="70"/>
        <item x="76"/>
        <item x="175"/>
        <item x="126"/>
        <item x="177"/>
        <item x="80"/>
        <item x="128"/>
        <item x="192"/>
        <item x="165"/>
        <item x="38"/>
        <item x="116"/>
        <item x="60"/>
        <item x="158"/>
        <item x="191"/>
        <item x="44"/>
        <item x="88"/>
        <item x="112"/>
        <item x="72"/>
        <item x="171"/>
        <item x="129"/>
        <item x="184"/>
        <item x="104"/>
        <item x="125"/>
        <item x="164"/>
        <item x="81"/>
        <item x="40"/>
        <item x="35"/>
        <item x="174"/>
        <item x="162"/>
        <item x="23"/>
        <item x="73"/>
        <item x="115"/>
        <item x="25"/>
        <item x="79"/>
        <item x="118"/>
        <item x="2"/>
        <item x="24"/>
        <item x="109"/>
        <item x="51"/>
        <item x="114"/>
        <item x="97"/>
        <item x="46"/>
        <item x="195"/>
        <item x="189"/>
        <item x="166"/>
        <item x="90"/>
        <item x="21"/>
        <item x="1"/>
        <item x="28"/>
        <item x="132"/>
        <item x="61"/>
        <item x="194"/>
        <item x="32"/>
        <item x="62"/>
        <item x="188"/>
        <item x="6"/>
        <item x="26"/>
        <item x="155"/>
        <item x="156"/>
        <item x="138"/>
        <item x="163"/>
        <item x="43"/>
        <item x="107"/>
        <item x="98"/>
        <item x="18"/>
        <item x="140"/>
        <item x="85"/>
        <item x="39"/>
        <item x="47"/>
        <item x="36"/>
        <item x="154"/>
        <item x="93"/>
        <item x="120"/>
        <item x="5"/>
        <item x="37"/>
        <item x="59"/>
        <item x="139"/>
        <item x="108"/>
        <item x="64"/>
        <item x="111"/>
        <item x="69"/>
        <item x="117"/>
        <item x="148"/>
        <item x="10"/>
        <item x="20"/>
        <item x="99"/>
        <item x="45"/>
        <item x="16"/>
        <item x="185"/>
        <item x="95"/>
        <item x="105"/>
        <item x="29"/>
        <item x="19"/>
        <item x="173"/>
        <item x="11"/>
        <item x="150"/>
        <item x="193"/>
        <item x="14"/>
        <item x="17"/>
        <item x="12"/>
        <item x="178"/>
        <item x="136"/>
        <item x="176"/>
        <item x="127"/>
        <item x="135"/>
        <item x="152"/>
        <item x="50"/>
        <item x="9"/>
        <item x="67"/>
        <item x="119"/>
        <item x="181"/>
        <item x="190"/>
        <item x="30"/>
        <item x="96"/>
        <item x="92"/>
        <item x="34"/>
        <item x="84"/>
        <item x="13"/>
        <item x="83"/>
        <item x="121"/>
        <item x="65"/>
        <item x="183"/>
        <item x="179"/>
        <item x="157"/>
        <item x="124"/>
        <item x="169"/>
        <item x="54"/>
        <item x="22"/>
        <item x="197"/>
        <item x="159"/>
        <item x="78"/>
        <item x="141"/>
        <item x="75"/>
        <item x="63"/>
        <item x="87"/>
        <item x="71"/>
        <item x="3"/>
        <item x="101"/>
        <item x="143"/>
        <item x="131"/>
        <item x="8"/>
        <item x="147"/>
        <item x="82"/>
        <item x="145"/>
        <item x="86"/>
        <item x="133"/>
        <item x="49"/>
        <item x="103"/>
        <item x="144"/>
        <item x="91"/>
        <item x="77"/>
        <item x="172"/>
        <item x="7"/>
        <item x="27"/>
        <item x="151"/>
        <item x="198"/>
        <item x="170"/>
        <item x="137"/>
        <item x="180"/>
        <item x="56"/>
        <item x="15"/>
        <item x="187"/>
        <item x="161"/>
        <item x="57"/>
        <item x="100"/>
        <item x="0"/>
        <item x="55"/>
        <item x="186"/>
        <item x="58"/>
        <item x="66"/>
        <item x="113"/>
        <item x="89"/>
        <item x="160"/>
        <item x="53"/>
        <item x="196"/>
        <item x="167"/>
        <item x="122"/>
        <item x="134"/>
        <item x="106"/>
        <item t="default"/>
      </items>
    </pivotField>
    <pivotField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onthly Income (in Ksh)" fld="5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9CCCD-F2EE-48FC-B0A4-F7D96A509D54}" name="PivotTable3" cacheId="52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6">
  <location ref="A3:G8" firstHeaderRow="1" firstDataRow="2" firstDataCol="1"/>
  <pivotFields count="8"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2"/>
        <item x="3"/>
        <item x="5"/>
        <item x="0"/>
        <item x="1"/>
        <item t="default"/>
      </items>
    </pivotField>
    <pivotField compact="0" outline="0" showAll="0"/>
    <pivotField compact="0" numFmtId="164" outline="0" showAll="0"/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Education Level" fld="6" subtotal="count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7E95D-6DA3-4D76-966A-E1904536E951}" name="PivotTable6" cacheId="52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11" firstHeaderRow="1" firstDataRow="2" firstDataCol="1"/>
  <pivotFields count="2">
    <pivotField axis="axisRow" compact="0" outline="0" showAll="0">
      <items count="7">
        <item x="4"/>
        <item x="2"/>
        <item x="3"/>
        <item x="5"/>
        <item x="0"/>
        <item x="1"/>
        <item t="default"/>
      </items>
    </pivotField>
    <pivotField axis="axisCol" dataField="1" compact="0" outline="0" showAll="0">
      <items count="4">
        <item x="0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Employment Status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18893-A608-4C9A-8123-C0D11E734E3B}" name="Table1" displayName="Table1" ref="A1:C16" totalsRowCount="1">
  <autoFilter ref="A1:C15" xr:uid="{85118893-A608-4C9A-8123-C0D11E734E3B}"/>
  <tableColumns count="3">
    <tableColumn id="1" xr3:uid="{16F8A057-ECB6-48EB-BDFF-C1CC6FAFCC8D}" name="Average Monthly Income"/>
    <tableColumn id="2" xr3:uid="{E4F70B0D-1DE1-41C2-ADB9-BF432B492D18}" name="Average Age"/>
    <tableColumn id="3" xr3:uid="{9C95DCE8-E0D4-4581-B187-6A71773D2CC7}" name="Average Satisfaction Lev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57E-FA1F-490A-8CFF-6658E8BD9806}">
  <dimension ref="A3:H48"/>
  <sheetViews>
    <sheetView topLeftCell="A31" workbookViewId="0">
      <selection activeCell="A10" sqref="A10"/>
    </sheetView>
  </sheetViews>
  <sheetFormatPr defaultColWidth="41" defaultRowHeight="15"/>
  <sheetData>
    <row r="3" spans="1:8" s="7" customFormat="1">
      <c r="A3" s="7" t="s">
        <v>0</v>
      </c>
      <c r="B3" s="7" t="s">
        <v>1</v>
      </c>
      <c r="G3" s="7" t="s">
        <v>2</v>
      </c>
      <c r="H3" s="7" t="s">
        <v>3</v>
      </c>
    </row>
    <row r="4" spans="1:8" s="7" customFormat="1">
      <c r="A4" s="7" t="s">
        <v>4</v>
      </c>
      <c r="B4" s="7">
        <v>1</v>
      </c>
      <c r="C4" s="7">
        <v>2</v>
      </c>
      <c r="D4" s="7">
        <v>3</v>
      </c>
      <c r="E4" s="7">
        <v>4</v>
      </c>
      <c r="F4" s="7">
        <v>5</v>
      </c>
    </row>
    <row r="5" spans="1:8">
      <c r="A5" t="s">
        <v>5</v>
      </c>
      <c r="B5">
        <v>7</v>
      </c>
      <c r="C5">
        <v>8</v>
      </c>
      <c r="D5">
        <v>12</v>
      </c>
      <c r="E5">
        <v>28</v>
      </c>
      <c r="F5">
        <v>50</v>
      </c>
      <c r="G5">
        <f>_xlfn.VAR.S(D13:D44)</f>
        <v>2.466733870967742</v>
      </c>
      <c r="H5">
        <f>_xlfn.STDEV.S(D13:D44)</f>
        <v>1.5705839267507298</v>
      </c>
    </row>
    <row r="6" spans="1:8">
      <c r="A6" s="9" t="s">
        <v>6</v>
      </c>
      <c r="B6">
        <v>9</v>
      </c>
      <c r="C6">
        <v>12</v>
      </c>
      <c r="D6">
        <v>21</v>
      </c>
      <c r="E6">
        <v>32</v>
      </c>
      <c r="F6">
        <v>25</v>
      </c>
      <c r="G6">
        <f>_xlfn.VAR.S(F13:F47)</f>
        <v>2.0285714285714289</v>
      </c>
      <c r="H6">
        <f>_xlfn.STDEV.S(F13:F47)</f>
        <v>1.4242792663559449</v>
      </c>
    </row>
    <row r="7" spans="1:8">
      <c r="A7" t="s">
        <v>7</v>
      </c>
      <c r="B7">
        <v>10</v>
      </c>
      <c r="C7">
        <v>10</v>
      </c>
      <c r="D7">
        <v>15</v>
      </c>
      <c r="E7">
        <v>32</v>
      </c>
      <c r="F7">
        <v>40</v>
      </c>
      <c r="G7">
        <f>_xlfn.VAR.S(C13:C48)</f>
        <v>2.427777777777778</v>
      </c>
      <c r="H7">
        <f>_xlfn.STDEV.S(C13:C48)</f>
        <v>1.5581327856693659</v>
      </c>
    </row>
    <row r="8" spans="1:8">
      <c r="A8" t="s">
        <v>8</v>
      </c>
      <c r="B8">
        <v>3</v>
      </c>
      <c r="C8">
        <v>12</v>
      </c>
      <c r="D8">
        <v>18</v>
      </c>
      <c r="E8">
        <v>24</v>
      </c>
      <c r="F8">
        <v>55</v>
      </c>
      <c r="G8">
        <f>_xlfn.VAR.S(E13:E44)</f>
        <v>1.935483870967742</v>
      </c>
      <c r="H8">
        <f>_xlfn.STDEV.S(E13:E44)</f>
        <v>1.3912166872805047</v>
      </c>
    </row>
    <row r="9" spans="1:8">
      <c r="A9" t="s">
        <v>9</v>
      </c>
      <c r="B9">
        <v>8</v>
      </c>
      <c r="C9">
        <v>18</v>
      </c>
      <c r="D9">
        <v>18</v>
      </c>
      <c r="E9">
        <v>24</v>
      </c>
      <c r="F9">
        <v>35</v>
      </c>
      <c r="G9">
        <f>_xlfn.VAR.S(A13:A48)</f>
        <v>2.1230158730158726</v>
      </c>
      <c r="H9">
        <f>_xlfn.STDEV.S(A13:A48)</f>
        <v>1.4570572648375466</v>
      </c>
    </row>
    <row r="10" spans="1:8" s="10" customFormat="1">
      <c r="A10" s="10" t="s">
        <v>10</v>
      </c>
      <c r="B10" s="10">
        <v>6</v>
      </c>
      <c r="C10" s="10">
        <v>8</v>
      </c>
      <c r="D10" s="10">
        <v>21</v>
      </c>
      <c r="E10" s="10">
        <v>20</v>
      </c>
      <c r="F10" s="10">
        <v>35</v>
      </c>
      <c r="G10" s="10">
        <f>_xlfn.VAR.S(B13:B41)</f>
        <v>2.1674876847290636</v>
      </c>
      <c r="H10" s="10">
        <f>_xlfn.STDEV.S(B13:B41)</f>
        <v>1.4722390039423163</v>
      </c>
    </row>
    <row r="12" spans="1:8">
      <c r="A12" t="s">
        <v>11</v>
      </c>
      <c r="B12" t="s">
        <v>12</v>
      </c>
      <c r="C12" t="s">
        <v>7</v>
      </c>
      <c r="D12" t="s">
        <v>5</v>
      </c>
      <c r="E12" t="s">
        <v>8</v>
      </c>
      <c r="F12" t="s">
        <v>6</v>
      </c>
    </row>
    <row r="13" spans="1:8">
      <c r="A13" cm="1">
        <f t="array" ref="A13:A48">_xlfn._xlws.FILTER(DATA!H2:H201,DATA!D2:D201 = "Nairobi")</f>
        <v>3</v>
      </c>
      <c r="B13" cm="1">
        <f t="array" ref="B13:B41">_xlfn._xlws.FILTER(DATA!H2:H201,DATA!D2:D201 = "Nakuru")</f>
        <v>5</v>
      </c>
      <c r="C13" cm="1">
        <f t="array" ref="C13:C48">_xlfn._xlws.FILTER(DATA!H2:H201,DATA!D2:D201 = "Kisumu")</f>
        <v>4</v>
      </c>
      <c r="D13" cm="1">
        <f t="array" ref="D13:D44">_xlfn._xlws.FILTER(DATA!H2:H201,DATA!D2:D201 = "Eldoret")</f>
        <v>3</v>
      </c>
      <c r="E13" cm="1">
        <f t="array" ref="E13:E44">_xlfn._xlws.FILTER(DATA!H2:H201,DATA!D2:D201 = "Mombasa")</f>
        <v>4</v>
      </c>
      <c r="F13" cm="1">
        <f t="array" ref="F13:F47">_xlfn._xlws.FILTER(DATA!H2:H201,DATA!D2:D201 = "Kiambu")</f>
        <v>2</v>
      </c>
    </row>
    <row r="14" spans="1:8">
      <c r="A14">
        <v>2</v>
      </c>
      <c r="B14">
        <v>5</v>
      </c>
      <c r="C14">
        <v>5</v>
      </c>
      <c r="D14">
        <v>2</v>
      </c>
      <c r="E14">
        <v>2</v>
      </c>
      <c r="F14">
        <v>1</v>
      </c>
    </row>
    <row r="15" spans="1:8">
      <c r="A15">
        <v>1</v>
      </c>
      <c r="B15">
        <v>2</v>
      </c>
      <c r="C15">
        <v>1</v>
      </c>
      <c r="D15">
        <v>4</v>
      </c>
      <c r="E15">
        <v>1</v>
      </c>
      <c r="F15">
        <v>1</v>
      </c>
    </row>
    <row r="16" spans="1:8">
      <c r="A16">
        <v>1</v>
      </c>
      <c r="B16">
        <v>1</v>
      </c>
      <c r="C16">
        <v>5</v>
      </c>
      <c r="D16">
        <v>5</v>
      </c>
      <c r="E16">
        <v>1</v>
      </c>
      <c r="F16">
        <v>1</v>
      </c>
    </row>
    <row r="17" spans="1:6">
      <c r="A17">
        <v>1</v>
      </c>
      <c r="B17">
        <v>3</v>
      </c>
      <c r="C17">
        <v>5</v>
      </c>
      <c r="D17">
        <v>1</v>
      </c>
      <c r="E17">
        <v>5</v>
      </c>
      <c r="F17">
        <v>2</v>
      </c>
    </row>
    <row r="18" spans="1:6">
      <c r="A18">
        <v>3</v>
      </c>
      <c r="B18">
        <v>4</v>
      </c>
      <c r="C18">
        <v>4</v>
      </c>
      <c r="D18">
        <v>1</v>
      </c>
      <c r="E18">
        <v>5</v>
      </c>
      <c r="F18">
        <v>4</v>
      </c>
    </row>
    <row r="19" spans="1:6">
      <c r="A19">
        <v>5</v>
      </c>
      <c r="B19">
        <v>1</v>
      </c>
      <c r="C19">
        <v>4</v>
      </c>
      <c r="D19">
        <v>1</v>
      </c>
      <c r="E19">
        <v>3</v>
      </c>
      <c r="F19">
        <v>4</v>
      </c>
    </row>
    <row r="20" spans="1:6">
      <c r="A20">
        <v>1</v>
      </c>
      <c r="B20">
        <v>3</v>
      </c>
      <c r="C20">
        <v>1</v>
      </c>
      <c r="D20">
        <v>2</v>
      </c>
      <c r="E20">
        <v>2</v>
      </c>
      <c r="F20">
        <v>1</v>
      </c>
    </row>
    <row r="21" spans="1:6">
      <c r="A21">
        <v>1</v>
      </c>
      <c r="B21">
        <v>3</v>
      </c>
      <c r="C21">
        <v>2</v>
      </c>
      <c r="D21">
        <v>5</v>
      </c>
      <c r="E21">
        <v>4</v>
      </c>
      <c r="F21">
        <v>2</v>
      </c>
    </row>
    <row r="22" spans="1:6">
      <c r="A22">
        <v>2</v>
      </c>
      <c r="B22">
        <v>3</v>
      </c>
      <c r="C22">
        <v>2</v>
      </c>
      <c r="D22">
        <v>5</v>
      </c>
      <c r="E22">
        <v>5</v>
      </c>
      <c r="F22">
        <v>2</v>
      </c>
    </row>
    <row r="23" spans="1:6">
      <c r="A23">
        <v>4</v>
      </c>
      <c r="B23">
        <v>5</v>
      </c>
      <c r="C23">
        <v>1</v>
      </c>
      <c r="D23">
        <v>5</v>
      </c>
      <c r="E23">
        <v>1</v>
      </c>
      <c r="F23">
        <v>1</v>
      </c>
    </row>
    <row r="24" spans="1:6">
      <c r="A24">
        <v>2</v>
      </c>
      <c r="B24">
        <v>3</v>
      </c>
      <c r="C24">
        <v>1</v>
      </c>
      <c r="D24">
        <v>5</v>
      </c>
      <c r="E24">
        <v>4</v>
      </c>
      <c r="F24">
        <v>3</v>
      </c>
    </row>
    <row r="25" spans="1:6">
      <c r="A25">
        <v>4</v>
      </c>
      <c r="B25">
        <v>4</v>
      </c>
      <c r="C25">
        <v>4</v>
      </c>
      <c r="D25">
        <v>1</v>
      </c>
      <c r="E25">
        <v>3</v>
      </c>
      <c r="F25">
        <v>3</v>
      </c>
    </row>
    <row r="26" spans="1:6">
      <c r="A26">
        <v>3</v>
      </c>
      <c r="B26">
        <v>4</v>
      </c>
      <c r="C26">
        <v>5</v>
      </c>
      <c r="D26">
        <v>4</v>
      </c>
      <c r="E26">
        <v>5</v>
      </c>
      <c r="F26">
        <v>4</v>
      </c>
    </row>
    <row r="27" spans="1:6">
      <c r="A27">
        <v>3</v>
      </c>
      <c r="B27">
        <v>3</v>
      </c>
      <c r="C27">
        <v>1</v>
      </c>
      <c r="D27">
        <v>1</v>
      </c>
      <c r="E27">
        <v>2</v>
      </c>
      <c r="F27">
        <v>4</v>
      </c>
    </row>
    <row r="28" spans="1:6">
      <c r="A28">
        <v>5</v>
      </c>
      <c r="B28">
        <v>3</v>
      </c>
      <c r="C28">
        <v>1</v>
      </c>
      <c r="D28">
        <v>2</v>
      </c>
      <c r="E28">
        <v>4</v>
      </c>
      <c r="F28">
        <v>4</v>
      </c>
    </row>
    <row r="29" spans="1:6">
      <c r="A29">
        <v>2</v>
      </c>
      <c r="B29">
        <v>5</v>
      </c>
      <c r="C29">
        <v>2</v>
      </c>
      <c r="D29">
        <v>4</v>
      </c>
      <c r="E29">
        <v>5</v>
      </c>
      <c r="F29">
        <v>1</v>
      </c>
    </row>
    <row r="30" spans="1:6">
      <c r="A30">
        <v>2</v>
      </c>
      <c r="B30">
        <v>5</v>
      </c>
      <c r="C30">
        <v>4</v>
      </c>
      <c r="D30">
        <v>2</v>
      </c>
      <c r="E30">
        <v>3</v>
      </c>
      <c r="F30">
        <v>5</v>
      </c>
    </row>
    <row r="31" spans="1:6">
      <c r="A31">
        <v>5</v>
      </c>
      <c r="B31">
        <v>1</v>
      </c>
      <c r="C31">
        <v>5</v>
      </c>
      <c r="D31">
        <v>3</v>
      </c>
      <c r="E31">
        <v>3</v>
      </c>
      <c r="F31">
        <v>3</v>
      </c>
    </row>
    <row r="32" spans="1:6">
      <c r="A32">
        <v>5</v>
      </c>
      <c r="B32">
        <v>2</v>
      </c>
      <c r="C32">
        <v>5</v>
      </c>
      <c r="D32">
        <v>5</v>
      </c>
      <c r="E32">
        <v>4</v>
      </c>
      <c r="F32">
        <v>1</v>
      </c>
    </row>
    <row r="33" spans="1:6">
      <c r="A33">
        <v>4</v>
      </c>
      <c r="B33">
        <v>1</v>
      </c>
      <c r="C33">
        <v>4</v>
      </c>
      <c r="D33">
        <v>4</v>
      </c>
      <c r="E33">
        <v>5</v>
      </c>
      <c r="F33">
        <v>1</v>
      </c>
    </row>
    <row r="34" spans="1:6">
      <c r="A34">
        <v>2</v>
      </c>
      <c r="B34">
        <v>2</v>
      </c>
      <c r="C34">
        <v>1</v>
      </c>
      <c r="D34">
        <v>1</v>
      </c>
      <c r="E34">
        <v>5</v>
      </c>
      <c r="F34">
        <v>4</v>
      </c>
    </row>
    <row r="35" spans="1:6">
      <c r="A35">
        <v>1</v>
      </c>
      <c r="B35">
        <v>1</v>
      </c>
      <c r="C35">
        <v>2</v>
      </c>
      <c r="D35">
        <v>5</v>
      </c>
      <c r="E35">
        <v>2</v>
      </c>
      <c r="F35">
        <v>5</v>
      </c>
    </row>
    <row r="36" spans="1:6">
      <c r="A36">
        <v>3</v>
      </c>
      <c r="B36">
        <v>4</v>
      </c>
      <c r="C36">
        <v>2</v>
      </c>
      <c r="D36">
        <v>3</v>
      </c>
      <c r="E36">
        <v>5</v>
      </c>
      <c r="F36">
        <v>5</v>
      </c>
    </row>
    <row r="37" spans="1:6">
      <c r="A37">
        <v>2</v>
      </c>
      <c r="B37">
        <v>2</v>
      </c>
      <c r="C37">
        <v>4</v>
      </c>
      <c r="D37">
        <v>4</v>
      </c>
      <c r="E37">
        <v>5</v>
      </c>
      <c r="F37">
        <v>2</v>
      </c>
    </row>
    <row r="38" spans="1:6">
      <c r="A38">
        <v>4</v>
      </c>
      <c r="B38">
        <v>1</v>
      </c>
      <c r="C38">
        <v>3</v>
      </c>
      <c r="D38">
        <v>4</v>
      </c>
      <c r="E38">
        <v>2</v>
      </c>
      <c r="F38">
        <v>3</v>
      </c>
    </row>
    <row r="39" spans="1:6">
      <c r="A39">
        <v>3</v>
      </c>
      <c r="B39">
        <v>5</v>
      </c>
      <c r="C39">
        <v>3</v>
      </c>
      <c r="D39">
        <v>5</v>
      </c>
      <c r="E39">
        <v>5</v>
      </c>
      <c r="F39">
        <v>3</v>
      </c>
    </row>
    <row r="40" spans="1:6">
      <c r="A40">
        <v>2</v>
      </c>
      <c r="B40">
        <v>5</v>
      </c>
      <c r="C40">
        <v>5</v>
      </c>
      <c r="D40">
        <v>4</v>
      </c>
      <c r="E40">
        <v>3</v>
      </c>
      <c r="F40">
        <v>2</v>
      </c>
    </row>
    <row r="41" spans="1:6">
      <c r="A41">
        <v>5</v>
      </c>
      <c r="B41">
        <v>4</v>
      </c>
      <c r="C41">
        <v>3</v>
      </c>
      <c r="D41">
        <v>5</v>
      </c>
      <c r="E41">
        <v>5</v>
      </c>
      <c r="F41">
        <v>3</v>
      </c>
    </row>
    <row r="42" spans="1:6">
      <c r="A42">
        <v>5</v>
      </c>
      <c r="C42">
        <v>1</v>
      </c>
      <c r="D42">
        <v>3</v>
      </c>
      <c r="E42">
        <v>3</v>
      </c>
      <c r="F42">
        <v>1</v>
      </c>
    </row>
    <row r="43" spans="1:6">
      <c r="A43">
        <v>2</v>
      </c>
      <c r="C43">
        <v>4</v>
      </c>
      <c r="D43">
        <v>1</v>
      </c>
      <c r="E43">
        <v>4</v>
      </c>
      <c r="F43">
        <v>5</v>
      </c>
    </row>
    <row r="44" spans="1:6">
      <c r="A44">
        <v>5</v>
      </c>
      <c r="C44">
        <v>5</v>
      </c>
      <c r="D44">
        <v>5</v>
      </c>
      <c r="E44">
        <v>2</v>
      </c>
      <c r="F44">
        <v>4</v>
      </c>
    </row>
    <row r="45" spans="1:6">
      <c r="A45">
        <v>4</v>
      </c>
      <c r="C45">
        <v>3</v>
      </c>
      <c r="F45">
        <v>4</v>
      </c>
    </row>
    <row r="46" spans="1:6">
      <c r="A46">
        <v>1</v>
      </c>
      <c r="C46">
        <v>3</v>
      </c>
      <c r="F46">
        <v>3</v>
      </c>
    </row>
    <row r="47" spans="1:6">
      <c r="A47">
        <v>4</v>
      </c>
      <c r="C47">
        <v>1</v>
      </c>
      <c r="F47">
        <v>5</v>
      </c>
    </row>
    <row r="48" spans="1:6">
      <c r="A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13DB-A186-4556-B297-FAB67EBC5664}">
  <dimension ref="A3:F7"/>
  <sheetViews>
    <sheetView topLeftCell="A11" workbookViewId="0">
      <selection activeCell="A3" sqref="A3:F7"/>
    </sheetView>
  </sheetViews>
  <sheetFormatPr defaultRowHeight="15"/>
  <cols>
    <col min="1" max="1" width="41.140625" bestFit="1" customWidth="1"/>
    <col min="2" max="2" width="37.5703125" bestFit="1" customWidth="1"/>
    <col min="3" max="4" width="3.28515625" bestFit="1" customWidth="1"/>
    <col min="5" max="6" width="4.42578125" bestFit="1" customWidth="1"/>
    <col min="7" max="7" width="11.42578125" bestFit="1" customWidth="1"/>
    <col min="8" max="8" width="10" bestFit="1" customWidth="1"/>
    <col min="9" max="12" width="3.28515625" bestFit="1" customWidth="1"/>
    <col min="13" max="13" width="13" bestFit="1" customWidth="1"/>
    <col min="14" max="14" width="14.42578125" bestFit="1" customWidth="1"/>
    <col min="15" max="18" width="3.28515625" bestFit="1" customWidth="1"/>
    <col min="19" max="19" width="17.42578125" bestFit="1" customWidth="1"/>
    <col min="20" max="20" width="11.42578125" bestFit="1" customWidth="1"/>
  </cols>
  <sheetData>
    <row r="3" spans="1:6">
      <c r="A3" s="5" t="s">
        <v>0</v>
      </c>
      <c r="B3" s="5" t="s">
        <v>1</v>
      </c>
    </row>
    <row r="4" spans="1:6">
      <c r="A4" s="5" t="s">
        <v>13</v>
      </c>
      <c r="B4">
        <v>1</v>
      </c>
      <c r="C4">
        <v>2</v>
      </c>
      <c r="D4">
        <v>3</v>
      </c>
      <c r="E4">
        <v>4</v>
      </c>
      <c r="F4">
        <v>5</v>
      </c>
    </row>
    <row r="5" spans="1:6">
      <c r="A5" t="s">
        <v>14</v>
      </c>
      <c r="B5">
        <v>16</v>
      </c>
      <c r="C5">
        <v>28</v>
      </c>
      <c r="D5">
        <v>45</v>
      </c>
      <c r="E5">
        <v>100</v>
      </c>
      <c r="F5">
        <v>115</v>
      </c>
    </row>
    <row r="6" spans="1:6">
      <c r="A6" t="s">
        <v>15</v>
      </c>
      <c r="B6">
        <v>16</v>
      </c>
      <c r="C6">
        <v>24</v>
      </c>
      <c r="D6">
        <v>36</v>
      </c>
      <c r="E6">
        <v>36</v>
      </c>
      <c r="F6">
        <v>65</v>
      </c>
    </row>
    <row r="7" spans="1:6">
      <c r="A7" t="s">
        <v>16</v>
      </c>
      <c r="B7">
        <v>11</v>
      </c>
      <c r="C7">
        <v>16</v>
      </c>
      <c r="D7">
        <v>24</v>
      </c>
      <c r="E7">
        <v>24</v>
      </c>
      <c r="F7">
        <v>60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114F-18A9-478B-9F48-A22FCD2F1825}">
  <dimension ref="A3:D5"/>
  <sheetViews>
    <sheetView workbookViewId="0">
      <selection activeCell="E6" sqref="E6"/>
    </sheetView>
  </sheetViews>
  <sheetFormatPr defaultColWidth="9" defaultRowHeight="15"/>
  <cols>
    <col min="1" max="1" width="10.85546875" bestFit="1" customWidth="1"/>
    <col min="2" max="2" width="32.7109375" bestFit="1" customWidth="1"/>
    <col min="3" max="3" width="16.140625" bestFit="1" customWidth="1"/>
    <col min="4" max="4" width="16" bestFit="1" customWidth="1"/>
    <col min="5" max="5" width="17.42578125" bestFit="1" customWidth="1"/>
    <col min="6" max="6" width="8.7109375" bestFit="1" customWidth="1"/>
  </cols>
  <sheetData>
    <row r="3" spans="1:4" s="7" customFormat="1">
      <c r="A3" s="7" t="s">
        <v>17</v>
      </c>
      <c r="B3" s="7" t="s">
        <v>18</v>
      </c>
      <c r="C3" s="7" t="s">
        <v>19</v>
      </c>
      <c r="D3" s="7" t="s">
        <v>20</v>
      </c>
    </row>
    <row r="4" spans="1:4">
      <c r="A4" t="s">
        <v>21</v>
      </c>
      <c r="B4">
        <v>15703.103773584906</v>
      </c>
      <c r="D4" s="8">
        <f>((B4-B5)/B5)*100</f>
        <v>-5.2933762919027547</v>
      </c>
    </row>
    <row r="5" spans="1:4">
      <c r="A5" t="s">
        <v>22</v>
      </c>
      <c r="B5">
        <v>16580.787234042553</v>
      </c>
      <c r="C5" s="8">
        <f>((B5-B4)/B4)*100</f>
        <v>5.5892355620425107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6446-9DA1-475E-9FF7-B9645856A40A}">
  <dimension ref="A1:C3"/>
  <sheetViews>
    <sheetView workbookViewId="0">
      <selection activeCell="H6" sqref="H6"/>
    </sheetView>
  </sheetViews>
  <sheetFormatPr defaultRowHeight="15"/>
  <sheetData>
    <row r="1" spans="1:3" s="11" customFormat="1">
      <c r="A1" s="11" t="s">
        <v>22</v>
      </c>
      <c r="B1" s="11" t="s">
        <v>21</v>
      </c>
      <c r="C1" s="11" t="s">
        <v>23</v>
      </c>
    </row>
    <row r="2" spans="1:3">
      <c r="A2">
        <f>COUNTIF(DATA!C2:C201, "Male")</f>
        <v>94</v>
      </c>
      <c r="B2">
        <f>COUNTIF(DATA!C2:C201, "Female")</f>
        <v>106</v>
      </c>
      <c r="C2">
        <f>A2+B2</f>
        <v>200</v>
      </c>
    </row>
    <row r="3" spans="1:3">
      <c r="A3" s="13">
        <f>A2/C2</f>
        <v>0.47</v>
      </c>
      <c r="B3" s="13">
        <f>B2/C2</f>
        <v>0.53</v>
      </c>
      <c r="C3" s="13">
        <f>A3+B3</f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39A4-92EC-4E23-857B-85030F0DA48B}">
  <dimension ref="A3:E7"/>
  <sheetViews>
    <sheetView workbookViewId="0">
      <selection activeCell="A4" sqref="A4:E6"/>
    </sheetView>
  </sheetViews>
  <sheetFormatPr defaultRowHeight="15"/>
  <cols>
    <col min="1" max="1" width="23.5703125" bestFit="1" customWidth="1"/>
    <col min="2" max="2" width="18.42578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20.7109375" bestFit="1" customWidth="1"/>
    <col min="7" max="7" width="28.42578125" bestFit="1" customWidth="1"/>
    <col min="8" max="8" width="5.42578125" bestFit="1" customWidth="1"/>
    <col min="9" max="9" width="15" bestFit="1" customWidth="1"/>
    <col min="10" max="10" width="11.42578125" bestFit="1" customWidth="1"/>
  </cols>
  <sheetData>
    <row r="3" spans="1:5">
      <c r="A3" s="5" t="s">
        <v>24</v>
      </c>
      <c r="B3" s="5" t="s">
        <v>25</v>
      </c>
    </row>
    <row r="4" spans="1:5">
      <c r="A4" s="5" t="s">
        <v>17</v>
      </c>
      <c r="B4" t="s">
        <v>26</v>
      </c>
      <c r="C4" t="s">
        <v>27</v>
      </c>
      <c r="D4" t="s">
        <v>28</v>
      </c>
      <c r="E4" t="s">
        <v>29</v>
      </c>
    </row>
    <row r="5" spans="1:5">
      <c r="A5" t="s">
        <v>21</v>
      </c>
      <c r="B5">
        <v>23</v>
      </c>
      <c r="C5">
        <v>34</v>
      </c>
      <c r="D5">
        <v>49</v>
      </c>
      <c r="E5">
        <v>106</v>
      </c>
    </row>
    <row r="6" spans="1:5">
      <c r="A6" t="s">
        <v>22</v>
      </c>
      <c r="B6">
        <v>19</v>
      </c>
      <c r="C6">
        <v>30</v>
      </c>
      <c r="D6">
        <v>45</v>
      </c>
      <c r="E6">
        <v>94</v>
      </c>
    </row>
    <row r="7" spans="1:5">
      <c r="A7" t="s">
        <v>29</v>
      </c>
      <c r="B7">
        <v>42</v>
      </c>
      <c r="C7">
        <v>64</v>
      </c>
      <c r="D7">
        <v>94</v>
      </c>
      <c r="E7">
        <v>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5D17-E7DA-46B7-B278-2FC1229F3F02}">
  <dimension ref="A3:E15"/>
  <sheetViews>
    <sheetView topLeftCell="A6" workbookViewId="0">
      <selection activeCell="A12" sqref="A12:C15"/>
    </sheetView>
  </sheetViews>
  <sheetFormatPr defaultRowHeight="15"/>
  <cols>
    <col min="1" max="1" width="23" bestFit="1" customWidth="1"/>
    <col min="2" max="2" width="32.7109375" bestFit="1" customWidth="1"/>
    <col min="3" max="3" width="8.28515625" bestFit="1" customWidth="1"/>
    <col min="4" max="4" width="9.5703125" bestFit="1" customWidth="1"/>
    <col min="5" max="5" width="32.7109375" bestFit="1" customWidth="1"/>
    <col min="6" max="20" width="5.42578125" bestFit="1" customWidth="1"/>
    <col min="21" max="100" width="7.140625" bestFit="1" customWidth="1"/>
    <col min="101" max="200" width="8.28515625" bestFit="1" customWidth="1"/>
    <col min="201" max="201" width="11.42578125" bestFit="1" customWidth="1"/>
  </cols>
  <sheetData>
    <row r="3" spans="1:5">
      <c r="A3" s="5" t="s">
        <v>4</v>
      </c>
      <c r="B3" t="s">
        <v>18</v>
      </c>
      <c r="D3" s="12" t="s">
        <v>4</v>
      </c>
      <c r="E3" s="12" t="s">
        <v>18</v>
      </c>
    </row>
    <row r="4" spans="1:5">
      <c r="A4" t="s">
        <v>5</v>
      </c>
      <c r="B4">
        <v>14033.6875</v>
      </c>
      <c r="D4" t="s">
        <v>5</v>
      </c>
      <c r="E4">
        <v>14033.6875</v>
      </c>
    </row>
    <row r="5" spans="1:5">
      <c r="A5" t="s">
        <v>6</v>
      </c>
      <c r="B5">
        <v>14993.142857142857</v>
      </c>
      <c r="D5" t="s">
        <v>6</v>
      </c>
      <c r="E5">
        <v>14993.142857142857</v>
      </c>
    </row>
    <row r="6" spans="1:5">
      <c r="A6" t="s">
        <v>7</v>
      </c>
      <c r="B6">
        <v>17230.027777777777</v>
      </c>
      <c r="D6" t="s">
        <v>7</v>
      </c>
      <c r="E6">
        <v>17230.027777777777</v>
      </c>
    </row>
    <row r="7" spans="1:5">
      <c r="A7" t="s">
        <v>8</v>
      </c>
      <c r="B7">
        <v>18072.40625</v>
      </c>
      <c r="D7" t="s">
        <v>8</v>
      </c>
      <c r="E7">
        <v>18072.40625</v>
      </c>
    </row>
    <row r="8" spans="1:5">
      <c r="A8" t="s">
        <v>9</v>
      </c>
      <c r="B8">
        <v>18977.416666666668</v>
      </c>
      <c r="D8" t="s">
        <v>9</v>
      </c>
      <c r="E8">
        <v>18977.416666666668</v>
      </c>
    </row>
    <row r="9" spans="1:5">
      <c r="A9" t="s">
        <v>10</v>
      </c>
      <c r="B9">
        <v>12672.413793103447</v>
      </c>
      <c r="D9" t="s">
        <v>10</v>
      </c>
      <c r="E9">
        <v>12672.413793103447</v>
      </c>
    </row>
    <row r="10" spans="1:5">
      <c r="A10" t="s">
        <v>29</v>
      </c>
      <c r="B10">
        <v>16115.615</v>
      </c>
    </row>
    <row r="12" spans="1:5">
      <c r="A12" s="11" t="s">
        <v>30</v>
      </c>
      <c r="B12" s="11" t="s">
        <v>4</v>
      </c>
      <c r="C12" s="11" t="s">
        <v>31</v>
      </c>
      <c r="D12" s="6"/>
    </row>
    <row r="13" spans="1:5">
      <c r="A13" t="s">
        <v>32</v>
      </c>
      <c r="B13" t="str">
        <f>INDEX(D4:D9, MATCH(MIN(E4:E9), E4:E9, 0))</f>
        <v>Nakuru</v>
      </c>
      <c r="C13">
        <f>MIN(E4:E9)</f>
        <v>12672.413793103447</v>
      </c>
    </row>
    <row r="14" spans="1:5">
      <c r="A14" t="s">
        <v>33</v>
      </c>
      <c r="B14" t="str">
        <f>INDEX(D4:D9, MATCH(MAX(E4:E9), E4:E9, 0))</f>
        <v>Nairobi</v>
      </c>
      <c r="C14">
        <f>MAX(E4:E9)</f>
        <v>18977.416666666668</v>
      </c>
    </row>
    <row r="15" spans="1:5">
      <c r="A15" t="s">
        <v>34</v>
      </c>
      <c r="B15" t="s">
        <v>35</v>
      </c>
      <c r="C15">
        <f>(C14-C13)</f>
        <v>6305.0028735632204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E973-FB82-4E2E-A23F-85CB161A55AF}">
  <dimension ref="A3:G8"/>
  <sheetViews>
    <sheetView workbookViewId="0">
      <selection activeCell="I10" sqref="I10"/>
    </sheetView>
  </sheetViews>
  <sheetFormatPr defaultRowHeight="15"/>
  <cols>
    <col min="1" max="1" width="23.5703125" bestFit="1" customWidth="1"/>
    <col min="2" max="2" width="10.28515625" bestFit="1" customWidth="1"/>
    <col min="3" max="3" width="8" bestFit="1" customWidth="1"/>
    <col min="4" max="4" width="7.85546875" bestFit="1" customWidth="1"/>
    <col min="5" max="5" width="9.85546875" bestFit="1" customWidth="1"/>
    <col min="6" max="7" width="7.5703125" bestFit="1" customWidth="1"/>
    <col min="8" max="8" width="11.42578125" bestFit="1" customWidth="1"/>
  </cols>
  <sheetData>
    <row r="3" spans="1:7">
      <c r="A3" s="5" t="s">
        <v>24</v>
      </c>
      <c r="B3" s="5" t="s">
        <v>4</v>
      </c>
    </row>
    <row r="4" spans="1:7">
      <c r="A4" s="5" t="s">
        <v>25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26</v>
      </c>
      <c r="B5">
        <v>9</v>
      </c>
      <c r="C5">
        <v>7</v>
      </c>
      <c r="D5">
        <v>6</v>
      </c>
      <c r="E5">
        <v>4</v>
      </c>
      <c r="F5">
        <v>5</v>
      </c>
      <c r="G5">
        <v>11</v>
      </c>
    </row>
    <row r="6" spans="1:7">
      <c r="A6" t="s">
        <v>27</v>
      </c>
      <c r="B6">
        <v>10</v>
      </c>
      <c r="C6">
        <v>13</v>
      </c>
      <c r="D6">
        <v>13</v>
      </c>
      <c r="E6">
        <v>9</v>
      </c>
      <c r="F6">
        <v>9</v>
      </c>
      <c r="G6">
        <v>10</v>
      </c>
    </row>
    <row r="7" spans="1:7">
      <c r="A7" t="s">
        <v>28</v>
      </c>
      <c r="B7">
        <v>13</v>
      </c>
      <c r="C7">
        <v>15</v>
      </c>
      <c r="D7">
        <v>17</v>
      </c>
      <c r="E7">
        <v>19</v>
      </c>
      <c r="F7">
        <v>22</v>
      </c>
      <c r="G7">
        <v>8</v>
      </c>
    </row>
    <row r="8" spans="1:7">
      <c r="A8" t="s">
        <v>29</v>
      </c>
      <c r="B8">
        <v>32</v>
      </c>
      <c r="C8">
        <v>35</v>
      </c>
      <c r="D8">
        <v>36</v>
      </c>
      <c r="E8">
        <v>32</v>
      </c>
      <c r="F8">
        <v>36</v>
      </c>
      <c r="G8">
        <v>29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pane ySplit="1" topLeftCell="G10" activePane="bottomLeft" state="frozen"/>
      <selection pane="bottomLeft" activeCell="G10" sqref="G10"/>
    </sheetView>
  </sheetViews>
  <sheetFormatPr defaultRowHeight="15"/>
  <cols>
    <col min="1" max="1" width="17.42578125" bestFit="1" customWidth="1"/>
    <col min="2" max="2" width="7.42578125" bestFit="1" customWidth="1"/>
    <col min="3" max="3" width="11" bestFit="1" customWidth="1"/>
    <col min="4" max="4" width="10.7109375" bestFit="1" customWidth="1"/>
    <col min="5" max="5" width="23.7109375" bestFit="1" customWidth="1"/>
    <col min="6" max="6" width="28.7109375" style="3" bestFit="1" customWidth="1"/>
    <col min="7" max="7" width="20" bestFit="1" customWidth="1"/>
    <col min="8" max="8" width="41.85546875" bestFit="1" customWidth="1"/>
  </cols>
  <sheetData>
    <row r="1" spans="1:8" s="1" customFormat="1">
      <c r="A1" s="1" t="s">
        <v>36</v>
      </c>
      <c r="B1" s="1" t="s">
        <v>37</v>
      </c>
      <c r="C1" s="1" t="s">
        <v>17</v>
      </c>
      <c r="D1" s="1" t="s">
        <v>4</v>
      </c>
      <c r="E1" s="1" t="s">
        <v>13</v>
      </c>
      <c r="F1" s="2" t="s">
        <v>38</v>
      </c>
      <c r="G1" s="1" t="s">
        <v>25</v>
      </c>
      <c r="H1" s="1" t="s">
        <v>1</v>
      </c>
    </row>
    <row r="2" spans="1:8">
      <c r="A2" t="s">
        <v>39</v>
      </c>
      <c r="B2">
        <v>32</v>
      </c>
      <c r="C2" t="s">
        <v>22</v>
      </c>
      <c r="D2" t="s">
        <v>9</v>
      </c>
      <c r="E2" t="s">
        <v>14</v>
      </c>
      <c r="F2" s="3">
        <v>53129</v>
      </c>
      <c r="G2" t="s">
        <v>28</v>
      </c>
      <c r="H2">
        <v>3</v>
      </c>
    </row>
    <row r="3" spans="1:8">
      <c r="A3" t="s">
        <v>40</v>
      </c>
      <c r="B3">
        <v>44</v>
      </c>
      <c r="C3" t="s">
        <v>22</v>
      </c>
      <c r="D3" t="s">
        <v>9</v>
      </c>
      <c r="E3" t="s">
        <v>14</v>
      </c>
      <c r="F3" s="3">
        <v>4908</v>
      </c>
      <c r="G3" t="s">
        <v>27</v>
      </c>
      <c r="H3">
        <v>2</v>
      </c>
    </row>
    <row r="4" spans="1:8">
      <c r="A4" t="s">
        <v>41</v>
      </c>
      <c r="B4">
        <v>31</v>
      </c>
      <c r="C4" t="s">
        <v>21</v>
      </c>
      <c r="D4" t="s">
        <v>9</v>
      </c>
      <c r="E4" t="s">
        <v>15</v>
      </c>
      <c r="F4" s="3">
        <v>4060</v>
      </c>
      <c r="G4" t="s">
        <v>28</v>
      </c>
      <c r="H4">
        <v>1</v>
      </c>
    </row>
    <row r="5" spans="1:8">
      <c r="A5" t="s">
        <v>42</v>
      </c>
      <c r="B5">
        <v>25</v>
      </c>
      <c r="C5" t="s">
        <v>21</v>
      </c>
      <c r="D5" t="s">
        <v>9</v>
      </c>
      <c r="E5" t="s">
        <v>14</v>
      </c>
      <c r="F5" s="3">
        <v>28028</v>
      </c>
      <c r="G5" t="s">
        <v>28</v>
      </c>
      <c r="H5">
        <v>1</v>
      </c>
    </row>
    <row r="6" spans="1:8">
      <c r="A6" t="s">
        <v>43</v>
      </c>
      <c r="B6">
        <v>34</v>
      </c>
      <c r="C6" t="s">
        <v>22</v>
      </c>
      <c r="D6" t="s">
        <v>10</v>
      </c>
      <c r="E6" t="s">
        <v>16</v>
      </c>
      <c r="F6" s="3">
        <v>153</v>
      </c>
      <c r="G6" t="s">
        <v>26</v>
      </c>
      <c r="H6">
        <v>5</v>
      </c>
    </row>
    <row r="7" spans="1:8">
      <c r="A7" t="s">
        <v>44</v>
      </c>
      <c r="B7">
        <v>36</v>
      </c>
      <c r="C7" t="s">
        <v>22</v>
      </c>
      <c r="D7" t="s">
        <v>6</v>
      </c>
      <c r="E7" t="s">
        <v>15</v>
      </c>
      <c r="F7" s="3">
        <v>9287</v>
      </c>
      <c r="G7" t="s">
        <v>28</v>
      </c>
      <c r="H7">
        <v>2</v>
      </c>
    </row>
    <row r="8" spans="1:8">
      <c r="A8" t="s">
        <v>45</v>
      </c>
      <c r="B8">
        <v>45</v>
      </c>
      <c r="C8" t="s">
        <v>21</v>
      </c>
      <c r="D8" t="s">
        <v>6</v>
      </c>
      <c r="E8" t="s">
        <v>15</v>
      </c>
      <c r="F8" s="3">
        <v>5863</v>
      </c>
      <c r="G8" t="s">
        <v>27</v>
      </c>
      <c r="H8">
        <v>1</v>
      </c>
    </row>
    <row r="9" spans="1:8">
      <c r="A9" t="s">
        <v>46</v>
      </c>
      <c r="B9">
        <v>37</v>
      </c>
      <c r="C9" t="s">
        <v>21</v>
      </c>
      <c r="D9" t="s">
        <v>7</v>
      </c>
      <c r="E9" t="s">
        <v>14</v>
      </c>
      <c r="F9" s="3">
        <v>39032</v>
      </c>
      <c r="G9" t="s">
        <v>27</v>
      </c>
      <c r="H9">
        <v>4</v>
      </c>
    </row>
    <row r="10" spans="1:8">
      <c r="A10" t="s">
        <v>47</v>
      </c>
      <c r="B10">
        <v>35</v>
      </c>
      <c r="C10" t="s">
        <v>21</v>
      </c>
      <c r="D10" t="s">
        <v>6</v>
      </c>
      <c r="E10" t="s">
        <v>14</v>
      </c>
      <c r="F10" s="3">
        <v>30178</v>
      </c>
      <c r="G10" t="s">
        <v>27</v>
      </c>
      <c r="H10">
        <v>1</v>
      </c>
    </row>
    <row r="11" spans="1:8">
      <c r="A11" t="s">
        <v>48</v>
      </c>
      <c r="B11">
        <v>34</v>
      </c>
      <c r="C11" t="s">
        <v>21</v>
      </c>
      <c r="D11" t="s">
        <v>9</v>
      </c>
      <c r="E11" t="s">
        <v>14</v>
      </c>
      <c r="F11" s="3">
        <v>14188</v>
      </c>
      <c r="G11" t="s">
        <v>28</v>
      </c>
      <c r="H11">
        <v>1</v>
      </c>
    </row>
    <row r="12" spans="1:8">
      <c r="A12" t="s">
        <v>49</v>
      </c>
      <c r="B12">
        <v>30</v>
      </c>
      <c r="C12" t="s">
        <v>22</v>
      </c>
      <c r="D12" t="s">
        <v>6</v>
      </c>
      <c r="E12" t="s">
        <v>15</v>
      </c>
      <c r="F12" s="3">
        <v>10938</v>
      </c>
      <c r="G12" t="s">
        <v>28</v>
      </c>
      <c r="H12">
        <v>1</v>
      </c>
    </row>
    <row r="13" spans="1:8">
      <c r="A13" t="s">
        <v>50</v>
      </c>
      <c r="B13">
        <v>30</v>
      </c>
      <c r="C13" t="s">
        <v>21</v>
      </c>
      <c r="D13" t="s">
        <v>5</v>
      </c>
      <c r="E13" t="s">
        <v>15</v>
      </c>
      <c r="F13" s="3">
        <v>13295</v>
      </c>
      <c r="G13" t="s">
        <v>28</v>
      </c>
      <c r="H13">
        <v>3</v>
      </c>
    </row>
    <row r="14" spans="1:8">
      <c r="A14" t="s">
        <v>51</v>
      </c>
      <c r="B14">
        <v>43</v>
      </c>
      <c r="C14" t="s">
        <v>22</v>
      </c>
      <c r="D14" t="s">
        <v>7</v>
      </c>
      <c r="E14" t="s">
        <v>15</v>
      </c>
      <c r="F14" s="3">
        <v>13536</v>
      </c>
      <c r="G14" t="s">
        <v>28</v>
      </c>
      <c r="H14">
        <v>5</v>
      </c>
    </row>
    <row r="15" spans="1:8">
      <c r="A15" t="s">
        <v>52</v>
      </c>
      <c r="B15">
        <v>32</v>
      </c>
      <c r="C15" t="s">
        <v>22</v>
      </c>
      <c r="D15" t="s">
        <v>5</v>
      </c>
      <c r="E15" t="s">
        <v>14</v>
      </c>
      <c r="F15" s="3">
        <v>16252</v>
      </c>
      <c r="G15" t="s">
        <v>26</v>
      </c>
      <c r="H15">
        <v>2</v>
      </c>
    </row>
    <row r="16" spans="1:8">
      <c r="A16" t="s">
        <v>53</v>
      </c>
      <c r="B16">
        <v>41</v>
      </c>
      <c r="C16" t="s">
        <v>21</v>
      </c>
      <c r="D16" t="s">
        <v>9</v>
      </c>
      <c r="E16" t="s">
        <v>14</v>
      </c>
      <c r="F16" s="3">
        <v>13338</v>
      </c>
      <c r="G16" t="s">
        <v>28</v>
      </c>
      <c r="H16">
        <v>3</v>
      </c>
    </row>
    <row r="17" spans="1:8">
      <c r="A17" t="s">
        <v>54</v>
      </c>
      <c r="B17">
        <v>31</v>
      </c>
      <c r="C17" t="s">
        <v>22</v>
      </c>
      <c r="D17" t="s">
        <v>9</v>
      </c>
      <c r="E17" t="s">
        <v>14</v>
      </c>
      <c r="F17" s="3">
        <v>44491</v>
      </c>
      <c r="G17" t="s">
        <v>28</v>
      </c>
      <c r="H17">
        <v>5</v>
      </c>
    </row>
    <row r="18" spans="1:8">
      <c r="A18" t="s">
        <v>55</v>
      </c>
      <c r="B18">
        <v>35</v>
      </c>
      <c r="C18" t="s">
        <v>21</v>
      </c>
      <c r="D18" t="s">
        <v>9</v>
      </c>
      <c r="E18" t="s">
        <v>15</v>
      </c>
      <c r="F18" s="3">
        <v>12136</v>
      </c>
      <c r="G18" t="s">
        <v>28</v>
      </c>
      <c r="H18">
        <v>1</v>
      </c>
    </row>
    <row r="19" spans="1:8">
      <c r="A19" t="s">
        <v>56</v>
      </c>
      <c r="B19">
        <v>35</v>
      </c>
      <c r="C19" t="s">
        <v>22</v>
      </c>
      <c r="D19" t="s">
        <v>10</v>
      </c>
      <c r="E19" t="s">
        <v>15</v>
      </c>
      <c r="F19" s="3">
        <v>13385</v>
      </c>
      <c r="G19" t="s">
        <v>27</v>
      </c>
      <c r="H19">
        <v>5</v>
      </c>
    </row>
    <row r="20" spans="1:8">
      <c r="A20" t="s">
        <v>57</v>
      </c>
      <c r="B20">
        <v>32</v>
      </c>
      <c r="C20" t="s">
        <v>21</v>
      </c>
      <c r="D20" t="s">
        <v>10</v>
      </c>
      <c r="E20" t="s">
        <v>15</v>
      </c>
      <c r="F20" s="3">
        <v>7524</v>
      </c>
      <c r="G20" t="s">
        <v>26</v>
      </c>
      <c r="H20">
        <v>2</v>
      </c>
    </row>
    <row r="21" spans="1:8">
      <c r="A21" t="s">
        <v>58</v>
      </c>
      <c r="B21">
        <v>43</v>
      </c>
      <c r="C21" t="s">
        <v>21</v>
      </c>
      <c r="D21" t="s">
        <v>10</v>
      </c>
      <c r="E21" t="s">
        <v>15</v>
      </c>
      <c r="F21" s="3">
        <v>12685</v>
      </c>
      <c r="G21" t="s">
        <v>26</v>
      </c>
      <c r="H21">
        <v>1</v>
      </c>
    </row>
    <row r="22" spans="1:8">
      <c r="A22" t="s">
        <v>59</v>
      </c>
      <c r="B22">
        <v>31</v>
      </c>
      <c r="C22" t="s">
        <v>22</v>
      </c>
      <c r="D22" t="s">
        <v>5</v>
      </c>
      <c r="E22" t="s">
        <v>15</v>
      </c>
      <c r="F22" s="3">
        <v>11835</v>
      </c>
      <c r="G22" t="s">
        <v>26</v>
      </c>
      <c r="H22">
        <v>4</v>
      </c>
    </row>
    <row r="23" spans="1:8">
      <c r="A23" t="s">
        <v>60</v>
      </c>
      <c r="B23">
        <v>29</v>
      </c>
      <c r="C23" t="s">
        <v>22</v>
      </c>
      <c r="D23" t="s">
        <v>9</v>
      </c>
      <c r="E23" t="s">
        <v>14</v>
      </c>
      <c r="F23" s="3">
        <v>4907</v>
      </c>
      <c r="G23" t="s">
        <v>28</v>
      </c>
      <c r="H23">
        <v>1</v>
      </c>
    </row>
    <row r="24" spans="1:8">
      <c r="A24" t="s">
        <v>61</v>
      </c>
      <c r="B24">
        <v>32</v>
      </c>
      <c r="C24" t="s">
        <v>21</v>
      </c>
      <c r="D24" t="s">
        <v>8</v>
      </c>
      <c r="E24" t="s">
        <v>14</v>
      </c>
      <c r="F24" s="3">
        <v>21078</v>
      </c>
      <c r="G24" t="s">
        <v>28</v>
      </c>
      <c r="H24">
        <v>4</v>
      </c>
    </row>
    <row r="25" spans="1:8">
      <c r="A25" t="s">
        <v>62</v>
      </c>
      <c r="B25">
        <v>27</v>
      </c>
      <c r="C25" t="s">
        <v>22</v>
      </c>
      <c r="D25" t="s">
        <v>8</v>
      </c>
      <c r="E25" t="s">
        <v>14</v>
      </c>
      <c r="F25" s="3">
        <v>3483</v>
      </c>
      <c r="G25" t="s">
        <v>28</v>
      </c>
      <c r="H25">
        <v>2</v>
      </c>
    </row>
    <row r="26" spans="1:8">
      <c r="A26" t="s">
        <v>63</v>
      </c>
      <c r="B26">
        <v>41</v>
      </c>
      <c r="C26" t="s">
        <v>21</v>
      </c>
      <c r="D26" t="s">
        <v>5</v>
      </c>
      <c r="E26" t="s">
        <v>14</v>
      </c>
      <c r="F26" s="3">
        <v>4286</v>
      </c>
      <c r="G26" t="s">
        <v>28</v>
      </c>
      <c r="H26">
        <v>5</v>
      </c>
    </row>
    <row r="27" spans="1:8">
      <c r="A27" t="s">
        <v>64</v>
      </c>
      <c r="B27">
        <v>39</v>
      </c>
      <c r="C27" t="s">
        <v>21</v>
      </c>
      <c r="D27" t="s">
        <v>9</v>
      </c>
      <c r="E27" t="s">
        <v>14</v>
      </c>
      <c r="F27" s="3">
        <v>3635</v>
      </c>
      <c r="G27" t="s">
        <v>28</v>
      </c>
      <c r="H27">
        <v>2</v>
      </c>
    </row>
    <row r="28" spans="1:8">
      <c r="A28" t="s">
        <v>65</v>
      </c>
      <c r="B28">
        <v>23</v>
      </c>
      <c r="C28" t="s">
        <v>21</v>
      </c>
      <c r="D28" t="s">
        <v>7</v>
      </c>
      <c r="E28" t="s">
        <v>15</v>
      </c>
      <c r="F28" s="3">
        <v>5895</v>
      </c>
      <c r="G28" t="s">
        <v>28</v>
      </c>
      <c r="H28">
        <v>1</v>
      </c>
    </row>
    <row r="29" spans="1:8">
      <c r="A29" t="s">
        <v>66</v>
      </c>
      <c r="B29">
        <v>32</v>
      </c>
      <c r="C29" t="s">
        <v>22</v>
      </c>
      <c r="D29" t="s">
        <v>5</v>
      </c>
      <c r="E29" t="s">
        <v>14</v>
      </c>
      <c r="F29" s="3">
        <v>39154</v>
      </c>
      <c r="G29" t="s">
        <v>27</v>
      </c>
      <c r="H29">
        <v>1</v>
      </c>
    </row>
    <row r="30" spans="1:8">
      <c r="A30" t="s">
        <v>67</v>
      </c>
      <c r="B30">
        <v>43</v>
      </c>
      <c r="C30" t="s">
        <v>22</v>
      </c>
      <c r="D30" t="s">
        <v>7</v>
      </c>
      <c r="E30" t="s">
        <v>14</v>
      </c>
      <c r="F30" s="3">
        <v>4949</v>
      </c>
      <c r="G30" t="s">
        <v>28</v>
      </c>
      <c r="H30">
        <v>5</v>
      </c>
    </row>
    <row r="31" spans="1:8">
      <c r="A31" t="s">
        <v>68</v>
      </c>
      <c r="B31">
        <v>40</v>
      </c>
      <c r="C31" t="s">
        <v>22</v>
      </c>
      <c r="D31" t="s">
        <v>5</v>
      </c>
      <c r="E31" t="s">
        <v>15</v>
      </c>
      <c r="F31" s="3">
        <v>12580</v>
      </c>
      <c r="G31" t="s">
        <v>26</v>
      </c>
      <c r="H31">
        <v>1</v>
      </c>
    </row>
    <row r="32" spans="1:8">
      <c r="A32" t="s">
        <v>69</v>
      </c>
      <c r="B32">
        <v>30</v>
      </c>
      <c r="C32" t="s">
        <v>21</v>
      </c>
      <c r="D32" t="s">
        <v>8</v>
      </c>
      <c r="E32" t="s">
        <v>15</v>
      </c>
      <c r="F32" s="3">
        <v>14991</v>
      </c>
      <c r="G32" t="s">
        <v>27</v>
      </c>
      <c r="H32">
        <v>1</v>
      </c>
    </row>
    <row r="33" spans="1:8">
      <c r="A33" t="s">
        <v>70</v>
      </c>
      <c r="B33">
        <v>26</v>
      </c>
      <c r="C33" t="s">
        <v>21</v>
      </c>
      <c r="D33" t="s">
        <v>7</v>
      </c>
      <c r="E33" t="s">
        <v>16</v>
      </c>
      <c r="F33" s="3">
        <v>471</v>
      </c>
      <c r="G33" t="s">
        <v>26</v>
      </c>
      <c r="H33">
        <v>5</v>
      </c>
    </row>
    <row r="34" spans="1:8">
      <c r="A34" t="s">
        <v>71</v>
      </c>
      <c r="B34">
        <v>27</v>
      </c>
      <c r="C34" t="s">
        <v>21</v>
      </c>
      <c r="D34" t="s">
        <v>5</v>
      </c>
      <c r="E34" t="s">
        <v>15</v>
      </c>
      <c r="F34" s="3">
        <v>5415</v>
      </c>
      <c r="G34" t="s">
        <v>28</v>
      </c>
      <c r="H34">
        <v>1</v>
      </c>
    </row>
    <row r="35" spans="1:8">
      <c r="A35" t="s">
        <v>72</v>
      </c>
      <c r="B35">
        <v>20</v>
      </c>
      <c r="C35" t="s">
        <v>22</v>
      </c>
      <c r="D35" t="s">
        <v>10</v>
      </c>
      <c r="E35" t="s">
        <v>16</v>
      </c>
      <c r="F35" s="3">
        <v>346</v>
      </c>
      <c r="G35" t="s">
        <v>27</v>
      </c>
      <c r="H35">
        <v>3</v>
      </c>
    </row>
    <row r="36" spans="1:8">
      <c r="A36" t="s">
        <v>73</v>
      </c>
      <c r="B36">
        <v>42</v>
      </c>
      <c r="C36" t="s">
        <v>22</v>
      </c>
      <c r="D36" t="s">
        <v>8</v>
      </c>
      <c r="E36" t="s">
        <v>14</v>
      </c>
      <c r="F36" s="3">
        <v>16010</v>
      </c>
      <c r="G36" t="s">
        <v>28</v>
      </c>
      <c r="H36">
        <v>1</v>
      </c>
    </row>
    <row r="37" spans="1:8">
      <c r="A37" t="s">
        <v>74</v>
      </c>
      <c r="B37">
        <v>31</v>
      </c>
      <c r="C37" t="s">
        <v>22</v>
      </c>
      <c r="D37" t="s">
        <v>8</v>
      </c>
      <c r="E37" t="s">
        <v>15</v>
      </c>
      <c r="F37" s="3">
        <v>3087</v>
      </c>
      <c r="G37" t="s">
        <v>28</v>
      </c>
      <c r="H37">
        <v>5</v>
      </c>
    </row>
    <row r="38" spans="1:8">
      <c r="A38" t="s">
        <v>75</v>
      </c>
      <c r="B38">
        <v>32</v>
      </c>
      <c r="C38" t="s">
        <v>21</v>
      </c>
      <c r="D38" t="s">
        <v>8</v>
      </c>
      <c r="E38" t="s">
        <v>15</v>
      </c>
      <c r="F38" s="3">
        <v>8142</v>
      </c>
      <c r="G38" t="s">
        <v>28</v>
      </c>
      <c r="H38">
        <v>5</v>
      </c>
    </row>
    <row r="39" spans="1:8">
      <c r="A39" t="s">
        <v>76</v>
      </c>
      <c r="B39">
        <v>21</v>
      </c>
      <c r="C39" t="s">
        <v>22</v>
      </c>
      <c r="D39" t="s">
        <v>8</v>
      </c>
      <c r="E39" t="s">
        <v>15</v>
      </c>
      <c r="F39" s="3">
        <v>9362</v>
      </c>
      <c r="G39" t="s">
        <v>26</v>
      </c>
      <c r="H39">
        <v>3</v>
      </c>
    </row>
    <row r="40" spans="1:8">
      <c r="A40" t="s">
        <v>77</v>
      </c>
      <c r="B40">
        <v>26</v>
      </c>
      <c r="C40" t="s">
        <v>21</v>
      </c>
      <c r="D40" t="s">
        <v>5</v>
      </c>
      <c r="E40" t="s">
        <v>15</v>
      </c>
      <c r="F40" s="3">
        <v>1552</v>
      </c>
      <c r="G40" t="s">
        <v>28</v>
      </c>
      <c r="H40">
        <v>2</v>
      </c>
    </row>
    <row r="41" spans="1:8">
      <c r="A41" t="s">
        <v>78</v>
      </c>
      <c r="B41">
        <v>36</v>
      </c>
      <c r="C41" t="s">
        <v>21</v>
      </c>
      <c r="D41" t="s">
        <v>8</v>
      </c>
      <c r="E41" t="s">
        <v>15</v>
      </c>
      <c r="F41" s="3">
        <v>7923</v>
      </c>
      <c r="G41" t="s">
        <v>27</v>
      </c>
      <c r="H41">
        <v>2</v>
      </c>
    </row>
    <row r="42" spans="1:8">
      <c r="A42" t="s">
        <v>79</v>
      </c>
      <c r="B42">
        <v>30</v>
      </c>
      <c r="C42" t="s">
        <v>22</v>
      </c>
      <c r="D42" t="s">
        <v>5</v>
      </c>
      <c r="E42" t="s">
        <v>14</v>
      </c>
      <c r="F42" s="3">
        <v>3085</v>
      </c>
      <c r="G42" t="s">
        <v>27</v>
      </c>
      <c r="H42">
        <v>5</v>
      </c>
    </row>
    <row r="43" spans="1:8">
      <c r="A43" t="s">
        <v>80</v>
      </c>
      <c r="B43">
        <v>36</v>
      </c>
      <c r="C43" t="s">
        <v>21</v>
      </c>
      <c r="D43" t="s">
        <v>5</v>
      </c>
      <c r="E43" t="s">
        <v>16</v>
      </c>
      <c r="F43" s="3">
        <v>300</v>
      </c>
      <c r="G43" t="s">
        <v>26</v>
      </c>
      <c r="H43">
        <v>5</v>
      </c>
    </row>
    <row r="44" spans="1:8">
      <c r="A44" t="s">
        <v>81</v>
      </c>
      <c r="B44">
        <v>29</v>
      </c>
      <c r="C44" t="s">
        <v>21</v>
      </c>
      <c r="D44" t="s">
        <v>6</v>
      </c>
      <c r="E44" t="s">
        <v>16</v>
      </c>
      <c r="F44" s="3">
        <v>200</v>
      </c>
      <c r="G44" t="s">
        <v>26</v>
      </c>
      <c r="H44">
        <v>2</v>
      </c>
    </row>
    <row r="45" spans="1:8">
      <c r="A45" t="s">
        <v>82</v>
      </c>
      <c r="B45">
        <v>36</v>
      </c>
      <c r="C45" t="s">
        <v>22</v>
      </c>
      <c r="D45" t="s">
        <v>10</v>
      </c>
      <c r="E45" t="s">
        <v>15</v>
      </c>
      <c r="F45" s="3">
        <v>7016</v>
      </c>
      <c r="G45" t="s">
        <v>28</v>
      </c>
      <c r="H45">
        <v>4</v>
      </c>
    </row>
    <row r="46" spans="1:8">
      <c r="A46" t="s">
        <v>83</v>
      </c>
      <c r="B46">
        <v>43</v>
      </c>
      <c r="C46" t="s">
        <v>21</v>
      </c>
      <c r="D46" t="s">
        <v>7</v>
      </c>
      <c r="E46" t="s">
        <v>14</v>
      </c>
      <c r="F46" s="3">
        <v>2064</v>
      </c>
      <c r="G46" t="s">
        <v>27</v>
      </c>
      <c r="H46">
        <v>4</v>
      </c>
    </row>
    <row r="47" spans="1:8">
      <c r="A47" t="s">
        <v>84</v>
      </c>
      <c r="B47">
        <v>21</v>
      </c>
      <c r="C47" t="s">
        <v>21</v>
      </c>
      <c r="D47" t="s">
        <v>5</v>
      </c>
      <c r="E47" t="s">
        <v>15</v>
      </c>
      <c r="F47" s="3">
        <v>11999</v>
      </c>
      <c r="G47" t="s">
        <v>28</v>
      </c>
      <c r="H47">
        <v>5</v>
      </c>
    </row>
    <row r="48" spans="1:8">
      <c r="A48" t="s">
        <v>85</v>
      </c>
      <c r="B48">
        <v>36</v>
      </c>
      <c r="C48" t="s">
        <v>22</v>
      </c>
      <c r="D48" t="s">
        <v>5</v>
      </c>
      <c r="E48" t="s">
        <v>14</v>
      </c>
      <c r="F48" s="3">
        <v>4447</v>
      </c>
      <c r="G48" t="s">
        <v>28</v>
      </c>
      <c r="H48">
        <v>5</v>
      </c>
    </row>
    <row r="49" spans="1:8">
      <c r="A49" t="s">
        <v>86</v>
      </c>
      <c r="B49">
        <v>38</v>
      </c>
      <c r="C49" t="s">
        <v>21</v>
      </c>
      <c r="D49" t="s">
        <v>9</v>
      </c>
      <c r="E49" t="s">
        <v>15</v>
      </c>
      <c r="F49" s="3">
        <v>8043</v>
      </c>
      <c r="G49" t="s">
        <v>27</v>
      </c>
      <c r="H49">
        <v>4</v>
      </c>
    </row>
    <row r="50" spans="1:8">
      <c r="A50" t="s">
        <v>87</v>
      </c>
      <c r="B50">
        <v>38</v>
      </c>
      <c r="C50" t="s">
        <v>22</v>
      </c>
      <c r="D50" t="s">
        <v>10</v>
      </c>
      <c r="E50" t="s">
        <v>16</v>
      </c>
      <c r="F50" s="3">
        <v>450</v>
      </c>
      <c r="G50" t="s">
        <v>26</v>
      </c>
      <c r="H50">
        <v>1</v>
      </c>
    </row>
    <row r="51" spans="1:8">
      <c r="A51" t="s">
        <v>88</v>
      </c>
      <c r="B51">
        <v>30</v>
      </c>
      <c r="C51" t="s">
        <v>22</v>
      </c>
      <c r="D51" t="s">
        <v>6</v>
      </c>
      <c r="E51" t="s">
        <v>14</v>
      </c>
      <c r="F51" s="3">
        <v>35387</v>
      </c>
      <c r="G51" t="s">
        <v>27</v>
      </c>
      <c r="H51">
        <v>4</v>
      </c>
    </row>
    <row r="52" spans="1:8">
      <c r="A52" t="s">
        <v>89</v>
      </c>
      <c r="B52">
        <v>24</v>
      </c>
      <c r="C52" t="s">
        <v>22</v>
      </c>
      <c r="D52" t="s">
        <v>5</v>
      </c>
      <c r="E52" t="s">
        <v>15</v>
      </c>
      <c r="F52" s="3">
        <v>14125</v>
      </c>
      <c r="G52" t="s">
        <v>27</v>
      </c>
      <c r="H52">
        <v>1</v>
      </c>
    </row>
    <row r="53" spans="1:8">
      <c r="A53" t="s">
        <v>90</v>
      </c>
      <c r="B53">
        <v>32</v>
      </c>
      <c r="C53" t="s">
        <v>22</v>
      </c>
      <c r="D53" t="s">
        <v>7</v>
      </c>
      <c r="E53" t="s">
        <v>14</v>
      </c>
      <c r="F53" s="3">
        <v>4339</v>
      </c>
      <c r="G53" t="s">
        <v>28</v>
      </c>
      <c r="H53">
        <v>4</v>
      </c>
    </row>
    <row r="54" spans="1:8">
      <c r="A54" t="s">
        <v>91</v>
      </c>
      <c r="B54">
        <v>33</v>
      </c>
      <c r="C54" t="s">
        <v>21</v>
      </c>
      <c r="D54" t="s">
        <v>9</v>
      </c>
      <c r="E54" t="s">
        <v>16</v>
      </c>
      <c r="F54" s="3">
        <v>521</v>
      </c>
      <c r="G54" t="s">
        <v>27</v>
      </c>
      <c r="H54">
        <v>2</v>
      </c>
    </row>
    <row r="55" spans="1:8">
      <c r="A55" t="s">
        <v>92</v>
      </c>
      <c r="B55">
        <v>25</v>
      </c>
      <c r="C55" t="s">
        <v>22</v>
      </c>
      <c r="D55" t="s">
        <v>7</v>
      </c>
      <c r="E55" t="s">
        <v>14</v>
      </c>
      <c r="F55" s="3">
        <v>62531</v>
      </c>
      <c r="G55" t="s">
        <v>28</v>
      </c>
      <c r="H55">
        <v>1</v>
      </c>
    </row>
    <row r="56" spans="1:8">
      <c r="A56" t="s">
        <v>93</v>
      </c>
      <c r="B56">
        <v>44</v>
      </c>
      <c r="C56" t="s">
        <v>22</v>
      </c>
      <c r="D56" t="s">
        <v>8</v>
      </c>
      <c r="E56" t="s">
        <v>14</v>
      </c>
      <c r="F56" s="3">
        <v>20714</v>
      </c>
      <c r="G56" t="s">
        <v>26</v>
      </c>
      <c r="H56">
        <v>4</v>
      </c>
    </row>
    <row r="57" spans="1:8">
      <c r="A57" t="s">
        <v>94</v>
      </c>
      <c r="B57">
        <v>39</v>
      </c>
      <c r="C57" t="s">
        <v>21</v>
      </c>
      <c r="D57" t="s">
        <v>10</v>
      </c>
      <c r="E57" t="s">
        <v>14</v>
      </c>
      <c r="F57" s="3">
        <v>53430</v>
      </c>
      <c r="G57" t="s">
        <v>28</v>
      </c>
      <c r="H57">
        <v>3</v>
      </c>
    </row>
    <row r="58" spans="1:8">
      <c r="A58" t="s">
        <v>95</v>
      </c>
      <c r="B58">
        <v>30</v>
      </c>
      <c r="C58" t="s">
        <v>22</v>
      </c>
      <c r="D58" t="s">
        <v>8</v>
      </c>
      <c r="E58" t="s">
        <v>14</v>
      </c>
      <c r="F58" s="3">
        <v>44191</v>
      </c>
      <c r="G58" t="s">
        <v>28</v>
      </c>
      <c r="H58">
        <v>5</v>
      </c>
    </row>
    <row r="59" spans="1:8">
      <c r="A59" t="s">
        <v>96</v>
      </c>
      <c r="B59">
        <v>29</v>
      </c>
      <c r="C59" t="s">
        <v>22</v>
      </c>
      <c r="D59" t="s">
        <v>9</v>
      </c>
      <c r="E59" t="s">
        <v>14</v>
      </c>
      <c r="F59" s="3">
        <v>50012</v>
      </c>
      <c r="G59" t="s">
        <v>28</v>
      </c>
      <c r="H59">
        <v>4</v>
      </c>
    </row>
    <row r="60" spans="1:8">
      <c r="A60" t="s">
        <v>97</v>
      </c>
      <c r="B60">
        <v>21</v>
      </c>
      <c r="C60" t="s">
        <v>21</v>
      </c>
      <c r="D60" t="s">
        <v>8</v>
      </c>
      <c r="E60" t="s">
        <v>14</v>
      </c>
      <c r="F60" s="3">
        <v>57220</v>
      </c>
      <c r="G60" t="s">
        <v>28</v>
      </c>
      <c r="H60">
        <v>1</v>
      </c>
    </row>
    <row r="61" spans="1:8">
      <c r="A61" t="s">
        <v>98</v>
      </c>
      <c r="B61">
        <v>40</v>
      </c>
      <c r="C61" t="s">
        <v>22</v>
      </c>
      <c r="D61" t="s">
        <v>7</v>
      </c>
      <c r="E61" t="s">
        <v>15</v>
      </c>
      <c r="F61" s="3">
        <v>9786</v>
      </c>
      <c r="G61" t="s">
        <v>27</v>
      </c>
      <c r="H61">
        <v>2</v>
      </c>
    </row>
    <row r="62" spans="1:8">
      <c r="A62" t="s">
        <v>99</v>
      </c>
      <c r="B62">
        <v>30</v>
      </c>
      <c r="C62" t="s">
        <v>22</v>
      </c>
      <c r="D62" t="s">
        <v>5</v>
      </c>
      <c r="E62" t="s">
        <v>15</v>
      </c>
      <c r="F62" s="3">
        <v>1643</v>
      </c>
      <c r="G62" t="s">
        <v>28</v>
      </c>
      <c r="H62">
        <v>4</v>
      </c>
    </row>
    <row r="63" spans="1:8">
      <c r="A63" t="s">
        <v>100</v>
      </c>
      <c r="B63">
        <v>29</v>
      </c>
      <c r="C63" t="s">
        <v>21</v>
      </c>
      <c r="D63" t="s">
        <v>5</v>
      </c>
      <c r="E63" t="s">
        <v>15</v>
      </c>
      <c r="F63" s="3">
        <v>5025</v>
      </c>
      <c r="G63" t="s">
        <v>27</v>
      </c>
      <c r="H63">
        <v>1</v>
      </c>
    </row>
    <row r="64" spans="1:8">
      <c r="A64" t="s">
        <v>101</v>
      </c>
      <c r="B64">
        <v>21</v>
      </c>
      <c r="C64" t="s">
        <v>21</v>
      </c>
      <c r="D64" t="s">
        <v>10</v>
      </c>
      <c r="E64" t="s">
        <v>15</v>
      </c>
      <c r="F64" s="3">
        <v>5666</v>
      </c>
      <c r="G64" t="s">
        <v>28</v>
      </c>
      <c r="H64">
        <v>3</v>
      </c>
    </row>
    <row r="65" spans="1:8">
      <c r="A65" t="s">
        <v>102</v>
      </c>
      <c r="B65">
        <v>31</v>
      </c>
      <c r="C65" t="s">
        <v>21</v>
      </c>
      <c r="D65" t="s">
        <v>9</v>
      </c>
      <c r="E65" t="s">
        <v>14</v>
      </c>
      <c r="F65" s="3">
        <v>24298</v>
      </c>
      <c r="G65" t="s">
        <v>26</v>
      </c>
      <c r="H65">
        <v>3</v>
      </c>
    </row>
    <row r="66" spans="1:8">
      <c r="A66" t="s">
        <v>103</v>
      </c>
      <c r="B66">
        <v>45</v>
      </c>
      <c r="C66" t="s">
        <v>21</v>
      </c>
      <c r="D66" t="s">
        <v>7</v>
      </c>
      <c r="E66" t="s">
        <v>15</v>
      </c>
      <c r="F66" s="3">
        <v>9985</v>
      </c>
      <c r="G66" t="s">
        <v>26</v>
      </c>
      <c r="H66">
        <v>2</v>
      </c>
    </row>
    <row r="67" spans="1:8">
      <c r="A67" t="s">
        <v>104</v>
      </c>
      <c r="B67">
        <v>42</v>
      </c>
      <c r="C67" t="s">
        <v>22</v>
      </c>
      <c r="D67" t="s">
        <v>6</v>
      </c>
      <c r="E67" t="s">
        <v>14</v>
      </c>
      <c r="F67" s="3">
        <v>17212</v>
      </c>
      <c r="G67" t="s">
        <v>26</v>
      </c>
      <c r="H67">
        <v>4</v>
      </c>
    </row>
    <row r="68" spans="1:8">
      <c r="A68" t="s">
        <v>105</v>
      </c>
      <c r="B68">
        <v>30</v>
      </c>
      <c r="C68" t="s">
        <v>22</v>
      </c>
      <c r="D68" t="s">
        <v>7</v>
      </c>
      <c r="E68" t="s">
        <v>14</v>
      </c>
      <c r="F68" s="3">
        <v>57702</v>
      </c>
      <c r="G68" t="s">
        <v>28</v>
      </c>
      <c r="H68">
        <v>1</v>
      </c>
    </row>
    <row r="69" spans="1:8">
      <c r="A69" t="s">
        <v>106</v>
      </c>
      <c r="B69">
        <v>26</v>
      </c>
      <c r="C69" t="s">
        <v>21</v>
      </c>
      <c r="D69" t="s">
        <v>9</v>
      </c>
      <c r="E69" t="s">
        <v>15</v>
      </c>
      <c r="F69" s="3">
        <v>14297</v>
      </c>
      <c r="G69" t="s">
        <v>27</v>
      </c>
      <c r="H69">
        <v>3</v>
      </c>
    </row>
    <row r="70" spans="1:8">
      <c r="A70" t="s">
        <v>107</v>
      </c>
      <c r="B70">
        <v>35</v>
      </c>
      <c r="C70" t="s">
        <v>22</v>
      </c>
      <c r="D70" t="s">
        <v>6</v>
      </c>
      <c r="E70" t="s">
        <v>16</v>
      </c>
      <c r="F70" s="3">
        <v>931</v>
      </c>
      <c r="G70" t="s">
        <v>27</v>
      </c>
      <c r="H70">
        <v>1</v>
      </c>
    </row>
    <row r="71" spans="1:8">
      <c r="A71" t="s">
        <v>108</v>
      </c>
      <c r="B71">
        <v>23</v>
      </c>
      <c r="C71" t="s">
        <v>21</v>
      </c>
      <c r="D71" t="s">
        <v>6</v>
      </c>
      <c r="E71" t="s">
        <v>15</v>
      </c>
      <c r="F71" s="3">
        <v>10380</v>
      </c>
      <c r="G71" t="s">
        <v>28</v>
      </c>
      <c r="H71">
        <v>2</v>
      </c>
    </row>
    <row r="72" spans="1:8">
      <c r="A72" t="s">
        <v>109</v>
      </c>
      <c r="B72">
        <v>26</v>
      </c>
      <c r="C72" t="s">
        <v>21</v>
      </c>
      <c r="D72" t="s">
        <v>8</v>
      </c>
      <c r="E72" t="s">
        <v>16</v>
      </c>
      <c r="F72" s="3">
        <v>1020</v>
      </c>
      <c r="G72" t="s">
        <v>27</v>
      </c>
      <c r="H72">
        <v>4</v>
      </c>
    </row>
    <row r="73" spans="1:8">
      <c r="A73" t="s">
        <v>110</v>
      </c>
      <c r="B73">
        <v>25</v>
      </c>
      <c r="C73" t="s">
        <v>22</v>
      </c>
      <c r="D73" t="s">
        <v>9</v>
      </c>
      <c r="E73" t="s">
        <v>14</v>
      </c>
      <c r="F73" s="3">
        <v>24808</v>
      </c>
      <c r="G73" t="s">
        <v>26</v>
      </c>
      <c r="H73">
        <v>5</v>
      </c>
    </row>
    <row r="74" spans="1:8">
      <c r="A74" t="s">
        <v>111</v>
      </c>
      <c r="B74">
        <v>33</v>
      </c>
      <c r="C74" t="s">
        <v>21</v>
      </c>
      <c r="D74" t="s">
        <v>9</v>
      </c>
      <c r="E74" t="s">
        <v>14</v>
      </c>
      <c r="F74" s="3">
        <v>2284</v>
      </c>
      <c r="G74" t="s">
        <v>28</v>
      </c>
      <c r="H74">
        <v>2</v>
      </c>
    </row>
    <row r="75" spans="1:8">
      <c r="A75" t="s">
        <v>112</v>
      </c>
      <c r="B75">
        <v>23</v>
      </c>
      <c r="C75" t="s">
        <v>22</v>
      </c>
      <c r="D75" t="s">
        <v>7</v>
      </c>
      <c r="E75" t="s">
        <v>14</v>
      </c>
      <c r="F75" s="3">
        <v>3616</v>
      </c>
      <c r="G75" t="s">
        <v>27</v>
      </c>
      <c r="H75">
        <v>1</v>
      </c>
    </row>
    <row r="76" spans="1:8">
      <c r="A76" t="s">
        <v>113</v>
      </c>
      <c r="B76">
        <v>39</v>
      </c>
      <c r="C76" t="s">
        <v>21</v>
      </c>
      <c r="D76" t="s">
        <v>5</v>
      </c>
      <c r="E76" t="s">
        <v>16</v>
      </c>
      <c r="F76" s="3">
        <v>477</v>
      </c>
      <c r="G76" t="s">
        <v>27</v>
      </c>
      <c r="H76">
        <v>2</v>
      </c>
    </row>
    <row r="77" spans="1:8">
      <c r="A77" t="s">
        <v>114</v>
      </c>
      <c r="B77">
        <v>33</v>
      </c>
      <c r="C77" t="s">
        <v>21</v>
      </c>
      <c r="D77" t="s">
        <v>6</v>
      </c>
      <c r="E77" t="s">
        <v>14</v>
      </c>
      <c r="F77" s="3">
        <v>24290</v>
      </c>
      <c r="G77" t="s">
        <v>26</v>
      </c>
      <c r="H77">
        <v>2</v>
      </c>
    </row>
    <row r="78" spans="1:8">
      <c r="A78" t="s">
        <v>115</v>
      </c>
      <c r="B78">
        <v>39</v>
      </c>
      <c r="C78" t="s">
        <v>21</v>
      </c>
      <c r="D78" t="s">
        <v>9</v>
      </c>
      <c r="E78" t="s">
        <v>16</v>
      </c>
      <c r="F78" s="3">
        <v>1062</v>
      </c>
      <c r="G78" t="s">
        <v>28</v>
      </c>
      <c r="H78">
        <v>2</v>
      </c>
    </row>
    <row r="79" spans="1:8">
      <c r="A79" t="s">
        <v>116</v>
      </c>
      <c r="B79">
        <v>21</v>
      </c>
      <c r="C79" t="s">
        <v>22</v>
      </c>
      <c r="D79" t="s">
        <v>10</v>
      </c>
      <c r="E79" t="s">
        <v>14</v>
      </c>
      <c r="F79" s="3">
        <v>38070</v>
      </c>
      <c r="G79" t="s">
        <v>27</v>
      </c>
      <c r="H79">
        <v>3</v>
      </c>
    </row>
    <row r="80" spans="1:8">
      <c r="A80" t="s">
        <v>117</v>
      </c>
      <c r="B80">
        <v>42</v>
      </c>
      <c r="C80" t="s">
        <v>21</v>
      </c>
      <c r="D80" t="s">
        <v>9</v>
      </c>
      <c r="E80" t="s">
        <v>14</v>
      </c>
      <c r="F80" s="3">
        <v>23436</v>
      </c>
      <c r="G80" t="s">
        <v>26</v>
      </c>
      <c r="H80">
        <v>5</v>
      </c>
    </row>
    <row r="81" spans="1:8">
      <c r="A81" t="s">
        <v>118</v>
      </c>
      <c r="B81">
        <v>44</v>
      </c>
      <c r="C81" t="s">
        <v>21</v>
      </c>
      <c r="D81" t="s">
        <v>9</v>
      </c>
      <c r="E81" t="s">
        <v>14</v>
      </c>
      <c r="F81" s="3">
        <v>3896</v>
      </c>
      <c r="G81" t="s">
        <v>27</v>
      </c>
      <c r="H81">
        <v>5</v>
      </c>
    </row>
    <row r="82" spans="1:8">
      <c r="A82" t="s">
        <v>119</v>
      </c>
      <c r="B82">
        <v>29</v>
      </c>
      <c r="C82" t="s">
        <v>22</v>
      </c>
      <c r="D82" t="s">
        <v>5</v>
      </c>
      <c r="E82" t="s">
        <v>16</v>
      </c>
      <c r="F82" s="3">
        <v>1185</v>
      </c>
      <c r="G82" t="s">
        <v>28</v>
      </c>
      <c r="H82">
        <v>4</v>
      </c>
    </row>
    <row r="83" spans="1:8">
      <c r="A83" t="s">
        <v>120</v>
      </c>
      <c r="B83">
        <v>25</v>
      </c>
      <c r="C83" t="s">
        <v>22</v>
      </c>
      <c r="D83" t="s">
        <v>8</v>
      </c>
      <c r="E83" t="s">
        <v>16</v>
      </c>
      <c r="F83" s="3">
        <v>2943</v>
      </c>
      <c r="G83" t="s">
        <v>28</v>
      </c>
      <c r="H83">
        <v>3</v>
      </c>
    </row>
    <row r="84" spans="1:8">
      <c r="A84" t="s">
        <v>121</v>
      </c>
      <c r="B84">
        <v>24</v>
      </c>
      <c r="C84" t="s">
        <v>22</v>
      </c>
      <c r="D84" t="s">
        <v>7</v>
      </c>
      <c r="E84" t="s">
        <v>14</v>
      </c>
      <c r="F84" s="3">
        <v>31204</v>
      </c>
      <c r="G84" t="s">
        <v>27</v>
      </c>
      <c r="H84">
        <v>4</v>
      </c>
    </row>
    <row r="85" spans="1:8">
      <c r="A85" t="s">
        <v>122</v>
      </c>
      <c r="B85">
        <v>26</v>
      </c>
      <c r="C85" t="s">
        <v>22</v>
      </c>
      <c r="D85" t="s">
        <v>6</v>
      </c>
      <c r="E85" t="s">
        <v>14</v>
      </c>
      <c r="F85" s="3">
        <v>16667</v>
      </c>
      <c r="G85" t="s">
        <v>26</v>
      </c>
      <c r="H85">
        <v>1</v>
      </c>
    </row>
    <row r="86" spans="1:8">
      <c r="A86" t="s">
        <v>123</v>
      </c>
      <c r="B86">
        <v>36</v>
      </c>
      <c r="C86" t="s">
        <v>21</v>
      </c>
      <c r="D86" t="s">
        <v>10</v>
      </c>
      <c r="E86" t="s">
        <v>14</v>
      </c>
      <c r="F86" s="3">
        <v>16135</v>
      </c>
      <c r="G86" t="s">
        <v>26</v>
      </c>
      <c r="H86">
        <v>5</v>
      </c>
    </row>
    <row r="87" spans="1:8">
      <c r="A87" t="s">
        <v>124</v>
      </c>
      <c r="B87">
        <v>32</v>
      </c>
      <c r="C87" t="s">
        <v>21</v>
      </c>
      <c r="D87" t="s">
        <v>6</v>
      </c>
      <c r="E87" t="s">
        <v>15</v>
      </c>
      <c r="F87" s="3">
        <v>7857</v>
      </c>
      <c r="G87" t="s">
        <v>27</v>
      </c>
      <c r="H87">
        <v>3</v>
      </c>
    </row>
    <row r="88" spans="1:8">
      <c r="A88" t="s">
        <v>125</v>
      </c>
      <c r="B88">
        <v>35</v>
      </c>
      <c r="C88" t="s">
        <v>22</v>
      </c>
      <c r="D88" t="s">
        <v>7</v>
      </c>
      <c r="E88" t="s">
        <v>14</v>
      </c>
      <c r="F88" s="3">
        <v>34399</v>
      </c>
      <c r="G88" t="s">
        <v>27</v>
      </c>
      <c r="H88">
        <v>5</v>
      </c>
    </row>
    <row r="89" spans="1:8">
      <c r="A89" t="s">
        <v>126</v>
      </c>
      <c r="B89">
        <v>43</v>
      </c>
      <c r="C89" t="s">
        <v>21</v>
      </c>
      <c r="D89" t="s">
        <v>6</v>
      </c>
      <c r="E89" t="s">
        <v>14</v>
      </c>
      <c r="F89" s="3">
        <v>24434</v>
      </c>
      <c r="G89" t="s">
        <v>26</v>
      </c>
      <c r="H89">
        <v>3</v>
      </c>
    </row>
    <row r="90" spans="1:8">
      <c r="A90" t="s">
        <v>127</v>
      </c>
      <c r="B90">
        <v>43</v>
      </c>
      <c r="C90" t="s">
        <v>22</v>
      </c>
      <c r="D90" t="s">
        <v>6</v>
      </c>
      <c r="E90" t="s">
        <v>16</v>
      </c>
      <c r="F90" s="3">
        <v>2121</v>
      </c>
      <c r="G90" t="s">
        <v>28</v>
      </c>
      <c r="H90">
        <v>4</v>
      </c>
    </row>
    <row r="91" spans="1:8">
      <c r="A91" t="s">
        <v>128</v>
      </c>
      <c r="B91">
        <v>44</v>
      </c>
      <c r="C91" t="s">
        <v>21</v>
      </c>
      <c r="D91" t="s">
        <v>9</v>
      </c>
      <c r="E91" t="s">
        <v>14</v>
      </c>
      <c r="F91" s="3">
        <v>58517</v>
      </c>
      <c r="G91" t="s">
        <v>28</v>
      </c>
      <c r="H91">
        <v>4</v>
      </c>
    </row>
    <row r="92" spans="1:8">
      <c r="A92" t="s">
        <v>129</v>
      </c>
      <c r="B92">
        <v>44</v>
      </c>
      <c r="C92" t="s">
        <v>22</v>
      </c>
      <c r="D92" t="s">
        <v>7</v>
      </c>
      <c r="E92" t="s">
        <v>14</v>
      </c>
      <c r="F92" s="3">
        <v>4856</v>
      </c>
      <c r="G92" t="s">
        <v>28</v>
      </c>
      <c r="H92">
        <v>1</v>
      </c>
    </row>
    <row r="93" spans="1:8">
      <c r="A93" t="s">
        <v>130</v>
      </c>
      <c r="B93">
        <v>42</v>
      </c>
      <c r="C93" t="s">
        <v>22</v>
      </c>
      <c r="D93" t="s">
        <v>6</v>
      </c>
      <c r="E93" t="s">
        <v>14</v>
      </c>
      <c r="F93" s="3">
        <v>38007</v>
      </c>
      <c r="G93" t="s">
        <v>27</v>
      </c>
      <c r="H93">
        <v>4</v>
      </c>
    </row>
    <row r="94" spans="1:8">
      <c r="A94" t="s">
        <v>131</v>
      </c>
      <c r="B94">
        <v>24</v>
      </c>
      <c r="C94" t="s">
        <v>22</v>
      </c>
      <c r="D94" t="s">
        <v>8</v>
      </c>
      <c r="E94" t="s">
        <v>14</v>
      </c>
      <c r="F94" s="3">
        <v>15667</v>
      </c>
      <c r="G94" t="s">
        <v>26</v>
      </c>
      <c r="H94">
        <v>5</v>
      </c>
    </row>
    <row r="95" spans="1:8">
      <c r="A95" t="s">
        <v>132</v>
      </c>
      <c r="B95">
        <v>25</v>
      </c>
      <c r="C95" t="s">
        <v>21</v>
      </c>
      <c r="D95" t="s">
        <v>7</v>
      </c>
      <c r="E95" t="s">
        <v>15</v>
      </c>
      <c r="F95" s="3">
        <v>8917</v>
      </c>
      <c r="G95" t="s">
        <v>28</v>
      </c>
      <c r="H95">
        <v>1</v>
      </c>
    </row>
    <row r="96" spans="1:8">
      <c r="A96" t="s">
        <v>133</v>
      </c>
      <c r="B96">
        <v>42</v>
      </c>
      <c r="C96" t="s">
        <v>21</v>
      </c>
      <c r="D96" t="s">
        <v>6</v>
      </c>
      <c r="E96" t="s">
        <v>16</v>
      </c>
      <c r="F96" s="3">
        <v>570</v>
      </c>
      <c r="G96" t="s">
        <v>28</v>
      </c>
      <c r="H96">
        <v>4</v>
      </c>
    </row>
    <row r="97" spans="1:8">
      <c r="A97" t="s">
        <v>134</v>
      </c>
      <c r="B97">
        <v>38</v>
      </c>
      <c r="C97" t="s">
        <v>21</v>
      </c>
      <c r="D97" t="s">
        <v>9</v>
      </c>
      <c r="E97" t="s">
        <v>15</v>
      </c>
      <c r="F97" s="3">
        <v>12507</v>
      </c>
      <c r="G97" t="s">
        <v>28</v>
      </c>
      <c r="H97">
        <v>2</v>
      </c>
    </row>
    <row r="98" spans="1:8">
      <c r="A98" t="s">
        <v>135</v>
      </c>
      <c r="B98">
        <v>23</v>
      </c>
      <c r="C98" t="s">
        <v>21</v>
      </c>
      <c r="D98" t="s">
        <v>5</v>
      </c>
      <c r="E98" t="s">
        <v>14</v>
      </c>
      <c r="F98" s="3">
        <v>15339</v>
      </c>
      <c r="G98" t="s">
        <v>26</v>
      </c>
      <c r="H98">
        <v>2</v>
      </c>
    </row>
    <row r="99" spans="1:8">
      <c r="A99" t="s">
        <v>136</v>
      </c>
      <c r="B99">
        <v>25</v>
      </c>
      <c r="C99" t="s">
        <v>21</v>
      </c>
      <c r="D99" t="s">
        <v>7</v>
      </c>
      <c r="E99" t="s">
        <v>14</v>
      </c>
      <c r="F99" s="3">
        <v>4429</v>
      </c>
      <c r="G99" t="s">
        <v>27</v>
      </c>
      <c r="H99">
        <v>2</v>
      </c>
    </row>
    <row r="100" spans="1:8">
      <c r="A100" t="s">
        <v>137</v>
      </c>
      <c r="B100">
        <v>35</v>
      </c>
      <c r="C100" t="s">
        <v>22</v>
      </c>
      <c r="D100" t="s">
        <v>6</v>
      </c>
      <c r="E100" t="s">
        <v>15</v>
      </c>
      <c r="F100" s="3">
        <v>7375</v>
      </c>
      <c r="G100" t="s">
        <v>28</v>
      </c>
      <c r="H100">
        <v>1</v>
      </c>
    </row>
    <row r="101" spans="1:8">
      <c r="A101" t="s">
        <v>138</v>
      </c>
      <c r="B101">
        <v>40</v>
      </c>
      <c r="C101" t="s">
        <v>22</v>
      </c>
      <c r="D101" t="s">
        <v>8</v>
      </c>
      <c r="E101" t="s">
        <v>15</v>
      </c>
      <c r="F101" s="3">
        <v>11870</v>
      </c>
      <c r="G101" t="s">
        <v>27</v>
      </c>
      <c r="H101">
        <v>2</v>
      </c>
    </row>
    <row r="102" spans="1:8">
      <c r="A102" t="s">
        <v>139</v>
      </c>
      <c r="B102">
        <v>26</v>
      </c>
      <c r="C102" t="s">
        <v>21</v>
      </c>
      <c r="D102" t="s">
        <v>5</v>
      </c>
      <c r="E102" t="s">
        <v>14</v>
      </c>
      <c r="F102" s="3">
        <v>50086</v>
      </c>
      <c r="G102" t="s">
        <v>28</v>
      </c>
      <c r="H102">
        <v>3</v>
      </c>
    </row>
    <row r="103" spans="1:8">
      <c r="A103" t="s">
        <v>140</v>
      </c>
      <c r="B103">
        <v>38</v>
      </c>
      <c r="C103" t="s">
        <v>21</v>
      </c>
      <c r="D103" t="s">
        <v>6</v>
      </c>
      <c r="E103" t="s">
        <v>14</v>
      </c>
      <c r="F103" s="3">
        <v>28849</v>
      </c>
      <c r="G103" t="s">
        <v>27</v>
      </c>
      <c r="H103">
        <v>5</v>
      </c>
    </row>
    <row r="104" spans="1:8">
      <c r="A104" t="s">
        <v>141</v>
      </c>
      <c r="B104">
        <v>27</v>
      </c>
      <c r="C104" t="s">
        <v>22</v>
      </c>
      <c r="D104" t="s">
        <v>10</v>
      </c>
      <c r="E104" t="s">
        <v>16</v>
      </c>
      <c r="F104" s="3">
        <v>373</v>
      </c>
      <c r="G104" t="s">
        <v>26</v>
      </c>
      <c r="H104">
        <v>3</v>
      </c>
    </row>
    <row r="105" spans="1:8">
      <c r="A105" t="s">
        <v>142</v>
      </c>
      <c r="B105">
        <v>40</v>
      </c>
      <c r="C105" t="s">
        <v>21</v>
      </c>
      <c r="D105" t="s">
        <v>10</v>
      </c>
      <c r="E105" t="s">
        <v>14</v>
      </c>
      <c r="F105" s="3">
        <v>37103</v>
      </c>
      <c r="G105" t="s">
        <v>27</v>
      </c>
      <c r="H105">
        <v>4</v>
      </c>
    </row>
    <row r="106" spans="1:8">
      <c r="A106" t="s">
        <v>143</v>
      </c>
      <c r="B106">
        <v>36</v>
      </c>
      <c r="C106" t="s">
        <v>21</v>
      </c>
      <c r="D106" t="s">
        <v>7</v>
      </c>
      <c r="E106" t="s">
        <v>14</v>
      </c>
      <c r="F106" s="3">
        <v>2548</v>
      </c>
      <c r="G106" t="s">
        <v>28</v>
      </c>
      <c r="H106">
        <v>4</v>
      </c>
    </row>
    <row r="107" spans="1:8">
      <c r="A107" t="s">
        <v>144</v>
      </c>
      <c r="B107">
        <v>26</v>
      </c>
      <c r="C107" t="s">
        <v>22</v>
      </c>
      <c r="D107" t="s">
        <v>8</v>
      </c>
      <c r="E107" t="s">
        <v>15</v>
      </c>
      <c r="F107" s="3">
        <v>12514</v>
      </c>
      <c r="G107" t="s">
        <v>27</v>
      </c>
      <c r="H107">
        <v>4</v>
      </c>
    </row>
    <row r="108" spans="1:8">
      <c r="A108" t="s">
        <v>145</v>
      </c>
      <c r="B108">
        <v>25</v>
      </c>
      <c r="C108" t="s">
        <v>22</v>
      </c>
      <c r="D108" t="s">
        <v>8</v>
      </c>
      <c r="E108" t="s">
        <v>14</v>
      </c>
      <c r="F108" s="3">
        <v>68133</v>
      </c>
      <c r="G108" t="s">
        <v>28</v>
      </c>
      <c r="H108">
        <v>5</v>
      </c>
    </row>
    <row r="109" spans="1:8">
      <c r="A109" t="s">
        <v>146</v>
      </c>
      <c r="B109">
        <v>29</v>
      </c>
      <c r="C109" t="s">
        <v>21</v>
      </c>
      <c r="D109" t="s">
        <v>7</v>
      </c>
      <c r="E109" t="s">
        <v>15</v>
      </c>
      <c r="F109" s="3">
        <v>7161</v>
      </c>
      <c r="G109" t="s">
        <v>27</v>
      </c>
      <c r="H109">
        <v>5</v>
      </c>
    </row>
    <row r="110" spans="1:8">
      <c r="A110" t="s">
        <v>147</v>
      </c>
      <c r="B110">
        <v>33</v>
      </c>
      <c r="C110" t="s">
        <v>22</v>
      </c>
      <c r="D110" t="s">
        <v>6</v>
      </c>
      <c r="E110" t="s">
        <v>15</v>
      </c>
      <c r="F110" s="3">
        <v>9955</v>
      </c>
      <c r="G110" t="s">
        <v>26</v>
      </c>
      <c r="H110">
        <v>3</v>
      </c>
    </row>
    <row r="111" spans="1:8">
      <c r="A111" t="s">
        <v>148</v>
      </c>
      <c r="B111">
        <v>35</v>
      </c>
      <c r="C111" t="s">
        <v>21</v>
      </c>
      <c r="D111" t="s">
        <v>8</v>
      </c>
      <c r="E111" t="s">
        <v>16</v>
      </c>
      <c r="F111" s="3">
        <v>4335</v>
      </c>
      <c r="G111" t="s">
        <v>27</v>
      </c>
      <c r="H111">
        <v>3</v>
      </c>
    </row>
    <row r="112" spans="1:8">
      <c r="A112" t="s">
        <v>149</v>
      </c>
      <c r="B112">
        <v>32</v>
      </c>
      <c r="C112" t="s">
        <v>22</v>
      </c>
      <c r="D112" t="s">
        <v>9</v>
      </c>
      <c r="E112" t="s">
        <v>16</v>
      </c>
      <c r="F112" s="3">
        <v>700</v>
      </c>
      <c r="G112" t="s">
        <v>27</v>
      </c>
      <c r="H112">
        <v>1</v>
      </c>
    </row>
    <row r="113" spans="1:8">
      <c r="A113" t="s">
        <v>150</v>
      </c>
      <c r="B113">
        <v>21</v>
      </c>
      <c r="C113" t="s">
        <v>22</v>
      </c>
      <c r="D113" t="s">
        <v>8</v>
      </c>
      <c r="E113" t="s">
        <v>15</v>
      </c>
      <c r="F113" s="3">
        <v>10291</v>
      </c>
      <c r="G113" t="s">
        <v>28</v>
      </c>
      <c r="H113">
        <v>3</v>
      </c>
    </row>
    <row r="114" spans="1:8">
      <c r="A114" t="s">
        <v>151</v>
      </c>
      <c r="B114">
        <v>40</v>
      </c>
      <c r="C114" t="s">
        <v>22</v>
      </c>
      <c r="D114" t="s">
        <v>6</v>
      </c>
      <c r="E114" t="s">
        <v>16</v>
      </c>
      <c r="F114" s="3">
        <v>2265</v>
      </c>
      <c r="G114" t="s">
        <v>27</v>
      </c>
      <c r="H114">
        <v>1</v>
      </c>
    </row>
    <row r="115" spans="1:8">
      <c r="A115" t="s">
        <v>152</v>
      </c>
      <c r="B115">
        <v>26</v>
      </c>
      <c r="C115" t="s">
        <v>21</v>
      </c>
      <c r="D115" t="s">
        <v>9</v>
      </c>
      <c r="E115" t="s">
        <v>16</v>
      </c>
      <c r="F115" s="3">
        <v>700</v>
      </c>
      <c r="G115" t="s">
        <v>26</v>
      </c>
      <c r="H115">
        <v>3</v>
      </c>
    </row>
    <row r="116" spans="1:8">
      <c r="A116" t="s">
        <v>153</v>
      </c>
      <c r="B116">
        <v>27</v>
      </c>
      <c r="C116" t="s">
        <v>22</v>
      </c>
      <c r="D116" t="s">
        <v>8</v>
      </c>
      <c r="E116" t="s">
        <v>14</v>
      </c>
      <c r="F116" s="3">
        <v>58483</v>
      </c>
      <c r="G116" t="s">
        <v>28</v>
      </c>
      <c r="H116">
        <v>4</v>
      </c>
    </row>
    <row r="117" spans="1:8">
      <c r="A117" t="s">
        <v>154</v>
      </c>
      <c r="B117">
        <v>28</v>
      </c>
      <c r="C117" t="s">
        <v>22</v>
      </c>
      <c r="D117" t="s">
        <v>10</v>
      </c>
      <c r="E117" t="s">
        <v>15</v>
      </c>
      <c r="F117" s="3">
        <v>4404</v>
      </c>
      <c r="G117" t="s">
        <v>28</v>
      </c>
      <c r="H117">
        <v>4</v>
      </c>
    </row>
    <row r="118" spans="1:8">
      <c r="A118" t="s">
        <v>155</v>
      </c>
      <c r="B118">
        <v>42</v>
      </c>
      <c r="C118" t="s">
        <v>21</v>
      </c>
      <c r="D118" t="s">
        <v>10</v>
      </c>
      <c r="E118" t="s">
        <v>16</v>
      </c>
      <c r="F118" s="3">
        <v>3632</v>
      </c>
      <c r="G118" t="s">
        <v>27</v>
      </c>
      <c r="H118">
        <v>3</v>
      </c>
    </row>
    <row r="119" spans="1:8">
      <c r="A119" t="s">
        <v>156</v>
      </c>
      <c r="B119">
        <v>45</v>
      </c>
      <c r="C119" t="s">
        <v>21</v>
      </c>
      <c r="D119" t="s">
        <v>7</v>
      </c>
      <c r="E119" t="s">
        <v>14</v>
      </c>
      <c r="F119" s="3">
        <v>1621</v>
      </c>
      <c r="G119" t="s">
        <v>26</v>
      </c>
      <c r="H119">
        <v>5</v>
      </c>
    </row>
    <row r="120" spans="1:8">
      <c r="A120" t="s">
        <v>157</v>
      </c>
      <c r="B120">
        <v>21</v>
      </c>
      <c r="C120" t="s">
        <v>22</v>
      </c>
      <c r="D120" t="s">
        <v>6</v>
      </c>
      <c r="E120" t="s">
        <v>15</v>
      </c>
      <c r="F120" s="3">
        <v>10575</v>
      </c>
      <c r="G120" t="s">
        <v>27</v>
      </c>
      <c r="H120">
        <v>1</v>
      </c>
    </row>
    <row r="121" spans="1:8">
      <c r="A121" t="s">
        <v>158</v>
      </c>
      <c r="B121">
        <v>34</v>
      </c>
      <c r="C121" t="s">
        <v>22</v>
      </c>
      <c r="D121" t="s">
        <v>5</v>
      </c>
      <c r="E121" t="s">
        <v>16</v>
      </c>
      <c r="F121" s="3">
        <v>4053</v>
      </c>
      <c r="G121" t="s">
        <v>27</v>
      </c>
      <c r="H121">
        <v>5</v>
      </c>
    </row>
    <row r="122" spans="1:8">
      <c r="A122" t="s">
        <v>159</v>
      </c>
      <c r="B122">
        <v>31</v>
      </c>
      <c r="C122" t="s">
        <v>21</v>
      </c>
      <c r="D122" t="s">
        <v>6</v>
      </c>
      <c r="E122" t="s">
        <v>15</v>
      </c>
      <c r="F122" s="3">
        <v>14331</v>
      </c>
      <c r="G122" t="s">
        <v>26</v>
      </c>
      <c r="H122">
        <v>4</v>
      </c>
    </row>
    <row r="123" spans="1:8">
      <c r="A123" t="s">
        <v>160</v>
      </c>
      <c r="B123">
        <v>24</v>
      </c>
      <c r="C123" t="s">
        <v>21</v>
      </c>
      <c r="D123" t="s">
        <v>9</v>
      </c>
      <c r="E123" t="s">
        <v>15</v>
      </c>
      <c r="F123" s="3">
        <v>9265</v>
      </c>
      <c r="G123" t="s">
        <v>28</v>
      </c>
      <c r="H123">
        <v>2</v>
      </c>
    </row>
    <row r="124" spans="1:8">
      <c r="A124" t="s">
        <v>161</v>
      </c>
      <c r="B124">
        <v>34</v>
      </c>
      <c r="C124" t="s">
        <v>21</v>
      </c>
      <c r="D124" t="s">
        <v>7</v>
      </c>
      <c r="E124" t="s">
        <v>14</v>
      </c>
      <c r="F124" s="3">
        <v>17158</v>
      </c>
      <c r="G124" t="s">
        <v>28</v>
      </c>
      <c r="H124">
        <v>4</v>
      </c>
    </row>
    <row r="125" spans="1:8">
      <c r="A125" t="s">
        <v>162</v>
      </c>
      <c r="B125">
        <v>21</v>
      </c>
      <c r="C125" t="s">
        <v>22</v>
      </c>
      <c r="D125" t="s">
        <v>5</v>
      </c>
      <c r="E125" t="s">
        <v>14</v>
      </c>
      <c r="F125" s="3">
        <v>65417</v>
      </c>
      <c r="G125" t="s">
        <v>28</v>
      </c>
      <c r="H125">
        <v>4</v>
      </c>
    </row>
    <row r="126" spans="1:8">
      <c r="A126" t="s">
        <v>163</v>
      </c>
      <c r="B126">
        <v>38</v>
      </c>
      <c r="C126" t="s">
        <v>21</v>
      </c>
      <c r="D126" t="s">
        <v>7</v>
      </c>
      <c r="E126" t="s">
        <v>16</v>
      </c>
      <c r="F126" s="3">
        <v>620</v>
      </c>
      <c r="G126" t="s">
        <v>27</v>
      </c>
      <c r="H126">
        <v>1</v>
      </c>
    </row>
    <row r="127" spans="1:8">
      <c r="A127" t="s">
        <v>164</v>
      </c>
      <c r="B127">
        <v>35</v>
      </c>
      <c r="C127" t="s">
        <v>22</v>
      </c>
      <c r="D127" t="s">
        <v>10</v>
      </c>
      <c r="E127" t="s">
        <v>14</v>
      </c>
      <c r="F127" s="3">
        <v>19999</v>
      </c>
      <c r="G127" t="s">
        <v>26</v>
      </c>
      <c r="H127">
        <v>3</v>
      </c>
    </row>
    <row r="128" spans="1:8">
      <c r="A128" t="s">
        <v>165</v>
      </c>
      <c r="B128">
        <v>26</v>
      </c>
      <c r="C128" t="s">
        <v>22</v>
      </c>
      <c r="D128" t="s">
        <v>10</v>
      </c>
      <c r="E128" t="s">
        <v>16</v>
      </c>
      <c r="F128" s="3">
        <v>2549</v>
      </c>
      <c r="G128" t="s">
        <v>27</v>
      </c>
      <c r="H128">
        <v>5</v>
      </c>
    </row>
    <row r="129" spans="1:8">
      <c r="A129" t="s">
        <v>166</v>
      </c>
      <c r="B129">
        <v>28</v>
      </c>
      <c r="C129" t="s">
        <v>22</v>
      </c>
      <c r="D129" t="s">
        <v>10</v>
      </c>
      <c r="E129" t="s">
        <v>16</v>
      </c>
      <c r="F129" s="3">
        <v>1096</v>
      </c>
      <c r="G129" t="s">
        <v>28</v>
      </c>
      <c r="H129">
        <v>5</v>
      </c>
    </row>
    <row r="130" spans="1:8">
      <c r="A130" t="s">
        <v>167</v>
      </c>
      <c r="B130">
        <v>44</v>
      </c>
      <c r="C130" t="s">
        <v>22</v>
      </c>
      <c r="D130" t="s">
        <v>9</v>
      </c>
      <c r="E130" t="s">
        <v>15</v>
      </c>
      <c r="F130" s="3">
        <v>14003</v>
      </c>
      <c r="G130" t="s">
        <v>28</v>
      </c>
      <c r="H130">
        <v>4</v>
      </c>
    </row>
    <row r="131" spans="1:8">
      <c r="A131" t="s">
        <v>168</v>
      </c>
      <c r="B131">
        <v>33</v>
      </c>
      <c r="C131" t="s">
        <v>22</v>
      </c>
      <c r="D131" t="s">
        <v>7</v>
      </c>
      <c r="E131" t="s">
        <v>14</v>
      </c>
      <c r="F131" s="3">
        <v>1259</v>
      </c>
      <c r="G131" t="s">
        <v>27</v>
      </c>
      <c r="H131">
        <v>2</v>
      </c>
    </row>
    <row r="132" spans="1:8">
      <c r="A132" t="s">
        <v>169</v>
      </c>
      <c r="B132">
        <v>40</v>
      </c>
      <c r="C132" t="s">
        <v>21</v>
      </c>
      <c r="D132" t="s">
        <v>10</v>
      </c>
      <c r="E132" t="s">
        <v>16</v>
      </c>
      <c r="F132" s="3">
        <v>2411</v>
      </c>
      <c r="G132" t="s">
        <v>27</v>
      </c>
      <c r="H132">
        <v>1</v>
      </c>
    </row>
    <row r="133" spans="1:8">
      <c r="A133" t="s">
        <v>170</v>
      </c>
      <c r="B133">
        <v>43</v>
      </c>
      <c r="C133" t="s">
        <v>22</v>
      </c>
      <c r="D133" t="s">
        <v>7</v>
      </c>
      <c r="E133" t="s">
        <v>16</v>
      </c>
      <c r="F133" s="3">
        <v>205</v>
      </c>
      <c r="G133" t="s">
        <v>26</v>
      </c>
      <c r="H133">
        <v>2</v>
      </c>
    </row>
    <row r="134" spans="1:8">
      <c r="A134" t="s">
        <v>171</v>
      </c>
      <c r="B134">
        <v>29</v>
      </c>
      <c r="C134" t="s">
        <v>21</v>
      </c>
      <c r="D134" t="s">
        <v>7</v>
      </c>
      <c r="E134" t="s">
        <v>14</v>
      </c>
      <c r="F134" s="3">
        <v>30040</v>
      </c>
      <c r="G134" t="s">
        <v>28</v>
      </c>
      <c r="H134">
        <v>4</v>
      </c>
    </row>
    <row r="135" spans="1:8">
      <c r="A135" t="s">
        <v>172</v>
      </c>
      <c r="B135">
        <v>29</v>
      </c>
      <c r="C135" t="s">
        <v>21</v>
      </c>
      <c r="D135" t="s">
        <v>6</v>
      </c>
      <c r="E135" t="s">
        <v>16</v>
      </c>
      <c r="F135" s="3">
        <v>4993</v>
      </c>
      <c r="G135" t="s">
        <v>28</v>
      </c>
      <c r="H135">
        <v>5</v>
      </c>
    </row>
    <row r="136" spans="1:8">
      <c r="A136" t="s">
        <v>173</v>
      </c>
      <c r="B136">
        <v>21</v>
      </c>
      <c r="C136" t="s">
        <v>21</v>
      </c>
      <c r="D136" t="s">
        <v>9</v>
      </c>
      <c r="E136" t="s">
        <v>14</v>
      </c>
      <c r="F136" s="3">
        <v>34871</v>
      </c>
      <c r="G136" t="s">
        <v>28</v>
      </c>
      <c r="H136">
        <v>3</v>
      </c>
    </row>
    <row r="137" spans="1:8">
      <c r="A137" t="s">
        <v>174</v>
      </c>
      <c r="B137">
        <v>43</v>
      </c>
      <c r="C137" t="s">
        <v>21</v>
      </c>
      <c r="D137" t="s">
        <v>7</v>
      </c>
      <c r="E137" t="s">
        <v>14</v>
      </c>
      <c r="F137" s="3">
        <v>66387</v>
      </c>
      <c r="G137" t="s">
        <v>28</v>
      </c>
      <c r="H137">
        <v>3</v>
      </c>
    </row>
    <row r="138" spans="1:8">
      <c r="A138" t="s">
        <v>175</v>
      </c>
      <c r="B138">
        <v>40</v>
      </c>
      <c r="C138" t="s">
        <v>21</v>
      </c>
      <c r="D138" t="s">
        <v>6</v>
      </c>
      <c r="E138" t="s">
        <v>15</v>
      </c>
      <c r="F138" s="3">
        <v>14045</v>
      </c>
      <c r="G138" t="s">
        <v>28</v>
      </c>
      <c r="H138">
        <v>5</v>
      </c>
    </row>
    <row r="139" spans="1:8">
      <c r="A139" t="s">
        <v>176</v>
      </c>
      <c r="B139">
        <v>28</v>
      </c>
      <c r="C139" t="s">
        <v>22</v>
      </c>
      <c r="D139" t="s">
        <v>8</v>
      </c>
      <c r="E139" t="s">
        <v>15</v>
      </c>
      <c r="F139" s="3">
        <v>13789</v>
      </c>
      <c r="G139" t="s">
        <v>28</v>
      </c>
      <c r="H139">
        <v>5</v>
      </c>
    </row>
    <row r="140" spans="1:8">
      <c r="A140" t="s">
        <v>177</v>
      </c>
      <c r="B140">
        <v>29</v>
      </c>
      <c r="C140" t="s">
        <v>22</v>
      </c>
      <c r="D140" t="s">
        <v>9</v>
      </c>
      <c r="E140" t="s">
        <v>14</v>
      </c>
      <c r="F140" s="3">
        <v>42210</v>
      </c>
      <c r="G140" t="s">
        <v>28</v>
      </c>
      <c r="H140">
        <v>2</v>
      </c>
    </row>
    <row r="141" spans="1:8">
      <c r="A141" t="s">
        <v>178</v>
      </c>
      <c r="B141">
        <v>31</v>
      </c>
      <c r="C141" t="s">
        <v>21</v>
      </c>
      <c r="D141" t="s">
        <v>6</v>
      </c>
      <c r="E141" t="s">
        <v>14</v>
      </c>
      <c r="F141" s="3">
        <v>6773</v>
      </c>
      <c r="G141" t="s">
        <v>27</v>
      </c>
      <c r="H141">
        <v>2</v>
      </c>
    </row>
    <row r="142" spans="1:8">
      <c r="A142" t="s">
        <v>179</v>
      </c>
      <c r="B142">
        <v>40</v>
      </c>
      <c r="C142" t="s">
        <v>22</v>
      </c>
      <c r="D142" t="s">
        <v>6</v>
      </c>
      <c r="E142" t="s">
        <v>15</v>
      </c>
      <c r="F142" s="3">
        <v>9895</v>
      </c>
      <c r="G142" t="s">
        <v>28</v>
      </c>
      <c r="H142">
        <v>3</v>
      </c>
    </row>
    <row r="143" spans="1:8">
      <c r="A143" t="s">
        <v>180</v>
      </c>
      <c r="B143">
        <v>27</v>
      </c>
      <c r="C143" t="s">
        <v>22</v>
      </c>
      <c r="D143" t="s">
        <v>6</v>
      </c>
      <c r="E143" t="s">
        <v>15</v>
      </c>
      <c r="F143" s="3">
        <v>7562</v>
      </c>
      <c r="G143" t="s">
        <v>28</v>
      </c>
      <c r="H143">
        <v>3</v>
      </c>
    </row>
    <row r="144" spans="1:8">
      <c r="A144" t="s">
        <v>181</v>
      </c>
      <c r="B144">
        <v>22</v>
      </c>
      <c r="C144" t="s">
        <v>21</v>
      </c>
      <c r="D144" t="s">
        <v>10</v>
      </c>
      <c r="E144" t="s">
        <v>14</v>
      </c>
      <c r="F144" s="3">
        <v>23614</v>
      </c>
      <c r="G144" t="s">
        <v>26</v>
      </c>
      <c r="H144">
        <v>2</v>
      </c>
    </row>
    <row r="145" spans="1:8">
      <c r="A145" t="s">
        <v>182</v>
      </c>
      <c r="B145">
        <v>27</v>
      </c>
      <c r="C145" t="s">
        <v>21</v>
      </c>
      <c r="D145" t="s">
        <v>5</v>
      </c>
      <c r="E145" t="s">
        <v>16</v>
      </c>
      <c r="F145" s="3">
        <v>143</v>
      </c>
      <c r="G145" t="s">
        <v>26</v>
      </c>
      <c r="H145">
        <v>1</v>
      </c>
    </row>
    <row r="146" spans="1:8">
      <c r="A146" t="s">
        <v>183</v>
      </c>
      <c r="B146">
        <v>45</v>
      </c>
      <c r="C146" t="s">
        <v>22</v>
      </c>
      <c r="D146" t="s">
        <v>9</v>
      </c>
      <c r="E146" t="s">
        <v>14</v>
      </c>
      <c r="F146" s="3">
        <v>28880</v>
      </c>
      <c r="G146" t="s">
        <v>28</v>
      </c>
      <c r="H146">
        <v>5</v>
      </c>
    </row>
    <row r="147" spans="1:8">
      <c r="A147" t="s">
        <v>184</v>
      </c>
      <c r="B147">
        <v>29</v>
      </c>
      <c r="C147" t="s">
        <v>21</v>
      </c>
      <c r="D147" t="s">
        <v>8</v>
      </c>
      <c r="E147" t="s">
        <v>14</v>
      </c>
      <c r="F147" s="3">
        <v>37895</v>
      </c>
      <c r="G147" t="s">
        <v>27</v>
      </c>
      <c r="H147">
        <v>5</v>
      </c>
    </row>
    <row r="148" spans="1:8">
      <c r="A148" t="s">
        <v>185</v>
      </c>
      <c r="B148">
        <v>35</v>
      </c>
      <c r="C148" t="s">
        <v>22</v>
      </c>
      <c r="D148" t="s">
        <v>10</v>
      </c>
      <c r="E148" t="s">
        <v>14</v>
      </c>
      <c r="F148" s="3">
        <v>33929</v>
      </c>
      <c r="G148" t="s">
        <v>27</v>
      </c>
      <c r="H148">
        <v>1</v>
      </c>
    </row>
    <row r="149" spans="1:8">
      <c r="A149" t="s">
        <v>186</v>
      </c>
      <c r="B149">
        <v>44</v>
      </c>
      <c r="C149" t="s">
        <v>22</v>
      </c>
      <c r="D149" t="s">
        <v>10</v>
      </c>
      <c r="E149" t="s">
        <v>16</v>
      </c>
      <c r="F149" s="3">
        <v>928</v>
      </c>
      <c r="G149" t="s">
        <v>27</v>
      </c>
      <c r="H149">
        <v>2</v>
      </c>
    </row>
    <row r="150" spans="1:8">
      <c r="A150" t="s">
        <v>187</v>
      </c>
      <c r="B150">
        <v>36</v>
      </c>
      <c r="C150" t="s">
        <v>22</v>
      </c>
      <c r="D150" t="s">
        <v>6</v>
      </c>
      <c r="E150" t="s">
        <v>14</v>
      </c>
      <c r="F150" s="3">
        <v>30345</v>
      </c>
      <c r="G150" t="s">
        <v>28</v>
      </c>
      <c r="H150">
        <v>2</v>
      </c>
    </row>
    <row r="151" spans="1:8">
      <c r="A151" t="s">
        <v>188</v>
      </c>
      <c r="B151">
        <v>40</v>
      </c>
      <c r="C151" t="s">
        <v>22</v>
      </c>
      <c r="D151" t="s">
        <v>8</v>
      </c>
      <c r="E151" t="s">
        <v>15</v>
      </c>
      <c r="F151" s="3">
        <v>10931</v>
      </c>
      <c r="G151" t="s">
        <v>28</v>
      </c>
      <c r="H151">
        <v>2</v>
      </c>
    </row>
    <row r="152" spans="1:8">
      <c r="A152" t="s">
        <v>189</v>
      </c>
      <c r="B152">
        <v>20</v>
      </c>
      <c r="C152" t="s">
        <v>21</v>
      </c>
      <c r="D152" t="s">
        <v>9</v>
      </c>
      <c r="E152" t="s">
        <v>16</v>
      </c>
      <c r="F152" s="3">
        <v>319</v>
      </c>
      <c r="G152" t="s">
        <v>27</v>
      </c>
      <c r="H152">
        <v>5</v>
      </c>
    </row>
    <row r="153" spans="1:8">
      <c r="A153" t="s">
        <v>190</v>
      </c>
      <c r="B153">
        <v>35</v>
      </c>
      <c r="C153" t="s">
        <v>21</v>
      </c>
      <c r="D153" t="s">
        <v>8</v>
      </c>
      <c r="E153" t="s">
        <v>14</v>
      </c>
      <c r="F153" s="3">
        <v>13302</v>
      </c>
      <c r="G153" t="s">
        <v>28</v>
      </c>
      <c r="H153">
        <v>5</v>
      </c>
    </row>
    <row r="154" spans="1:8">
      <c r="A154" t="s">
        <v>191</v>
      </c>
      <c r="B154">
        <v>41</v>
      </c>
      <c r="C154" t="s">
        <v>21</v>
      </c>
      <c r="D154" t="s">
        <v>6</v>
      </c>
      <c r="E154" t="s">
        <v>14</v>
      </c>
      <c r="F154" s="3">
        <v>39752</v>
      </c>
      <c r="G154" t="s">
        <v>27</v>
      </c>
      <c r="H154">
        <v>3</v>
      </c>
    </row>
    <row r="155" spans="1:8">
      <c r="A155" t="s">
        <v>192</v>
      </c>
      <c r="B155">
        <v>23</v>
      </c>
      <c r="C155" t="s">
        <v>21</v>
      </c>
      <c r="D155" t="s">
        <v>8</v>
      </c>
      <c r="E155" t="s">
        <v>15</v>
      </c>
      <c r="F155" s="3">
        <v>14111</v>
      </c>
      <c r="G155" t="s">
        <v>27</v>
      </c>
      <c r="H155">
        <v>5</v>
      </c>
    </row>
    <row r="156" spans="1:8">
      <c r="A156" t="s">
        <v>193</v>
      </c>
      <c r="B156">
        <v>39</v>
      </c>
      <c r="C156" t="s">
        <v>21</v>
      </c>
      <c r="D156" t="s">
        <v>8</v>
      </c>
      <c r="E156" t="s">
        <v>16</v>
      </c>
      <c r="F156" s="3">
        <v>415</v>
      </c>
      <c r="G156" t="s">
        <v>26</v>
      </c>
      <c r="H156">
        <v>2</v>
      </c>
    </row>
    <row r="157" spans="1:8">
      <c r="A157" t="s">
        <v>194</v>
      </c>
      <c r="B157">
        <v>35</v>
      </c>
      <c r="C157" t="s">
        <v>22</v>
      </c>
      <c r="D157" t="s">
        <v>7</v>
      </c>
      <c r="E157" t="s">
        <v>15</v>
      </c>
      <c r="F157" s="3">
        <v>8600</v>
      </c>
      <c r="G157" t="s">
        <v>26</v>
      </c>
      <c r="H157">
        <v>3</v>
      </c>
    </row>
    <row r="158" spans="1:8">
      <c r="A158" t="s">
        <v>195</v>
      </c>
      <c r="B158">
        <v>35</v>
      </c>
      <c r="C158" t="s">
        <v>22</v>
      </c>
      <c r="D158" t="s">
        <v>5</v>
      </c>
      <c r="E158" t="s">
        <v>15</v>
      </c>
      <c r="F158" s="3">
        <v>5899</v>
      </c>
      <c r="G158" t="s">
        <v>27</v>
      </c>
      <c r="H158">
        <v>5</v>
      </c>
    </row>
    <row r="159" spans="1:8">
      <c r="A159" t="s">
        <v>196</v>
      </c>
      <c r="B159">
        <v>42</v>
      </c>
      <c r="C159" t="s">
        <v>21</v>
      </c>
      <c r="D159" t="s">
        <v>9</v>
      </c>
      <c r="E159" t="s">
        <v>15</v>
      </c>
      <c r="F159" s="3">
        <v>6319</v>
      </c>
      <c r="G159" t="s">
        <v>27</v>
      </c>
      <c r="H159">
        <v>2</v>
      </c>
    </row>
    <row r="160" spans="1:8">
      <c r="A160" t="s">
        <v>197</v>
      </c>
      <c r="B160">
        <v>35</v>
      </c>
      <c r="C160" t="s">
        <v>22</v>
      </c>
      <c r="D160" t="s">
        <v>7</v>
      </c>
      <c r="E160" t="s">
        <v>14</v>
      </c>
      <c r="F160" s="3">
        <v>17540</v>
      </c>
      <c r="G160" t="s">
        <v>28</v>
      </c>
      <c r="H160">
        <v>5</v>
      </c>
    </row>
    <row r="161" spans="1:8">
      <c r="A161" t="s">
        <v>198</v>
      </c>
      <c r="B161">
        <v>20</v>
      </c>
      <c r="C161" t="s">
        <v>22</v>
      </c>
      <c r="D161" t="s">
        <v>5</v>
      </c>
      <c r="E161" t="s">
        <v>16</v>
      </c>
      <c r="F161" s="3">
        <v>1755</v>
      </c>
      <c r="G161" t="s">
        <v>26</v>
      </c>
      <c r="H161">
        <v>3</v>
      </c>
    </row>
    <row r="162" spans="1:8">
      <c r="A162" t="s">
        <v>199</v>
      </c>
      <c r="B162">
        <v>27</v>
      </c>
      <c r="C162" t="s">
        <v>22</v>
      </c>
      <c r="D162" t="s">
        <v>9</v>
      </c>
      <c r="E162" t="s">
        <v>14</v>
      </c>
      <c r="F162" s="3">
        <v>22667</v>
      </c>
      <c r="G162" t="s">
        <v>26</v>
      </c>
      <c r="H162">
        <v>5</v>
      </c>
    </row>
    <row r="163" spans="1:8">
      <c r="A163" t="s">
        <v>200</v>
      </c>
      <c r="B163">
        <v>28</v>
      </c>
      <c r="C163" t="s">
        <v>21</v>
      </c>
      <c r="D163" t="s">
        <v>7</v>
      </c>
      <c r="E163" t="s">
        <v>14</v>
      </c>
      <c r="F163" s="3">
        <v>60978</v>
      </c>
      <c r="G163" t="s">
        <v>28</v>
      </c>
      <c r="H163">
        <v>3</v>
      </c>
    </row>
    <row r="164" spans="1:8">
      <c r="A164" t="s">
        <v>201</v>
      </c>
      <c r="B164">
        <v>37</v>
      </c>
      <c r="C164" t="s">
        <v>21</v>
      </c>
      <c r="D164" t="s">
        <v>9</v>
      </c>
      <c r="E164" t="s">
        <v>14</v>
      </c>
      <c r="F164" s="3">
        <v>47638</v>
      </c>
      <c r="G164" t="s">
        <v>28</v>
      </c>
      <c r="H164">
        <v>4</v>
      </c>
    </row>
    <row r="165" spans="1:8">
      <c r="A165" t="s">
        <v>202</v>
      </c>
      <c r="B165">
        <v>28</v>
      </c>
      <c r="C165" t="s">
        <v>21</v>
      </c>
      <c r="D165" t="s">
        <v>6</v>
      </c>
      <c r="E165" t="s">
        <v>16</v>
      </c>
      <c r="F165" s="3">
        <v>3299</v>
      </c>
      <c r="G165" t="s">
        <v>27</v>
      </c>
      <c r="H165">
        <v>1</v>
      </c>
    </row>
    <row r="166" spans="1:8">
      <c r="A166" t="s">
        <v>203</v>
      </c>
      <c r="B166">
        <v>34</v>
      </c>
      <c r="C166" t="s">
        <v>22</v>
      </c>
      <c r="D166" t="s">
        <v>6</v>
      </c>
      <c r="E166" t="s">
        <v>15</v>
      </c>
      <c r="F166" s="3">
        <v>6929</v>
      </c>
      <c r="G166" t="s">
        <v>28</v>
      </c>
      <c r="H166">
        <v>5</v>
      </c>
    </row>
    <row r="167" spans="1:8">
      <c r="A167" t="s">
        <v>204</v>
      </c>
      <c r="B167">
        <v>45</v>
      </c>
      <c r="C167" t="s">
        <v>22</v>
      </c>
      <c r="D167" t="s">
        <v>7</v>
      </c>
      <c r="E167" t="s">
        <v>14</v>
      </c>
      <c r="F167" s="3">
        <v>2891</v>
      </c>
      <c r="G167" t="s">
        <v>27</v>
      </c>
      <c r="H167">
        <v>1</v>
      </c>
    </row>
    <row r="168" spans="1:8">
      <c r="A168" t="s">
        <v>205</v>
      </c>
      <c r="B168">
        <v>27</v>
      </c>
      <c r="C168" t="s">
        <v>22</v>
      </c>
      <c r="D168" t="s">
        <v>5</v>
      </c>
      <c r="E168" t="s">
        <v>16</v>
      </c>
      <c r="F168" s="3">
        <v>1542</v>
      </c>
      <c r="G168" t="s">
        <v>27</v>
      </c>
      <c r="H168">
        <v>4</v>
      </c>
    </row>
    <row r="169" spans="1:8">
      <c r="A169" t="s">
        <v>206</v>
      </c>
      <c r="B169">
        <v>32</v>
      </c>
      <c r="C169" t="s">
        <v>21</v>
      </c>
      <c r="D169" t="s">
        <v>10</v>
      </c>
      <c r="E169" t="s">
        <v>16</v>
      </c>
      <c r="F169" s="3">
        <v>4705</v>
      </c>
      <c r="G169" t="s">
        <v>28</v>
      </c>
      <c r="H169">
        <v>1</v>
      </c>
    </row>
    <row r="170" spans="1:8">
      <c r="A170" t="s">
        <v>207</v>
      </c>
      <c r="B170">
        <v>44</v>
      </c>
      <c r="C170" t="s">
        <v>21</v>
      </c>
      <c r="D170" t="s">
        <v>7</v>
      </c>
      <c r="E170" t="s">
        <v>14</v>
      </c>
      <c r="F170" s="3">
        <v>63979</v>
      </c>
      <c r="G170" t="s">
        <v>28</v>
      </c>
      <c r="H170">
        <v>4</v>
      </c>
    </row>
    <row r="171" spans="1:8">
      <c r="A171" t="s">
        <v>208</v>
      </c>
      <c r="B171">
        <v>30</v>
      </c>
      <c r="C171" t="s">
        <v>22</v>
      </c>
      <c r="D171" t="s">
        <v>7</v>
      </c>
      <c r="E171" t="s">
        <v>16</v>
      </c>
      <c r="F171" s="3">
        <v>1006</v>
      </c>
      <c r="G171" t="s">
        <v>28</v>
      </c>
      <c r="H171">
        <v>5</v>
      </c>
    </row>
    <row r="172" spans="1:8">
      <c r="A172" t="s">
        <v>209</v>
      </c>
      <c r="B172">
        <v>30</v>
      </c>
      <c r="C172" t="s">
        <v>21</v>
      </c>
      <c r="D172" t="s">
        <v>7</v>
      </c>
      <c r="E172" t="s">
        <v>14</v>
      </c>
      <c r="F172" s="3">
        <v>20408</v>
      </c>
      <c r="G172" t="s">
        <v>26</v>
      </c>
      <c r="H172">
        <v>3</v>
      </c>
    </row>
    <row r="173" spans="1:8">
      <c r="A173" t="s">
        <v>210</v>
      </c>
      <c r="B173">
        <v>38</v>
      </c>
      <c r="C173" t="s">
        <v>21</v>
      </c>
      <c r="D173" t="s">
        <v>10</v>
      </c>
      <c r="E173" t="s">
        <v>14</v>
      </c>
      <c r="F173" s="3">
        <v>40523</v>
      </c>
      <c r="G173" t="s">
        <v>28</v>
      </c>
      <c r="H173">
        <v>4</v>
      </c>
    </row>
    <row r="174" spans="1:8">
      <c r="A174" t="s">
        <v>211</v>
      </c>
      <c r="B174">
        <v>27</v>
      </c>
      <c r="C174" t="s">
        <v>21</v>
      </c>
      <c r="D174" t="s">
        <v>10</v>
      </c>
      <c r="E174" t="s">
        <v>16</v>
      </c>
      <c r="F174" s="3">
        <v>2336</v>
      </c>
      <c r="G174" t="s">
        <v>27</v>
      </c>
      <c r="H174">
        <v>2</v>
      </c>
    </row>
    <row r="175" spans="1:8">
      <c r="A175" t="s">
        <v>212</v>
      </c>
      <c r="B175">
        <v>21</v>
      </c>
      <c r="C175" t="s">
        <v>22</v>
      </c>
      <c r="D175" t="s">
        <v>6</v>
      </c>
      <c r="E175" t="s">
        <v>14</v>
      </c>
      <c r="F175" s="3">
        <v>38403</v>
      </c>
      <c r="G175" t="s">
        <v>27</v>
      </c>
      <c r="H175">
        <v>4</v>
      </c>
    </row>
    <row r="176" spans="1:8">
      <c r="A176" t="s">
        <v>213</v>
      </c>
      <c r="B176">
        <v>25</v>
      </c>
      <c r="C176" t="s">
        <v>21</v>
      </c>
      <c r="D176" t="s">
        <v>5</v>
      </c>
      <c r="E176" t="s">
        <v>15</v>
      </c>
      <c r="F176" s="3">
        <v>13053</v>
      </c>
      <c r="G176" t="s">
        <v>26</v>
      </c>
      <c r="H176">
        <v>4</v>
      </c>
    </row>
    <row r="177" spans="1:8">
      <c r="A177" t="s">
        <v>214</v>
      </c>
      <c r="B177">
        <v>39</v>
      </c>
      <c r="C177" t="s">
        <v>21</v>
      </c>
      <c r="D177" t="s">
        <v>10</v>
      </c>
      <c r="E177" t="s">
        <v>16</v>
      </c>
      <c r="F177" s="3">
        <v>3141</v>
      </c>
      <c r="G177" t="s">
        <v>28</v>
      </c>
      <c r="H177">
        <v>1</v>
      </c>
    </row>
    <row r="178" spans="1:8">
      <c r="A178" t="s">
        <v>215</v>
      </c>
      <c r="B178">
        <v>34</v>
      </c>
      <c r="C178" t="s">
        <v>22</v>
      </c>
      <c r="D178" t="s">
        <v>5</v>
      </c>
      <c r="E178" t="s">
        <v>16</v>
      </c>
      <c r="F178" s="3">
        <v>1081</v>
      </c>
      <c r="G178" t="s">
        <v>27</v>
      </c>
      <c r="H178">
        <v>5</v>
      </c>
    </row>
    <row r="179" spans="1:8">
      <c r="A179" t="s">
        <v>216</v>
      </c>
      <c r="B179">
        <v>45</v>
      </c>
      <c r="C179" t="s">
        <v>21</v>
      </c>
      <c r="D179" t="s">
        <v>8</v>
      </c>
      <c r="E179" t="s">
        <v>15</v>
      </c>
      <c r="F179" s="3">
        <v>13798</v>
      </c>
      <c r="G179" t="s">
        <v>27</v>
      </c>
      <c r="H179">
        <v>5</v>
      </c>
    </row>
    <row r="180" spans="1:8">
      <c r="A180" t="s">
        <v>217</v>
      </c>
      <c r="B180">
        <v>34</v>
      </c>
      <c r="C180" t="s">
        <v>22</v>
      </c>
      <c r="D180" t="s">
        <v>7</v>
      </c>
      <c r="E180" t="s">
        <v>16</v>
      </c>
      <c r="F180" s="3">
        <v>1114</v>
      </c>
      <c r="G180" t="s">
        <v>27</v>
      </c>
      <c r="H180">
        <v>3</v>
      </c>
    </row>
    <row r="181" spans="1:8">
      <c r="A181" t="s">
        <v>218</v>
      </c>
      <c r="B181">
        <v>37</v>
      </c>
      <c r="C181" t="s">
        <v>21</v>
      </c>
      <c r="D181" t="s">
        <v>10</v>
      </c>
      <c r="E181" t="s">
        <v>15</v>
      </c>
      <c r="F181" s="3">
        <v>13687</v>
      </c>
      <c r="G181" t="s">
        <v>26</v>
      </c>
      <c r="H181">
        <v>5</v>
      </c>
    </row>
    <row r="182" spans="1:8">
      <c r="A182" t="s">
        <v>219</v>
      </c>
      <c r="B182">
        <v>25</v>
      </c>
      <c r="C182" t="s">
        <v>21</v>
      </c>
      <c r="D182" t="s">
        <v>5</v>
      </c>
      <c r="E182" t="s">
        <v>14</v>
      </c>
      <c r="F182" s="3">
        <v>17521</v>
      </c>
      <c r="G182" t="s">
        <v>26</v>
      </c>
      <c r="H182">
        <v>4</v>
      </c>
    </row>
    <row r="183" spans="1:8">
      <c r="A183" t="s">
        <v>220</v>
      </c>
      <c r="B183">
        <v>45</v>
      </c>
      <c r="C183" t="s">
        <v>22</v>
      </c>
      <c r="D183" t="s">
        <v>5</v>
      </c>
      <c r="E183" t="s">
        <v>14</v>
      </c>
      <c r="F183" s="3">
        <v>43525</v>
      </c>
      <c r="G183" t="s">
        <v>28</v>
      </c>
      <c r="H183">
        <v>5</v>
      </c>
    </row>
    <row r="184" spans="1:8">
      <c r="A184" t="s">
        <v>221</v>
      </c>
      <c r="B184">
        <v>21</v>
      </c>
      <c r="C184" t="s">
        <v>21</v>
      </c>
      <c r="D184" t="s">
        <v>7</v>
      </c>
      <c r="E184" t="s">
        <v>15</v>
      </c>
      <c r="F184" s="3">
        <v>14366</v>
      </c>
      <c r="G184" t="s">
        <v>27</v>
      </c>
      <c r="H184">
        <v>1</v>
      </c>
    </row>
    <row r="185" spans="1:8">
      <c r="A185" t="s">
        <v>222</v>
      </c>
      <c r="B185">
        <v>32</v>
      </c>
      <c r="C185" t="s">
        <v>22</v>
      </c>
      <c r="D185" t="s">
        <v>10</v>
      </c>
      <c r="E185" t="s">
        <v>16</v>
      </c>
      <c r="F185" s="3">
        <v>933</v>
      </c>
      <c r="G185" t="s">
        <v>26</v>
      </c>
      <c r="H185">
        <v>5</v>
      </c>
    </row>
    <row r="186" spans="1:8">
      <c r="A186" t="s">
        <v>223</v>
      </c>
      <c r="B186">
        <v>26</v>
      </c>
      <c r="C186" t="s">
        <v>21</v>
      </c>
      <c r="D186" t="s">
        <v>10</v>
      </c>
      <c r="E186" t="s">
        <v>14</v>
      </c>
      <c r="F186" s="3">
        <v>17277</v>
      </c>
      <c r="G186" t="s">
        <v>26</v>
      </c>
      <c r="H186">
        <v>4</v>
      </c>
    </row>
    <row r="187" spans="1:8">
      <c r="A187" t="s">
        <v>224</v>
      </c>
      <c r="B187">
        <v>21</v>
      </c>
      <c r="C187" t="s">
        <v>21</v>
      </c>
      <c r="D187" t="s">
        <v>6</v>
      </c>
      <c r="E187" t="s">
        <v>16</v>
      </c>
      <c r="F187" s="3">
        <v>2422</v>
      </c>
      <c r="G187" t="s">
        <v>28</v>
      </c>
      <c r="H187">
        <v>4</v>
      </c>
    </row>
    <row r="188" spans="1:8">
      <c r="A188" t="s">
        <v>225</v>
      </c>
      <c r="B188">
        <v>34</v>
      </c>
      <c r="C188" t="s">
        <v>21</v>
      </c>
      <c r="D188" t="s">
        <v>9</v>
      </c>
      <c r="E188" t="s">
        <v>15</v>
      </c>
      <c r="F188" s="3">
        <v>12346</v>
      </c>
      <c r="G188" t="s">
        <v>28</v>
      </c>
      <c r="H188">
        <v>1</v>
      </c>
    </row>
    <row r="189" spans="1:8">
      <c r="A189" t="s">
        <v>226</v>
      </c>
      <c r="B189">
        <v>27</v>
      </c>
      <c r="C189" t="s">
        <v>21</v>
      </c>
      <c r="D189" t="s">
        <v>9</v>
      </c>
      <c r="E189" t="s">
        <v>14</v>
      </c>
      <c r="F189" s="3">
        <v>54769</v>
      </c>
      <c r="G189" t="s">
        <v>28</v>
      </c>
      <c r="H189">
        <v>4</v>
      </c>
    </row>
    <row r="190" spans="1:8">
      <c r="A190" t="s">
        <v>227</v>
      </c>
      <c r="B190">
        <v>34</v>
      </c>
      <c r="C190" t="s">
        <v>21</v>
      </c>
      <c r="D190" t="s">
        <v>6</v>
      </c>
      <c r="E190" t="s">
        <v>14</v>
      </c>
      <c r="F190" s="3">
        <v>47440</v>
      </c>
      <c r="G190" t="s">
        <v>28</v>
      </c>
      <c r="H190">
        <v>3</v>
      </c>
    </row>
    <row r="191" spans="1:8">
      <c r="A191" t="s">
        <v>228</v>
      </c>
      <c r="B191">
        <v>29</v>
      </c>
      <c r="C191" t="s">
        <v>21</v>
      </c>
      <c r="D191" t="s">
        <v>5</v>
      </c>
      <c r="E191" t="s">
        <v>15</v>
      </c>
      <c r="F191" s="3">
        <v>5815</v>
      </c>
      <c r="G191" t="s">
        <v>27</v>
      </c>
      <c r="H191">
        <v>3</v>
      </c>
    </row>
    <row r="192" spans="1:8">
      <c r="A192" t="s">
        <v>229</v>
      </c>
      <c r="B192">
        <v>45</v>
      </c>
      <c r="C192" t="s">
        <v>21</v>
      </c>
      <c r="D192" t="s">
        <v>7</v>
      </c>
      <c r="E192" t="s">
        <v>14</v>
      </c>
      <c r="F192" s="3">
        <v>4689</v>
      </c>
      <c r="G192" t="s">
        <v>28</v>
      </c>
      <c r="H192">
        <v>1</v>
      </c>
    </row>
    <row r="193" spans="1:8">
      <c r="A193" t="s">
        <v>230</v>
      </c>
      <c r="B193">
        <v>25</v>
      </c>
      <c r="C193" t="s">
        <v>22</v>
      </c>
      <c r="D193" t="s">
        <v>8</v>
      </c>
      <c r="E193" t="s">
        <v>14</v>
      </c>
      <c r="F193" s="3">
        <v>14642</v>
      </c>
      <c r="G193" t="s">
        <v>28</v>
      </c>
      <c r="H193">
        <v>3</v>
      </c>
    </row>
    <row r="194" spans="1:8">
      <c r="A194" t="s">
        <v>231</v>
      </c>
      <c r="B194">
        <v>24</v>
      </c>
      <c r="C194" t="s">
        <v>21</v>
      </c>
      <c r="D194" t="s">
        <v>9</v>
      </c>
      <c r="E194" t="s">
        <v>16</v>
      </c>
      <c r="F194" s="3">
        <v>1999</v>
      </c>
      <c r="G194" t="s">
        <v>27</v>
      </c>
      <c r="H194">
        <v>1</v>
      </c>
    </row>
    <row r="195" spans="1:8">
      <c r="A195" t="s">
        <v>232</v>
      </c>
      <c r="B195">
        <v>39</v>
      </c>
      <c r="C195" t="s">
        <v>22</v>
      </c>
      <c r="D195" t="s">
        <v>8</v>
      </c>
      <c r="E195" t="s">
        <v>16</v>
      </c>
      <c r="F195" s="3">
        <v>1450</v>
      </c>
      <c r="G195" t="s">
        <v>28</v>
      </c>
      <c r="H195">
        <v>5</v>
      </c>
    </row>
    <row r="196" spans="1:8">
      <c r="A196" t="s">
        <v>233</v>
      </c>
      <c r="B196">
        <v>36</v>
      </c>
      <c r="C196" t="s">
        <v>21</v>
      </c>
      <c r="D196" t="s">
        <v>5</v>
      </c>
      <c r="E196" t="s">
        <v>14</v>
      </c>
      <c r="F196" s="3">
        <v>13319</v>
      </c>
      <c r="G196" t="s">
        <v>28</v>
      </c>
      <c r="H196">
        <v>1</v>
      </c>
    </row>
    <row r="197" spans="1:8">
      <c r="A197" t="s">
        <v>234</v>
      </c>
      <c r="B197">
        <v>44</v>
      </c>
      <c r="C197" t="s">
        <v>21</v>
      </c>
      <c r="D197" t="s">
        <v>6</v>
      </c>
      <c r="E197" t="s">
        <v>14</v>
      </c>
      <c r="F197" s="3">
        <v>5230</v>
      </c>
      <c r="G197" t="s">
        <v>28</v>
      </c>
      <c r="H197">
        <v>5</v>
      </c>
    </row>
    <row r="198" spans="1:8">
      <c r="A198" t="s">
        <v>235</v>
      </c>
      <c r="B198">
        <v>26</v>
      </c>
      <c r="C198" t="s">
        <v>21</v>
      </c>
      <c r="D198" t="s">
        <v>8</v>
      </c>
      <c r="E198" t="s">
        <v>15</v>
      </c>
      <c r="F198" s="3">
        <v>4560</v>
      </c>
      <c r="G198" t="s">
        <v>28</v>
      </c>
      <c r="H198">
        <v>3</v>
      </c>
    </row>
    <row r="199" spans="1:8">
      <c r="A199" t="s">
        <v>236</v>
      </c>
      <c r="B199">
        <v>24</v>
      </c>
      <c r="C199" t="s">
        <v>22</v>
      </c>
      <c r="D199" t="s">
        <v>5</v>
      </c>
      <c r="E199" t="s">
        <v>14</v>
      </c>
      <c r="F199" s="3">
        <v>63875</v>
      </c>
      <c r="G199" t="s">
        <v>28</v>
      </c>
      <c r="H199">
        <v>5</v>
      </c>
    </row>
    <row r="200" spans="1:8">
      <c r="A200" t="s">
        <v>237</v>
      </c>
      <c r="B200">
        <v>41</v>
      </c>
      <c r="C200" t="s">
        <v>22</v>
      </c>
      <c r="D200" t="s">
        <v>8</v>
      </c>
      <c r="E200" t="s">
        <v>14</v>
      </c>
      <c r="F200" s="3">
        <v>21848</v>
      </c>
      <c r="G200" t="s">
        <v>28</v>
      </c>
      <c r="H200">
        <v>4</v>
      </c>
    </row>
    <row r="201" spans="1:8">
      <c r="A201" t="s">
        <v>238</v>
      </c>
      <c r="B201">
        <v>28</v>
      </c>
      <c r="C201" t="s">
        <v>21</v>
      </c>
      <c r="D201" t="s">
        <v>8</v>
      </c>
      <c r="E201" t="s">
        <v>14</v>
      </c>
      <c r="F201" s="3">
        <v>40119</v>
      </c>
      <c r="G201" t="s">
        <v>28</v>
      </c>
      <c r="H201">
        <v>2</v>
      </c>
    </row>
  </sheetData>
  <autoFilter ref="A1:H201" xr:uid="{00000000-0001-0000-0000-000000000000}"/>
  <dataValidations count="2">
    <dataValidation type="list" showInputMessage="1" showErrorMessage="1" errorTitle="Invalid Entry" error="Enter a number between 1 and 5" sqref="H1:H1048576" xr:uid="{D2988777-7197-4E14-A7C5-34CC3D90E801}">
      <formula1>"1,2,3,4,5"</formula1>
    </dataValidation>
    <dataValidation type="list" showInputMessage="1" showErrorMessage="1" errorTitle="Invalid Input" error="Select your input from the dropdown list" sqref="G1:G1048576" xr:uid="{0F1C8D34-B97B-477A-B68D-E85A62473A02}">
      <formula1>"Primary, Secondary, University"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7492-44A0-4210-9EE2-8ECDB4ADCA2D}">
  <dimension ref="A3:E11"/>
  <sheetViews>
    <sheetView workbookViewId="0">
      <selection activeCell="A4" sqref="A4:E10"/>
    </sheetView>
  </sheetViews>
  <sheetFormatPr defaultRowHeight="15"/>
  <cols>
    <col min="1" max="1" width="27" bestFit="1" customWidth="1"/>
    <col min="2" max="2" width="21.85546875" bestFit="1" customWidth="1"/>
    <col min="3" max="3" width="8.140625" bestFit="1" customWidth="1"/>
    <col min="4" max="4" width="12.42578125" bestFit="1" customWidth="1"/>
    <col min="5" max="5" width="11.42578125" bestFit="1" customWidth="1"/>
  </cols>
  <sheetData>
    <row r="3" spans="1:5">
      <c r="A3" s="5" t="s">
        <v>239</v>
      </c>
      <c r="B3" s="5" t="s">
        <v>13</v>
      </c>
    </row>
    <row r="4" spans="1:5">
      <c r="A4" s="5" t="s">
        <v>4</v>
      </c>
      <c r="B4" t="s">
        <v>14</v>
      </c>
      <c r="C4" t="s">
        <v>15</v>
      </c>
      <c r="D4" t="s">
        <v>16</v>
      </c>
      <c r="E4" t="s">
        <v>29</v>
      </c>
    </row>
    <row r="5" spans="1:5">
      <c r="A5" t="s">
        <v>5</v>
      </c>
      <c r="B5">
        <v>12</v>
      </c>
      <c r="C5">
        <v>12</v>
      </c>
      <c r="D5">
        <v>8</v>
      </c>
      <c r="E5">
        <v>32</v>
      </c>
    </row>
    <row r="6" spans="1:5">
      <c r="A6" t="s">
        <v>6</v>
      </c>
      <c r="B6">
        <v>14</v>
      </c>
      <c r="C6">
        <v>13</v>
      </c>
      <c r="D6">
        <v>8</v>
      </c>
      <c r="E6">
        <v>35</v>
      </c>
    </row>
    <row r="7" spans="1:5">
      <c r="A7" t="s">
        <v>7</v>
      </c>
      <c r="B7">
        <v>23</v>
      </c>
      <c r="C7">
        <v>8</v>
      </c>
      <c r="D7">
        <v>5</v>
      </c>
      <c r="E7">
        <v>36</v>
      </c>
    </row>
    <row r="8" spans="1:5">
      <c r="A8" t="s">
        <v>8</v>
      </c>
      <c r="B8">
        <v>14</v>
      </c>
      <c r="C8">
        <v>13</v>
      </c>
      <c r="D8">
        <v>5</v>
      </c>
      <c r="E8">
        <v>32</v>
      </c>
    </row>
    <row r="9" spans="1:5">
      <c r="A9" t="s">
        <v>9</v>
      </c>
      <c r="B9">
        <v>21</v>
      </c>
      <c r="C9">
        <v>9</v>
      </c>
      <c r="D9">
        <v>6</v>
      </c>
      <c r="E9">
        <v>36</v>
      </c>
    </row>
    <row r="10" spans="1:5">
      <c r="A10" t="s">
        <v>10</v>
      </c>
      <c r="B10">
        <v>9</v>
      </c>
      <c r="C10">
        <v>7</v>
      </c>
      <c r="D10">
        <v>13</v>
      </c>
      <c r="E10">
        <v>29</v>
      </c>
    </row>
    <row r="11" spans="1:5">
      <c r="A11" t="s">
        <v>29</v>
      </c>
      <c r="B11">
        <v>93</v>
      </c>
      <c r="C11">
        <v>62</v>
      </c>
      <c r="D11">
        <v>45</v>
      </c>
      <c r="E11">
        <v>200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4518-A1D4-4EB9-868B-5B0CD5BC0523}">
  <dimension ref="A1:N13"/>
  <sheetViews>
    <sheetView tabSelected="1" workbookViewId="0">
      <selection activeCell="I16" sqref="I16"/>
    </sheetView>
  </sheetViews>
  <sheetFormatPr defaultColWidth="8.7109375" defaultRowHeight="15"/>
  <cols>
    <col min="1" max="1" width="9.7109375" bestFit="1" customWidth="1"/>
    <col min="2" max="2" width="12" bestFit="1" customWidth="1"/>
    <col min="3" max="3" width="7.85546875" bestFit="1" customWidth="1"/>
  </cols>
  <sheetData>
    <row r="1" spans="1:14">
      <c r="A1" t="s">
        <v>14</v>
      </c>
      <c r="B1" t="s">
        <v>16</v>
      </c>
      <c r="C1" t="s">
        <v>15</v>
      </c>
    </row>
    <row r="2" spans="1:14">
      <c r="A2">
        <f>COUNTIF(DATA!E2:E201, "Employed")</f>
        <v>93</v>
      </c>
      <c r="B2">
        <f>COUNTIF(DATA!E2:E201,"Unemployed")</f>
        <v>45</v>
      </c>
      <c r="C2">
        <f>COUNTIF(DATA!E2:E201, "Student")</f>
        <v>62</v>
      </c>
    </row>
    <row r="13" spans="1:14">
      <c r="N13" t="s">
        <v>240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981F-8C62-46D1-A95B-3714C96ADE5A}">
  <dimension ref="A1:C4"/>
  <sheetViews>
    <sheetView topLeftCell="A6" workbookViewId="0">
      <selection sqref="A1:C4"/>
    </sheetView>
  </sheetViews>
  <sheetFormatPr defaultRowHeight="15"/>
  <cols>
    <col min="1" max="1" width="14.7109375" bestFit="1" customWidth="1"/>
    <col min="2" max="2" width="21.140625" bestFit="1" customWidth="1"/>
    <col min="3" max="3" width="15.42578125" bestFit="1" customWidth="1"/>
  </cols>
  <sheetData>
    <row r="1" spans="1:3">
      <c r="A1" s="11" t="s">
        <v>241</v>
      </c>
      <c r="B1" s="11" t="s">
        <v>242</v>
      </c>
      <c r="C1" s="11" t="s">
        <v>30</v>
      </c>
    </row>
    <row r="2" spans="1:3">
      <c r="A2" t="s">
        <v>26</v>
      </c>
      <c r="B2">
        <f>COUNTIF(DATA!G2:G201, "Primary")</f>
        <v>42</v>
      </c>
      <c r="C2">
        <f>AVERAGEIF(DATA!G2:G201, "Primary", DATA!F2:F201)</f>
        <v>11715.571428571429</v>
      </c>
    </row>
    <row r="3" spans="1:3">
      <c r="A3" t="s">
        <v>27</v>
      </c>
      <c r="B3">
        <f>COUNTIF(DATA!G2:G201, "Secondary")</f>
        <v>64</v>
      </c>
      <c r="C3">
        <f>AVERAGEIF(DATA!G2:G201, "Secondary", DATA!F2:F201)</f>
        <v>12101.3125</v>
      </c>
    </row>
    <row r="4" spans="1:3">
      <c r="A4" t="s">
        <v>28</v>
      </c>
      <c r="B4">
        <f>COUNTIF(DATA!G2:G201, "University")</f>
        <v>94</v>
      </c>
      <c r="C4">
        <f>AVERAGEIF(DATA!G2:G201, "University", DATA!F2:F201)</f>
        <v>20814.734042553191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24B-D46A-4E1B-8C1D-54546D6CCF59}">
  <dimension ref="A1:C15"/>
  <sheetViews>
    <sheetView workbookViewId="0">
      <selection activeCell="A4" sqref="A4"/>
    </sheetView>
  </sheetViews>
  <sheetFormatPr defaultRowHeight="15"/>
  <cols>
    <col min="1" max="1" width="27.28515625" bestFit="1" customWidth="1"/>
    <col min="2" max="2" width="14.7109375" bestFit="1" customWidth="1"/>
    <col min="3" max="3" width="26.140625" bestFit="1" customWidth="1"/>
  </cols>
  <sheetData>
    <row r="1" spans="1:3">
      <c r="A1" t="s">
        <v>243</v>
      </c>
      <c r="B1" t="s">
        <v>244</v>
      </c>
      <c r="C1" t="s">
        <v>245</v>
      </c>
    </row>
    <row r="2" spans="1:3">
      <c r="A2">
        <f>AVERAGE(DATA!F2:F201)</f>
        <v>16115.615</v>
      </c>
      <c r="B2" s="4">
        <f>AVERAGE(DATA!B2:B201)</f>
        <v>32.674999999999997</v>
      </c>
      <c r="C2">
        <f>AVERAGE(DATA!H2:H201)</f>
        <v>3.08</v>
      </c>
    </row>
    <row r="3" spans="1:3">
      <c r="B3" s="4"/>
    </row>
    <row r="4" spans="1:3">
      <c r="A4" t="s">
        <v>246</v>
      </c>
      <c r="B4" t="s">
        <v>247</v>
      </c>
    </row>
    <row r="5" spans="1:3">
      <c r="A5">
        <f>MEDIAN(DATA!F2:F201)</f>
        <v>10138</v>
      </c>
      <c r="B5">
        <f>MEDIAN(DATA!B2:B201)</f>
        <v>32</v>
      </c>
    </row>
    <row r="7" spans="1:3">
      <c r="A7" t="s">
        <v>248</v>
      </c>
      <c r="B7" t="s">
        <v>249</v>
      </c>
      <c r="C7" t="s">
        <v>250</v>
      </c>
    </row>
    <row r="8" spans="1:3">
      <c r="A8">
        <f>_xlfn.MODE.SNGL(DATA!H2:H201)</f>
        <v>5</v>
      </c>
      <c r="B8" cm="1">
        <f t="array" ref="B8">_xlfn.MODE.MULT(DATA!F2:F201)</f>
        <v>700</v>
      </c>
      <c r="C8">
        <f>_xlfn.MODE.SNGL(DATA!B2:B201)</f>
        <v>35</v>
      </c>
    </row>
    <row r="10" spans="1:3">
      <c r="A10" t="s">
        <v>251</v>
      </c>
      <c r="B10" t="s">
        <v>252</v>
      </c>
    </row>
    <row r="11" spans="1:3">
      <c r="A11">
        <f>MIN(DATA!F2:F201)</f>
        <v>143</v>
      </c>
      <c r="B11">
        <f>MIN(DATA!B2:B201)</f>
        <v>20</v>
      </c>
    </row>
    <row r="12" spans="1:3">
      <c r="A12">
        <f>MAX(DATA!F2:F201)</f>
        <v>68133</v>
      </c>
      <c r="B12">
        <f>MAX(DATA!B2:B201)</f>
        <v>45</v>
      </c>
    </row>
    <row r="13" spans="1:3">
      <c r="A13">
        <f>(MAX(DATA!F2:F201) - MIN(DATA!F2:F201))</f>
        <v>67990</v>
      </c>
      <c r="B13">
        <f>(MAX(DATA!B2:B201) - MIN(DATA!B2:B201))</f>
        <v>25</v>
      </c>
    </row>
    <row r="15" spans="1:3">
      <c r="A15" t="s">
        <v>253</v>
      </c>
      <c r="B15">
        <f>(COUNTIF(DATA!E2:E201, "Employed") / COUNTA(DATA!E2:E201))*100</f>
        <v>46.5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2024-10-01T11:14:17Z</dcterms:created>
  <dcterms:modified xsi:type="dcterms:W3CDTF">2024-10-03T21:18:24Z</dcterms:modified>
  <cp:category/>
  <cp:contentStatus/>
</cp:coreProperties>
</file>