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ulius\Desktop\workspace\Bakalaurinis_darbas\Tyrimas\"/>
    </mc:Choice>
  </mc:AlternateContent>
  <xr:revisionPtr revIDLastSave="0" documentId="13_ncr:1_{07CC8D31-C48E-4826-87C7-8F404FD855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C15" i="1"/>
  <c r="D15" i="1"/>
  <c r="E15" i="1"/>
  <c r="C14" i="1"/>
  <c r="D14" i="1"/>
  <c r="E14" i="1"/>
  <c r="C13" i="1"/>
  <c r="D13" i="1"/>
  <c r="E13" i="1"/>
  <c r="C12" i="1"/>
  <c r="D12" i="1"/>
  <c r="E12" i="1"/>
  <c r="C11" i="1"/>
  <c r="D11" i="1"/>
  <c r="E11" i="1"/>
  <c r="C10" i="1"/>
  <c r="D10" i="1"/>
  <c r="E10" i="1"/>
  <c r="C9" i="1"/>
  <c r="D9" i="1"/>
  <c r="E9" i="1"/>
  <c r="C8" i="1"/>
  <c r="D8" i="1"/>
  <c r="E8" i="1"/>
  <c r="C7" i="1"/>
  <c r="D7" i="1"/>
  <c r="E7" i="1"/>
  <c r="C6" i="1"/>
  <c r="D6" i="1"/>
  <c r="E6" i="1"/>
  <c r="C5" i="1"/>
  <c r="D5" i="1"/>
  <c r="E5" i="1"/>
  <c r="D4" i="1"/>
  <c r="E4" i="1"/>
  <c r="C4" i="1"/>
</calcChain>
</file>

<file path=xl/sharedStrings.xml><?xml version="1.0" encoding="utf-8"?>
<sst xmlns="http://schemas.openxmlformats.org/spreadsheetml/2006/main" count="4" uniqueCount="4">
  <si>
    <t>Epsilon</t>
  </si>
  <si>
    <t>Max noise</t>
  </si>
  <si>
    <t>Loss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</si>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</sst>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DMDK priklausomybė nuo pridėto triukšmo</c:v>
          </c:tx>
          <c:spPr>
            <a:ln w="28575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8602737789089495E-2"/>
                  <c:y val="5.44115449518004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D6-4461-9651-3366134168AC}"/>
                </c:ext>
              </c:extLst>
            </c:dLbl>
            <c:dLbl>
              <c:idx val="2"/>
              <c:layout>
                <c:manualLayout>
                  <c:x val="-8.0230122749807786E-2"/>
                  <c:y val="-5.43554338305172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D6-4461-9651-3366134168AC}"/>
                </c:ext>
              </c:extLst>
            </c:dLbl>
            <c:dLbl>
              <c:idx val="3"/>
              <c:layout>
                <c:manualLayout>
                  <c:x val="-5.1049426902445315E-2"/>
                  <c:y val="-6.18566047810219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D6-4461-9651-3366134168AC}"/>
                </c:ext>
              </c:extLst>
            </c:dLbl>
            <c:dLbl>
              <c:idx val="4"/>
              <c:layout>
                <c:manualLayout>
                  <c:x val="-2.8602737789089495E-2"/>
                  <c:y val="-7.31083612067789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D6-4461-9651-3366134168AC}"/>
                </c:ext>
              </c:extLst>
            </c:dLbl>
            <c:dLbl>
              <c:idx val="5"/>
              <c:layout>
                <c:manualLayout>
                  <c:x val="-3.7581413434431804E-2"/>
                  <c:y val="-6.935777573152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D6-4461-9651-3366134168AC}"/>
                </c:ext>
              </c:extLst>
            </c:dLbl>
            <c:dLbl>
              <c:idx val="6"/>
              <c:layout>
                <c:manualLayout>
                  <c:x val="2.8226269696085145E-3"/>
                  <c:y val="5.653933773520157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D6-4461-9651-3366134168AC}"/>
                </c:ext>
              </c:extLst>
            </c:dLbl>
            <c:dLbl>
              <c:idx val="7"/>
              <c:layout>
                <c:manualLayout>
                  <c:x val="-5.5538764725116513E-2"/>
                  <c:y val="-8.43601176325359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D6-4461-9651-3366134168AC}"/>
                </c:ext>
              </c:extLst>
            </c:dLbl>
            <c:dLbl>
              <c:idx val="8"/>
              <c:layout>
                <c:manualLayout>
                  <c:x val="-6.4517440370458826E-2"/>
                  <c:y val="-6.93577757315266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D6-4461-9651-3366134168AC}"/>
                </c:ext>
              </c:extLst>
            </c:dLbl>
            <c:dLbl>
              <c:idx val="9"/>
              <c:layout>
                <c:manualLayout>
                  <c:x val="-4.8804757991109698E-2"/>
                  <c:y val="-5.8106019305769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D6-4461-9651-3366134168AC}"/>
                </c:ext>
              </c:extLst>
            </c:dLbl>
            <c:dLbl>
              <c:idx val="10"/>
              <c:layout>
                <c:manualLayout>
                  <c:x val="-5.104942690244544E-2"/>
                  <c:y val="-0.114364801434554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D6-4461-9651-3366134168AC}"/>
                </c:ext>
              </c:extLst>
            </c:dLbl>
            <c:dLbl>
              <c:idx val="11"/>
              <c:layout>
                <c:manualLayout>
                  <c:x val="-4.207075125710296E-2"/>
                  <c:y val="-6.9357775731526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D6-4461-9651-3366134168AC}"/>
                </c:ext>
              </c:extLst>
            </c:dLbl>
            <c:dLbl>
              <c:idx val="12"/>
              <c:layout>
                <c:manualLayout>
                  <c:x val="-2.8184557738363512E-2"/>
                  <c:y val="-6.56071902562742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D6-4461-9651-3366134168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Tiesinė priklausomybė</c:name>
            <c:spPr>
              <a:ln w="19050" cap="rnd">
                <a:solidFill>
                  <a:schemeClr val="accent3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Sheet1!$B$4:$B$16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</c:numCache>
            </c:numRef>
          </c:cat>
          <c:val>
            <c:numRef>
              <c:f>Sheet1!$C$4:$C$16</c:f>
              <c:numCache>
                <c:formatCode>General</c:formatCode>
                <c:ptCount val="13"/>
                <c:pt idx="0">
                  <c:v>88.63</c:v>
                </c:pt>
                <c:pt idx="1">
                  <c:v>91.36</c:v>
                </c:pt>
                <c:pt idx="2">
                  <c:v>93.1</c:v>
                </c:pt>
                <c:pt idx="3">
                  <c:v>96.06</c:v>
                </c:pt>
                <c:pt idx="4">
                  <c:v>95.77</c:v>
                </c:pt>
                <c:pt idx="5">
                  <c:v>95.74</c:v>
                </c:pt>
                <c:pt idx="6">
                  <c:v>91.53</c:v>
                </c:pt>
                <c:pt idx="7">
                  <c:v>94.59</c:v>
                </c:pt>
                <c:pt idx="8">
                  <c:v>95.11</c:v>
                </c:pt>
                <c:pt idx="9">
                  <c:v>97.3</c:v>
                </c:pt>
                <c:pt idx="10">
                  <c:v>95.15</c:v>
                </c:pt>
                <c:pt idx="11">
                  <c:v>97.56</c:v>
                </c:pt>
                <c:pt idx="12">
                  <c:v>97.53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6-4461-9651-3366134168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0212496"/>
        <c:axId val="410207576"/>
      </c:lineChart>
      <c:catAx>
        <c:axId val="41021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Maksimalus pridedamas triukšmas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07576"/>
        <c:crosses val="autoZero"/>
        <c:auto val="1"/>
        <c:lblAlgn val="ctr"/>
        <c:lblOffset val="100"/>
        <c:noMultiLvlLbl val="0"/>
      </c:catAx>
      <c:valAx>
        <c:axId val="41020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DMDK reik</a:t>
                </a:r>
                <a:r>
                  <a:rPr lang="lt-LT"/>
                  <a:t>šmė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1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Nuostolių funkcijos priklausomybė nuo pridėto triukšmo</c:v>
          </c:tx>
          <c:spPr>
            <a:ln w="28575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6980138535482048E-2"/>
                  <c:y val="-7.30768095406778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E-488F-97B4-082DB6EA8F21}"/>
                </c:ext>
              </c:extLst>
            </c:dLbl>
            <c:dLbl>
              <c:idx val="2"/>
              <c:layout>
                <c:manualLayout>
                  <c:x val="-3.7572448402601072E-2"/>
                  <c:y val="-6.18299090801747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E-488F-97B4-082DB6EA8F21}"/>
                </c:ext>
              </c:extLst>
            </c:dLbl>
            <c:dLbl>
              <c:idx val="3"/>
              <c:layout>
                <c:manualLayout>
                  <c:x val="-5.0049830364715858E-2"/>
                  <c:y val="-5.43319754398394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E-488F-97B4-082DB6EA8F21}"/>
                </c:ext>
              </c:extLst>
            </c:dLbl>
            <c:dLbl>
              <c:idx val="4"/>
              <c:layout>
                <c:manualLayout>
                  <c:x val="-4.4304848741871641E-2"/>
                  <c:y val="-6.557887590034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E-488F-97B4-082DB6EA8F21}"/>
                </c:ext>
              </c:extLst>
            </c:dLbl>
            <c:dLbl>
              <c:idx val="5"/>
              <c:layout>
                <c:manualLayout>
                  <c:x val="-4.7177339553293833E-2"/>
                  <c:y val="-8.0574743181013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E-488F-97B4-082DB6EA8F21}"/>
                </c:ext>
              </c:extLst>
            </c:dLbl>
            <c:dLbl>
              <c:idx val="6"/>
              <c:layout>
                <c:manualLayout>
                  <c:x val="-4.9421472999717275E-2"/>
                  <c:y val="-5.80809422600070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E-488F-97B4-082DB6EA8F21}"/>
                </c:ext>
              </c:extLst>
            </c:dLbl>
            <c:dLbl>
              <c:idx val="7"/>
              <c:layout>
                <c:manualLayout>
                  <c:x val="-4.9421472999717275E-2"/>
                  <c:y val="-0.1030685441020191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E-488F-97B4-082DB6EA8F21}"/>
                </c:ext>
              </c:extLst>
            </c:dLbl>
            <c:dLbl>
              <c:idx val="8"/>
              <c:layout>
                <c:manualLayout>
                  <c:x val="-5.3909739892564319E-2"/>
                  <c:y val="-0.106817510922186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23E-488F-97B4-082DB6EA8F21}"/>
                </c:ext>
              </c:extLst>
            </c:dLbl>
            <c:dLbl>
              <c:idx val="9"/>
              <c:layout>
                <c:manualLayout>
                  <c:x val="-6.2886273678258497E-2"/>
                  <c:y val="-6.9327842720510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23E-488F-97B4-082DB6EA8F21}"/>
                </c:ext>
              </c:extLst>
            </c:dLbl>
            <c:dLbl>
              <c:idx val="10"/>
              <c:layout>
                <c:manualLayout>
                  <c:x val="-4.717733955329375E-2"/>
                  <c:y val="-6.9327842720510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23E-488F-97B4-082DB6EA8F21}"/>
                </c:ext>
              </c:extLst>
            </c:dLbl>
            <c:dLbl>
              <c:idx val="11"/>
              <c:layout>
                <c:manualLayout>
                  <c:x val="-4.717733955329375E-2"/>
                  <c:y val="-6.55788759003424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23E-488F-97B4-082DB6EA8F21}"/>
                </c:ext>
              </c:extLst>
            </c:dLbl>
            <c:dLbl>
              <c:idx val="12"/>
              <c:layout>
                <c:manualLayout>
                  <c:x val="-2.3070398642917891E-2"/>
                  <c:y val="-6.93278427205100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23E-488F-97B4-082DB6EA8F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Tiesinė priklausomybė</c:name>
            <c:spPr>
              <a:ln w="19050" cap="rnd">
                <a:solidFill>
                  <a:schemeClr val="accent3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Sheet1!$B$4:$B$16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</c:numCache>
            </c:numRef>
          </c:cat>
          <c:val>
            <c:numRef>
              <c:f>Sheet1!$D$4:$D$16</c:f>
              <c:numCache>
                <c:formatCode>General</c:formatCode>
                <c:ptCount val="13"/>
                <c:pt idx="0">
                  <c:v>103.86</c:v>
                </c:pt>
                <c:pt idx="1">
                  <c:v>100.79</c:v>
                </c:pt>
                <c:pt idx="2">
                  <c:v>101.08</c:v>
                </c:pt>
                <c:pt idx="3">
                  <c:v>100.59</c:v>
                </c:pt>
                <c:pt idx="4">
                  <c:v>100.15</c:v>
                </c:pt>
                <c:pt idx="5">
                  <c:v>101.79</c:v>
                </c:pt>
                <c:pt idx="6">
                  <c:v>102.06</c:v>
                </c:pt>
                <c:pt idx="7">
                  <c:v>106.18</c:v>
                </c:pt>
                <c:pt idx="8">
                  <c:v>102.5</c:v>
                </c:pt>
                <c:pt idx="9">
                  <c:v>107.37</c:v>
                </c:pt>
                <c:pt idx="10">
                  <c:v>110.08</c:v>
                </c:pt>
                <c:pt idx="11">
                  <c:v>108.55</c:v>
                </c:pt>
                <c:pt idx="12">
                  <c:v>107.7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E-488F-97B4-082DB6EA8F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0094392"/>
        <c:axId val="490092752"/>
      </c:lineChart>
      <c:catAx>
        <c:axId val="49009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Maksimalus pridedamas triukšmas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92752"/>
        <c:crosses val="autoZero"/>
        <c:auto val="1"/>
        <c:lblAlgn val="ctr"/>
        <c:lblOffset val="100"/>
        <c:noMultiLvlLbl val="0"/>
      </c:catAx>
      <c:valAx>
        <c:axId val="49009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Nuostolių funckijos reikšmė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9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Tikslumo priklausomybė nuo pridėto triukšmo</c:v>
          </c:tx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3.450310998020901E-3"/>
                  <c:y val="5.6514936828433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19B-4AA4-AD23-71162E79A076}"/>
                </c:ext>
              </c:extLst>
            </c:dLbl>
            <c:dLbl>
              <c:idx val="1"/>
              <c:layout>
                <c:manualLayout>
                  <c:x val="-8.0210983884648021E-2"/>
                  <c:y val="-3.5587141339001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19B-4AA4-AD23-71162E79A076}"/>
                </c:ext>
              </c:extLst>
            </c:dLbl>
            <c:dLbl>
              <c:idx val="2"/>
              <c:layout>
                <c:manualLayout>
                  <c:x val="-3.7572448402601072E-2"/>
                  <c:y val="-8.8072676821348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19B-4AA4-AD23-71162E79A076}"/>
                </c:ext>
              </c:extLst>
            </c:dLbl>
            <c:dLbl>
              <c:idx val="3"/>
              <c:layout>
                <c:manualLayout>
                  <c:x val="-3.6944091037602489E-2"/>
                  <c:y val="-6.18299090801747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19B-4AA4-AD23-71162E79A076}"/>
                </c:ext>
              </c:extLst>
            </c:dLbl>
            <c:dLbl>
              <c:idx val="4"/>
              <c:layout>
                <c:manualLayout>
                  <c:x val="-4.2060715295448123E-2"/>
                  <c:y val="-5.43319754398394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19B-4AA4-AD23-71162E79A076}"/>
                </c:ext>
              </c:extLst>
            </c:dLbl>
            <c:dLbl>
              <c:idx val="5"/>
              <c:layout>
                <c:manualLayout>
                  <c:x val="-5.1037249081142211E-2"/>
                  <c:y val="-6.745335931042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435785976816514E-2"/>
                      <c:h val="5.617841539733144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E19B-4AA4-AD23-71162E79A076}"/>
                </c:ext>
              </c:extLst>
            </c:dLbl>
            <c:dLbl>
              <c:idx val="6"/>
              <c:layout>
                <c:manualLayout>
                  <c:x val="-4.2060715295448123E-2"/>
                  <c:y val="-5.80809422600070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19B-4AA4-AD23-71162E79A076}"/>
                </c:ext>
              </c:extLst>
            </c:dLbl>
            <c:dLbl>
              <c:idx val="7"/>
              <c:layout>
                <c:manualLayout>
                  <c:x val="-0.10938471868815389"/>
                  <c:y val="-6.1829909080174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19B-4AA4-AD23-71162E79A076}"/>
                </c:ext>
              </c:extLst>
            </c:dLbl>
            <c:dLbl>
              <c:idx val="8"/>
              <c:layout>
                <c:manualLayout>
                  <c:x val="-4.2060715295448199E-2"/>
                  <c:y val="-5.05830086196717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19B-4AA4-AD23-71162E79A076}"/>
                </c:ext>
              </c:extLst>
            </c:dLbl>
            <c:dLbl>
              <c:idx val="9"/>
              <c:layout>
                <c:manualLayout>
                  <c:x val="-3.7572448402601072E-2"/>
                  <c:y val="-7.30768095406777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19B-4AA4-AD23-71162E79A076}"/>
                </c:ext>
              </c:extLst>
            </c:dLbl>
            <c:dLbl>
              <c:idx val="10"/>
              <c:layout>
                <c:manualLayout>
                  <c:x val="-3.0840048063330506E-2"/>
                  <c:y val="-5.8080942260007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19B-4AA4-AD23-71162E79A076}"/>
                </c:ext>
              </c:extLst>
            </c:dLbl>
            <c:dLbl>
              <c:idx val="11"/>
              <c:layout>
                <c:manualLayout>
                  <c:x val="-3.5328314956177553E-2"/>
                  <c:y val="-4.68340417995041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19B-4AA4-AD23-71162E79A076}"/>
                </c:ext>
              </c:extLst>
            </c:dLbl>
            <c:dLbl>
              <c:idx val="12"/>
              <c:layout>
                <c:manualLayout>
                  <c:x val="-2.1848317783432287E-2"/>
                  <c:y val="-5.80809422600071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19B-4AA4-AD23-71162E79A0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name>Tiesinė progresija</c:name>
            <c:spPr>
              <a:ln w="19050" cap="rnd">
                <a:solidFill>
                  <a:schemeClr val="dk1">
                    <a:tint val="5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Sheet1!$B$4:$B$16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</c:numCache>
            </c:numRef>
          </c:cat>
          <c:val>
            <c:numRef>
              <c:f>Sheet1!$E$4:$E$16</c:f>
              <c:numCache>
                <c:formatCode>General</c:formatCode>
                <c:ptCount val="13"/>
                <c:pt idx="0">
                  <c:v>75.349999999999994</c:v>
                </c:pt>
                <c:pt idx="1">
                  <c:v>79.09</c:v>
                </c:pt>
                <c:pt idx="2">
                  <c:v>78.5</c:v>
                </c:pt>
                <c:pt idx="3">
                  <c:v>77.12</c:v>
                </c:pt>
                <c:pt idx="4">
                  <c:v>77.81</c:v>
                </c:pt>
                <c:pt idx="5">
                  <c:v>77.22</c:v>
                </c:pt>
                <c:pt idx="6">
                  <c:v>79.88</c:v>
                </c:pt>
                <c:pt idx="7">
                  <c:v>72.78</c:v>
                </c:pt>
                <c:pt idx="8">
                  <c:v>78.11</c:v>
                </c:pt>
                <c:pt idx="9">
                  <c:v>76.040000000000006</c:v>
                </c:pt>
                <c:pt idx="10">
                  <c:v>72.489999999999995</c:v>
                </c:pt>
                <c:pt idx="11">
                  <c:v>73.959999999999994</c:v>
                </c:pt>
                <c:pt idx="12">
                  <c:v>74.56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29-4490-9233-AFE6610C0A0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0086848"/>
        <c:axId val="490079632"/>
      </c:lineChart>
      <c:catAx>
        <c:axId val="49008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Maksimalus pridedamas triukšmas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79632"/>
        <c:crosses val="autoZero"/>
        <c:auto val="1"/>
        <c:lblAlgn val="ctr"/>
        <c:lblOffset val="100"/>
        <c:noMultiLvlLbl val="0"/>
      </c:catAx>
      <c:valAx>
        <c:axId val="4900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Modelio tikslumas procentais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8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185737</xdr:rowOff>
    </xdr:from>
    <xdr:to>
      <xdr:col>14</xdr:col>
      <xdr:colOff>400050</xdr:colOff>
      <xdr:row>19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0FF7E8-EEC6-461C-AAEB-15EE3CE21F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233362</xdr:colOff>
      <xdr:row>20</xdr:row>
      <xdr:rowOff>33337</xdr:rowOff>
    </xdr:from>
    <xdr:to>
      <xdr:col>14</xdr:col>
      <xdr:colOff>406162</xdr:colOff>
      <xdr:row>37</xdr:row>
      <xdr:rowOff>182437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B3FCAC-7324-49E7-9F0E-BAAEE3CF4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223837</xdr:colOff>
      <xdr:row>38</xdr:row>
      <xdr:rowOff>52387</xdr:rowOff>
    </xdr:from>
    <xdr:to>
      <xdr:col>14</xdr:col>
      <xdr:colOff>396637</xdr:colOff>
      <xdr:row>56</xdr:row>
      <xdr:rowOff>10987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908112-696A-45DB-BA6F-2F1F0FF886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R14" sqref="R14"/>
    </sheetView>
  </sheetViews>
  <sheetFormatPr defaultRowHeight="15" x14ac:dyDescent="0.25"/>
  <cols>
    <col min="2" max="2" width="10.85546875" customWidth="1"/>
    <col min="3" max="3" width="18.85546875" customWidth="1"/>
    <col min="4" max="4" width="21" customWidth="1"/>
    <col min="5" max="5" width="18.28515625" customWidth="1"/>
  </cols>
  <sheetData>
    <row r="3" spans="2:5" x14ac:dyDescent="0.25">
      <c r="B3" s="1" t="s">
        <v>1</v>
      </c>
      <c r="C3" s="1" t="s">
        <v>0</v>
      </c>
      <c r="D3" s="1" t="s">
        <v>2</v>
      </c>
      <c r="E3" s="1" t="s">
        <v>3</v>
      </c>
    </row>
    <row r="4" spans="2:5" x14ac:dyDescent="0.25">
      <c r="B4" s="2">
        <v>2</v>
      </c>
      <c r="C4" s="2">
        <f>ROUND((90.1035087719285+88.1471201814047+87.6466666666654)/3,2)</f>
        <v>88.63</v>
      </c>
      <c r="D4" s="2">
        <f>ROUND((100.34019892168+107.530484117596+103.711342067508)/3,2)</f>
        <v>103.86</v>
      </c>
      <c r="E4" s="2">
        <f>ROUND((78.1065088757396+71.5976331360946+76.3313609467455)/3,2)</f>
        <v>75.349999999999994</v>
      </c>
    </row>
    <row r="5" spans="2:5" x14ac:dyDescent="0.25">
      <c r="B5" s="2">
        <v>3</v>
      </c>
      <c r="C5" s="2">
        <f>ROUND((90.225758241757+94.7943982494516+89.0638528138516)/3,2)</f>
        <v>91.36</v>
      </c>
      <c r="D5" s="2">
        <f>ROUND((100.123049827816+102.365043363301+99.8790322129716 )/3,2)</f>
        <v>100.79</v>
      </c>
      <c r="E5" s="2">
        <f>ROUND((82.8402366863905+78.1065088757396+76.3313609467455)/3,2)</f>
        <v>79.09</v>
      </c>
    </row>
    <row r="6" spans="2:5" x14ac:dyDescent="0.25">
      <c r="B6" s="2">
        <v>4</v>
      </c>
      <c r="C6" s="3">
        <f>ROUND((89.7933916849003+94.8485776805238+94.6695632183895)/3,2)</f>
        <v>93.1</v>
      </c>
      <c r="D6" s="2">
        <f>ROUND((102.073138958261+99.2247591605409+101.953726186417  )/3,2)</f>
        <v>101.08</v>
      </c>
      <c r="E6" s="2">
        <f>ROUND((81.0650887573964+76.9230769230769+77.5147928994082)/3,2)</f>
        <v>78.5</v>
      </c>
    </row>
    <row r="7" spans="2:5" x14ac:dyDescent="0.25">
      <c r="B7" s="2">
        <v>5</v>
      </c>
      <c r="C7" s="2">
        <f>ROUND((98.19+95.3823348017608+94.6057330415741)/3,2)</f>
        <v>96.06</v>
      </c>
      <c r="D7" s="2">
        <f>ROUND((100.019+99.0414465079375+102.71079179937  )/3,2)</f>
        <v>100.59</v>
      </c>
      <c r="E7" s="2">
        <f>ROUND((78.7+75.7396449704142+76.9230769230769)/3,2)</f>
        <v>77.12</v>
      </c>
    </row>
    <row r="8" spans="2:5" x14ac:dyDescent="0.25">
      <c r="B8" s="2">
        <v>6</v>
      </c>
      <c r="C8" s="2">
        <f>ROUND((96.54+95.0085961123096)/2,2)</f>
        <v>95.77</v>
      </c>
      <c r="D8" s="2">
        <f>ROUND((98.86+101.448100701505)/2,2)</f>
        <v>100.15</v>
      </c>
      <c r="E8" s="2">
        <f>ROUND((78.11+77.5147928994082)/2,2)</f>
        <v>77.81</v>
      </c>
    </row>
    <row r="9" spans="2:5" x14ac:dyDescent="0.25">
      <c r="B9" s="2">
        <v>7</v>
      </c>
      <c r="C9" s="2">
        <f>ROUND((93.87+97.6049565217377)/2,2)</f>
        <v>95.74</v>
      </c>
      <c r="D9" s="2">
        <f>ROUND((101.75+101.831826999376)/2,2)</f>
        <v>101.79</v>
      </c>
      <c r="E9" s="2">
        <f>ROUND((78.11+76.3313609467455)/2,2)</f>
        <v>77.22</v>
      </c>
    </row>
    <row r="10" spans="2:5" x14ac:dyDescent="0.25">
      <c r="B10" s="2">
        <v>8</v>
      </c>
      <c r="C10" s="2">
        <f>ROUND((92.86+90.2009565217378)/2,2)</f>
        <v>91.53</v>
      </c>
      <c r="D10" s="2">
        <f>ROUND((100.64+103.483666605607)/2,2)</f>
        <v>102.06</v>
      </c>
      <c r="E10" s="2">
        <f>ROUND((76.33+83.4319526627219)/2,2)</f>
        <v>79.88</v>
      </c>
    </row>
    <row r="11" spans="2:5" x14ac:dyDescent="0.25">
      <c r="B11" s="2">
        <v>9</v>
      </c>
      <c r="C11" s="2">
        <f>ROUND((90.01+99.1669703872423)/2,2)</f>
        <v>94.59</v>
      </c>
      <c r="D11" s="2">
        <f>ROUND((101.82+110.549439923543)/2,2)</f>
        <v>106.18</v>
      </c>
      <c r="E11" s="2">
        <f>ROUND((75.15+70.4142011834319)/2,2)</f>
        <v>72.78</v>
      </c>
    </row>
    <row r="12" spans="2:5" x14ac:dyDescent="0.25">
      <c r="B12" s="2">
        <v>10</v>
      </c>
      <c r="C12" s="2">
        <f>ROUND((92.53+97.681881838073)/2,2)</f>
        <v>95.11</v>
      </c>
      <c r="D12" s="2">
        <f>ROUND((101.16+103.841837579362)/2,2)</f>
        <v>102.5</v>
      </c>
      <c r="E12" s="2">
        <f>ROUND((79.88+76.3313609467455)/2,2)</f>
        <v>78.11</v>
      </c>
    </row>
    <row r="13" spans="2:5" x14ac:dyDescent="0.25">
      <c r="B13" s="2">
        <v>20</v>
      </c>
      <c r="C13" s="2">
        <f>ROUND((98.37+96.2302678571415)/2,2)</f>
        <v>97.3</v>
      </c>
      <c r="D13" s="2">
        <f>ROUND((105.43+109.312191011849)/2,2)</f>
        <v>107.37</v>
      </c>
      <c r="E13" s="2">
        <f>ROUND((74.56+77.5147928994082)/2,2)</f>
        <v>76.040000000000006</v>
      </c>
    </row>
    <row r="14" spans="2:5" x14ac:dyDescent="0.25">
      <c r="B14" s="2">
        <v>30</v>
      </c>
      <c r="C14" s="2">
        <f>ROUND((97.54+92.7509930715923)/2,2)</f>
        <v>95.15</v>
      </c>
      <c r="D14" s="2">
        <f>ROUND((108.79+111.378911342631)/2,2)</f>
        <v>110.08</v>
      </c>
      <c r="E14" s="2">
        <f>ROUND((75.15+69.8224852071006)/2,2)</f>
        <v>72.489999999999995</v>
      </c>
    </row>
    <row r="15" spans="2:5" x14ac:dyDescent="0.25">
      <c r="B15" s="2">
        <v>40</v>
      </c>
      <c r="C15" s="2">
        <f>ROUND((97.14+97.9725055432358)/2,2)</f>
        <v>97.56</v>
      </c>
      <c r="D15" s="2">
        <f>ROUND((108.02+109.085175511339)/2,2)</f>
        <v>108.55</v>
      </c>
      <c r="E15" s="2">
        <f>ROUND((73.37+74.5562130177514)/2,2)</f>
        <v>73.959999999999994</v>
      </c>
    </row>
    <row r="16" spans="2:5" x14ac:dyDescent="0.25">
      <c r="B16" s="2">
        <v>50</v>
      </c>
      <c r="C16" s="2">
        <f>ROUND((98.84+96.2287892376667)/2,2)</f>
        <v>97.53</v>
      </c>
      <c r="D16" s="2">
        <f>ROUND((105.96+109.439165015763)/2,2)</f>
        <v>107.7</v>
      </c>
      <c r="E16" s="2">
        <f>ROUND((72.19+76.9230769230769)/2,2)</f>
        <v>74.56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</dc:creator>
  <cp:lastModifiedBy>Paulius</cp:lastModifiedBy>
  <dcterms:created xsi:type="dcterms:W3CDTF">2015-06-05T18:17:20Z</dcterms:created>
  <dcterms:modified xsi:type="dcterms:W3CDTF">2021-05-01T10:02:25Z</dcterms:modified>
</cp:coreProperties>
</file>