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customXml/itemProps3.xml" ContentType="application/vnd.openxmlformats-officedocument.customXmlProperties+xml"/>
  <Default Extension="svg" ContentType="image/svg+xml"/>
  <Override PartName="/xl/charts/style8.xml" ContentType="application/vnd.ms-office.chart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xl/slicerCaches/slicerCache2.xml" ContentType="application/vnd.ms-excel.slicerCache+xml"/>
  <Override PartName="/xl/charts/style6.xml" ContentType="application/vnd.ms-office.chartsty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richData/rdrichvalue.xml" ContentType="application/vnd.ms-excel.rdrichvalue+xml"/>
  <Override PartName="/xl/namedSheetViews/namedSheetView1.xml" ContentType="application/vnd.ms-excel.namedsheetviews+xml"/>
  <Override PartName="/xl/charts/style2.xml" ContentType="application/vnd.ms-office.chartstyle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harts/colors7.xml" ContentType="application/vnd.ms-office.chartcolorstyl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metadata.xml" ContentType="application/vnd.openxmlformats-officedocument.spreadsheetml.sheetMetadata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licers/slicer1.xml" ContentType="application/vnd.ms-excel.slicer+xml"/>
  <Override PartName="/xl/slicers/slicer2.xml" ContentType="application/vnd.ms-excel.slicer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harts/colors1.xml" ContentType="application/vnd.ms-office.chartcolorstyle+xml"/>
  <Override PartName="/docProps/core.xml" ContentType="application/vnd.openxmlformats-package.core-properties+xml"/>
  <Default Extension="png" ContentType="image/png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customXml/itemProps2.xml" ContentType="application/vnd.openxmlformats-officedocument.customXmlProperties+xml"/>
  <Override PartName="/xl/slicerCaches/slicerCache3.xml" ContentType="application/vnd.ms-excel.slicerCach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slicerCaches/slicerCache1.xml" ContentType="application/vnd.ms-excel.slicerCache+xml"/>
  <Override PartName="/xl/charts/style7.xml" ContentType="application/vnd.ms-office.chartstyle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olors8.xml" ContentType="application/vnd.ms-office.chartcolor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olors6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-120" yWindow="-120" windowWidth="20730" windowHeight="11040" firstSheet="4" activeTab="4"/>
  </bookViews>
  <sheets>
    <sheet name="A̳ssets" sheetId="1" state="hidden" r:id="rId1"/>
    <sheet name="B̳ases" sheetId="2" state="hidden" r:id="rId2"/>
    <sheet name="Detalhes1" sheetId="6" state="hidden" r:id="rId3"/>
    <sheet name="C̳álculos" sheetId="3" state="hidden" r:id="rId4"/>
    <sheet name="D̳ashboard" sheetId="4" r:id="rId5"/>
    <sheet name="Planilha1" sheetId="5" state="hidden" r:id="rId6"/>
  </sheets>
  <externalReferences>
    <externalReference r:id="rId7"/>
  </externalReferences>
  <definedNames>
    <definedName name="_xlchart.v2.0" hidden="1">C̳álculos!$A$39:$A$41</definedName>
    <definedName name="_xlchart.v2.1" hidden="1">C̳álculos!$B$39:$B$41</definedName>
    <definedName name="_xlchart.v2.2" hidden="1">C̳álculos!$C$39:$C$41</definedName>
    <definedName name="SegmentaçãodeDados_Plan">#N/A</definedName>
    <definedName name="SegmentaçãodeDados_Plan1">#N/A</definedName>
    <definedName name="SegmentaçãodeDados_Subscription_Type">#N/A</definedName>
  </definedNames>
  <calcPr calcId="124519"/>
  <pivotCaches>
    <pivotCache cacheId="0" r:id="rId8"/>
    <pivotCache cacheId="1" r:id="rId9"/>
  </pivotCaches>
  <extLst xmlns:x14="http://schemas.microsoft.com/office/spreadsheetml/2009/9/main">
    <ext uri="{BBE1A952-AA13-448e-AADC-164F8A28A991}">
      <x14:slicerCaches>
        <x14:slicerCache r:id="rId10"/>
        <x14:slicerCache r:id="rId11"/>
        <x14:slicerCache r:id="rId12"/>
      </x14:slicerCaches>
    </ext>
    <ext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4" i="3"/>
  <c r="G76"/>
  <c r="B52"/>
  <c r="H48"/>
  <c r="J45"/>
  <c r="I45"/>
  <c r="G43"/>
  <c r="G41"/>
  <c r="G42"/>
  <c r="N2" i="2"/>
  <c r="N296"/>
  <c r="N295"/>
  <c r="N294"/>
  <c r="N293"/>
  <c r="N292"/>
  <c r="N291"/>
  <c r="N290"/>
  <c r="N289"/>
  <c r="N288"/>
  <c r="N287"/>
  <c r="N286"/>
  <c r="N285"/>
  <c r="N284"/>
  <c r="N283"/>
  <c r="N282"/>
  <c r="N281"/>
  <c r="N280"/>
  <c r="N279"/>
  <c r="N278"/>
  <c r="N277"/>
  <c r="N276"/>
  <c r="N275"/>
  <c r="N274"/>
  <c r="N273"/>
  <c r="N272"/>
  <c r="N271"/>
  <c r="N270"/>
  <c r="N269"/>
  <c r="N268"/>
  <c r="N267"/>
  <c r="N266"/>
  <c r="N265"/>
  <c r="N264"/>
  <c r="N263"/>
  <c r="N262"/>
  <c r="N26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40"/>
  <c r="N239"/>
  <c r="N238"/>
  <c r="N237"/>
  <c r="N236"/>
  <c r="N235"/>
  <c r="N234"/>
  <c r="N233"/>
  <c r="N232"/>
  <c r="N231"/>
  <c r="N230"/>
  <c r="N229"/>
  <c r="N228"/>
  <c r="N227"/>
  <c r="N226"/>
  <c r="N225"/>
  <c r="N224"/>
  <c r="N223"/>
  <c r="N222"/>
  <c r="N221"/>
  <c r="N220"/>
  <c r="N219"/>
  <c r="N218"/>
  <c r="N217"/>
  <c r="N216"/>
  <c r="N215"/>
  <c r="N214"/>
  <c r="N213"/>
  <c r="N212"/>
  <c r="N211"/>
  <c r="N210"/>
  <c r="N209"/>
  <c r="N208"/>
  <c r="N207"/>
  <c r="N206"/>
  <c r="N205"/>
  <c r="N204"/>
  <c r="N203"/>
  <c r="N202"/>
  <c r="N201"/>
  <c r="N200"/>
  <c r="N199"/>
  <c r="N198"/>
  <c r="N197"/>
  <c r="N196"/>
  <c r="N195"/>
  <c r="N194"/>
  <c r="N193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N154"/>
  <c r="N153"/>
  <c r="N152"/>
  <c r="N151"/>
  <c r="N150"/>
  <c r="N149"/>
  <c r="N148"/>
  <c r="N147"/>
  <c r="N146"/>
  <c r="N145"/>
  <c r="N144"/>
  <c r="N143"/>
  <c r="N142"/>
  <c r="N141"/>
  <c r="N140"/>
  <c r="N139"/>
  <c r="N138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M296"/>
  <c r="M295"/>
  <c r="M294"/>
  <c r="M293"/>
  <c r="M292"/>
  <c r="M291"/>
  <c r="M290"/>
  <c r="M289"/>
  <c r="M288"/>
  <c r="M287"/>
  <c r="M286"/>
  <c r="M285"/>
  <c r="M284"/>
  <c r="M283"/>
  <c r="M282"/>
  <c r="M281"/>
  <c r="M280"/>
  <c r="M279"/>
  <c r="M278"/>
  <c r="M277"/>
  <c r="M276"/>
  <c r="M275"/>
  <c r="M274"/>
  <c r="M273"/>
  <c r="M272"/>
  <c r="M271"/>
  <c r="M270"/>
  <c r="M269"/>
  <c r="M268"/>
  <c r="M267"/>
  <c r="M266"/>
  <c r="M265"/>
  <c r="M264"/>
  <c r="M263"/>
  <c r="M262"/>
  <c r="M261"/>
  <c r="M260"/>
  <c r="M259"/>
  <c r="M258"/>
  <c r="M257"/>
  <c r="M256"/>
  <c r="M255"/>
  <c r="M254"/>
  <c r="M253"/>
  <c r="M252"/>
  <c r="M251"/>
  <c r="M250"/>
  <c r="M249"/>
  <c r="M248"/>
  <c r="M247"/>
  <c r="M246"/>
  <c r="M245"/>
  <c r="M244"/>
  <c r="M243"/>
  <c r="M242"/>
  <c r="M241"/>
  <c r="M240"/>
  <c r="M239"/>
  <c r="M238"/>
  <c r="M237"/>
  <c r="M236"/>
  <c r="M235"/>
  <c r="M234"/>
  <c r="M233"/>
  <c r="M232"/>
  <c r="M231"/>
  <c r="M230"/>
  <c r="M229"/>
  <c r="M228"/>
  <c r="M227"/>
  <c r="M226"/>
  <c r="M225"/>
  <c r="M224"/>
  <c r="M223"/>
  <c r="M222"/>
  <c r="M221"/>
  <c r="M220"/>
  <c r="M219"/>
  <c r="M218"/>
  <c r="M217"/>
  <c r="M216"/>
  <c r="M215"/>
  <c r="M21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B57" i="3"/>
  <c r="B54"/>
  <c r="B40"/>
  <c r="B41"/>
  <c r="B39"/>
  <c r="C31"/>
  <c r="C30"/>
  <c r="C27"/>
  <c r="G51" a="1"/>
  <c r="B69" a="1"/>
  <c r="B69" l="1"/>
  <c r="G51"/>
  <c r="D1"/>
  <c r="D5"/>
  <c r="D33"/>
  <c r="E31" a="1"/>
  <c r="E31" s="1"/>
  <c r="F3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futureMetadata name="XLRICHVALUE" count="1">
    <bk>
      <extLst xmlns:xlrd="http://schemas.microsoft.com/office/spreadsheetml/2017/richdata"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<sst xmlns="http://schemas.openxmlformats.org/spreadsheetml/2006/main" count="2854" uniqueCount="356">
  <si>
    <t>Paleta de Cores</t>
  </si>
  <si>
    <t># 9BC848</t>
  </si>
  <si>
    <t>Xbox Color</t>
  </si>
  <si>
    <t># E8E6E9</t>
  </si>
  <si>
    <t>negative zone</t>
  </si>
  <si>
    <t># 22C55E</t>
  </si>
  <si>
    <t># 2AE6B1</t>
  </si>
  <si>
    <t>Menus</t>
  </si>
  <si>
    <t># 5BF6A8</t>
  </si>
  <si>
    <t>Logos</t>
  </si>
  <si>
    <t>ícones</t>
  </si>
  <si>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</si>
  <si>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</si>
  <si>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</si>
  <si>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</si>
  <si>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</si>
  <si>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</si>
  <si>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</si>
  <si>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</si>
  <si>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</si>
  <si>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</si>
  <si>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</si>
  <si>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</si>
  <si>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Periodo</t>
  </si>
  <si>
    <t>MêsNum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</si>
  <si>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</si>
  <si>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</si>
  <si>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</si>
  <si>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</si>
  <si>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</si>
  <si>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</si>
  <si>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</si>
  <si>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</si>
  <si>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</si>
  <si>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</si>
  <si>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</si>
  <si>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</si>
  <si>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</si>
  <si>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</si>
  <si>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</si>
  <si>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</si>
  <si>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</si>
  <si>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</si>
  <si>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</si>
  <si>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</si>
  <si>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</si>
  <si>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</si>
  <si>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</si>
  <si>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</si>
  <si>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</si>
  <si>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</si>
  <si>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</si>
  <si>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</si>
  <si>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</si>
  <si>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</si>
  <si>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</si>
  <si>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</si>
  <si>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</si>
  <si>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</si>
  <si>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</si>
  <si>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</si>
  <si>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</si>
  <si>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</si>
  <si>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</si>
  <si>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</si>
  <si>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</si>
  <si>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</si>
  <si>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</si>
  <si>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</si>
  <si>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</si>
  <si>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</si>
  <si>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</si>
  <si>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</si>
  <si>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</si>
  <si>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</si>
  <si>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</si>
  <si>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</si>
  <si>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</si>
  <si>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</si>
  <si>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</si>
  <si>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</si>
  <si>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</si>
  <si>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</si>
  <si>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</si>
  <si>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</si>
  <si>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</si>
  <si>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</si>
  <si>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</si>
  <si>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</si>
  <si>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</si>
  <si>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</si>
  <si>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</si>
  <si>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</si>
  <si>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</si>
  <si>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</si>
  <si>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</si>
  <si>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</si>
  <si>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</si>
  <si>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</si>
  <si>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</si>
  <si>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</si>
  <si>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</si>
  <si>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</si>
  <si>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</si>
  <si>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</si>
  <si>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</si>
  <si>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</si>
  <si>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</si>
  <si>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</si>
  <si>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</si>
  <si>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</si>
  <si>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</si>
  <si>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</si>
  <si>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</si>
  <si>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</si>
  <si>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</si>
  <si>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</si>
  <si>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</si>
  <si>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</si>
  <si>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</si>
  <si>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</si>
  <si>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</si>
  <si>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</si>
  <si>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</si>
  <si>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</si>
  <si>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</si>
  <si>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</si>
  <si>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</si>
  <si>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</si>
  <si>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</si>
  <si>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</si>
  <si>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</si>
  <si>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</si>
  <si>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</si>
  <si>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</si>
  <si>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</si>
  <si>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</si>
  <si>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</si>
  <si>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</si>
  <si>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</si>
  <si>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</si>
  <si>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</si>
  <si>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</si>
  <si>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</si>
  <si>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</si>
  <si>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</si>
  <si>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</si>
  <si>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</si>
  <si>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</si>
  <si>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</si>
  <si>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</si>
  <si>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</si>
  <si>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</si>
  <si>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</si>
  <si>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</si>
  <si>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</si>
  <si>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</si>
  <si>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</si>
  <si>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</si>
  <si>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</si>
  <si>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</si>
  <si>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</si>
  <si>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</si>
  <si>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</si>
  <si>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</si>
  <si>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</si>
  <si>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</si>
  <si>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</si>
  <si>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</si>
  <si>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</si>
  <si>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</si>
  <si>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</si>
  <si>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</si>
  <si>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</si>
  <si>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</si>
  <si>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</si>
  <si>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</si>
  <si>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</si>
  <si>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</si>
  <si>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</si>
  <si>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</si>
  <si>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</si>
  <si>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</si>
  <si>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</si>
  <si>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</si>
  <si>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</si>
  <si>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</si>
  <si>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</si>
  <si>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</si>
  <si>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</si>
  <si>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</si>
  <si>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</si>
  <si>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</si>
  <si>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</si>
  <si>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</si>
  <si>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</si>
  <si>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</si>
  <si>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</si>
  <si>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</si>
  <si>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</si>
  <si>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</si>
  <si>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</si>
  <si>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</si>
  <si>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</si>
  <si>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</si>
  <si>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</si>
  <si>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</si>
  <si>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</si>
  <si>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</si>
  <si>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</si>
  <si>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</si>
  <si>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</si>
  <si>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</si>
  <si>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</si>
  <si>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</si>
  <si>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</si>
  <si>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</si>
  <si>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</si>
  <si>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</si>
  <si>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</si>
  <si>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</si>
  <si>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</si>
  <si>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</si>
  <si>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</si>
  <si>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</si>
  <si>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</si>
  <si>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</si>
  <si>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</si>
  <si>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</si>
  <si>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</si>
  <si>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</si>
  <si>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</si>
  <si>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</si>
  <si>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</si>
  <si>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</si>
  <si>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</si>
  <si>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</si>
  <si>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</si>
  <si>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</si>
  <si>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</si>
  <si>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</si>
  <si>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</si>
  <si>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</si>
  <si>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</si>
  <si>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</si>
  <si>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</si>
  <si>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</si>
  <si>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</si>
  <si>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</si>
  <si>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</si>
  <si>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</si>
  <si>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</si>
  <si>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</si>
  <si>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</si>
  <si>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</si>
  <si>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</si>
  <si>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</si>
  <si>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</si>
  <si>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</si>
  <si>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</si>
  <si>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</si>
  <si>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</si>
  <si>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</si>
  <si>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</si>
  <si>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</si>
  <si>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</si>
  <si>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</si>
  <si>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</si>
  <si>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</si>
  <si>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</si>
  <si>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</si>
  <si>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</si>
  <si>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</si>
  <si>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</si>
  <si>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</si>
  <si>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</si>
  <si>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</si>
  <si>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</si>
  <si>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</si>
  <si>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</si>
  <si>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</si>
  <si>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</si>
  <si>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</si>
  <si>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</si>
  <si>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</si>
  <si>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</si>
  <si>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</si>
  <si>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</si>
  <si>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</si>
  <si>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</si>
  <si>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</si>
  <si>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</si>
  <si>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</si>
  <si>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</si>
  <si>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</si>
  <si>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</si>
  <si>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</si>
  <si>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</si>
  <si>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</si>
  <si>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</si>
  <si>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</si>
  <si>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</si>
  <si>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</si>
  <si>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</si>
  <si>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</si>
  <si>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</si>
  <si>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</si>
  <si>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</si>
  <si>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</si>
  <si>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</si>
  <si>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</si>
  <si>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</si>
  <si>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</si>
  <si>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</si>
  <si>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</si>
  <si>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Detalhes do Soma de Coupon Value</t>
  </si>
  <si>
    <t>dez/2024</t>
  </si>
  <si>
    <t>fev/2024</t>
  </si>
  <si>
    <t>mar/2024</t>
  </si>
  <si>
    <t>nov/2024</t>
  </si>
  <si>
    <t>out/2024</t>
  </si>
  <si>
    <t>set/2024</t>
  </si>
  <si>
    <t>abr/2024</t>
  </si>
  <si>
    <t>ago/2024</t>
  </si>
  <si>
    <t>jul/2024</t>
  </si>
  <si>
    <t>mai/2024</t>
  </si>
  <si>
    <t>jun/2024</t>
  </si>
  <si>
    <r>
      <rPr>
        <b/>
        <sz val="12"/>
        <color rgb="FF000000"/>
        <rFont val="Aptos"/>
      </rPr>
      <t>Qual tipo de assinatura gera mais receita?</t>
    </r>
    <r>
      <rPr>
        <sz val="12"/>
        <color rgb="FF000000"/>
        <rFont val="Aptos"/>
      </rPr>
      <t xml:space="preserve"> (Mensal, Trimestral, Anual) </t>
    </r>
  </si>
  <si>
    <r>
      <rPr>
        <b/>
        <sz val="12"/>
        <color rgb="FF000000"/>
        <rFont val="Aptos"/>
      </rPr>
      <t>Qual é o plano mais vendido?</t>
    </r>
    <r>
      <rPr>
        <sz val="12"/>
        <color rgb="FF000000"/>
        <rFont val="Aptos"/>
      </rPr>
      <t xml:space="preserve"> (Ultimate, Standard, Core)  </t>
    </r>
  </si>
  <si>
    <t>Quantidade de Assinaturas</t>
  </si>
  <si>
    <t>Soma de Total Value</t>
  </si>
  <si>
    <t>Total Geral</t>
  </si>
  <si>
    <r>
      <rPr>
        <b/>
        <sz val="12"/>
        <color rgb="FF000000"/>
        <rFont val="Aptos"/>
      </rPr>
      <t>Quantos assinantes têm renovação automática ativa?</t>
    </r>
    <r>
      <rPr>
        <sz val="12"/>
        <color rgb="FF000000"/>
        <rFont val="Aptos"/>
      </rPr>
      <t> </t>
    </r>
  </si>
  <si>
    <t>Contagem de Subscriber ID</t>
  </si>
  <si>
    <r>
      <rPr>
        <b/>
        <sz val="11"/>
        <color rgb="FF000000"/>
        <rFont val="Aptos Narrow"/>
        <scheme val="minor"/>
      </rPr>
      <t>5.qual é o impacto dos cupons na receita total</t>
    </r>
    <r>
      <rPr>
        <sz val="11"/>
        <color rgb="FF000000"/>
        <rFont val="Aptos Narrow"/>
        <scheme val="minor"/>
      </rPr>
      <t>.</t>
    </r>
  </si>
  <si>
    <t>Soma de Coupon Value</t>
  </si>
  <si>
    <t>a receita bruta veio de cupons</t>
  </si>
  <si>
    <t>Categoria</t>
  </si>
  <si>
    <t>Categoria2</t>
  </si>
  <si>
    <t>Total Copons</t>
  </si>
  <si>
    <t>receita Liquida</t>
  </si>
  <si>
    <r>
      <t>Pergunta 5: Quantos usuários possuem passes adicionais (EA Play, Minecraft)?</t>
    </r>
    <r>
      <rPr>
        <sz val="11"/>
        <color theme="1"/>
        <rFont val="Aptos Narrow"/>
        <family val="2"/>
        <scheme val="minor"/>
      </rPr>
      <t>?</t>
    </r>
  </si>
  <si>
    <t>Tipos de passes</t>
  </si>
  <si>
    <t>Nº de Usuários</t>
  </si>
  <si>
    <t>Coluna1</t>
  </si>
  <si>
    <t>EA Play</t>
  </si>
  <si>
    <t>Ambos os Passes</t>
  </si>
  <si>
    <t xml:space="preserve"> Pergunta 6: Como a receita evolui ao longo do tempo?</t>
  </si>
  <si>
    <t>Pergunta 7: Qual é o ticket médio por assinante</t>
  </si>
  <si>
    <t>(Tudo)</t>
  </si>
  <si>
    <t>Isso retorna o valor total arrecadado com assinaturas.</t>
  </si>
  <si>
    <t>sso conta quantos assinantes únicos existem na base.</t>
  </si>
  <si>
    <t>O resultado será o valor médio pago por cada assinante.</t>
  </si>
  <si>
    <r>
      <rPr>
        <b/>
        <sz val="11"/>
        <color rgb="FF000000"/>
        <rFont val="Aptos Narrow"/>
        <scheme val="minor"/>
      </rPr>
      <t>Pergunta 8: Qual é a distribuição de assinaturas por período</t>
    </r>
    <r>
      <rPr>
        <sz val="11"/>
        <color rgb="FF000000"/>
        <rFont val="Aptos Narrow"/>
        <scheme val="minor"/>
      </rPr>
      <t>?</t>
    </r>
  </si>
  <si>
    <t>jan/2024</t>
  </si>
  <si>
    <t>Contagem de EA Play Season Pass</t>
  </si>
</sst>
</file>

<file path=xl/styles.xml><?xml version="1.0" encoding="utf-8"?>
<styleSheet xmlns="http://schemas.openxmlformats.org/spreadsheetml/2006/main">
  <numFmts count="2">
    <numFmt numFmtId="164" formatCode="_-&quot;R$&quot;\ * #,##0.00_-;\-&quot;R$&quot;\ * #,##0.00_-;_-&quot;R$&quot;\ * &quot;-&quot;??_-;_-@_-"/>
    <numFmt numFmtId="165" formatCode="_-* #,##0.0_-;\-* #,##0.0_-;_-* &quot;-&quot;??_-;_-@_-"/>
  </numFmts>
  <fonts count="15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747474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sz val="11"/>
      <color theme="2" tint="-0.499984740745262"/>
      <name val="Aptos Narrow"/>
      <family val="2"/>
      <scheme val="minor"/>
    </font>
    <font>
      <sz val="11"/>
      <color rgb="FF747474"/>
      <name val="Aptos Narrow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4" fillId="0" borderId="0" xfId="0" applyFont="1" applyAlignment="1">
      <alignment wrapText="1"/>
    </xf>
    <xf numFmtId="10" fontId="0" fillId="0" borderId="0" xfId="0" applyNumberFormat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14" fontId="0" fillId="0" borderId="0" xfId="0" applyNumberForma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" fontId="0" fillId="0" borderId="0" xfId="2" applyNumberFormat="1" applyFont="1" applyAlignment="1">
      <alignment horizontal="center" vertical="center" wrapText="1"/>
    </xf>
    <xf numFmtId="1" fontId="0" fillId="0" borderId="0" xfId="0" applyNumberFormat="1"/>
    <xf numFmtId="14" fontId="0" fillId="0" borderId="0" xfId="0" applyNumberFormat="1"/>
    <xf numFmtId="0" fontId="0" fillId="9" borderId="0" xfId="0" applyFill="1"/>
    <xf numFmtId="0" fontId="3" fillId="8" borderId="0" xfId="0" applyFont="1" applyFill="1" applyAlignment="1">
      <alignment wrapText="1"/>
    </xf>
    <xf numFmtId="0" fontId="13" fillId="10" borderId="0" xfId="0" applyFont="1" applyFill="1"/>
    <xf numFmtId="0" fontId="0" fillId="0" borderId="0" xfId="0" applyAlignment="1">
      <alignment horizontal="right" wrapText="1"/>
    </xf>
    <xf numFmtId="0" fontId="0" fillId="1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12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4" fillId="11" borderId="3" xfId="0" applyFont="1" applyFill="1" applyBorder="1"/>
    <xf numFmtId="0" fontId="12" fillId="11" borderId="3" xfId="0" applyFont="1" applyFill="1" applyBorder="1" applyAlignment="1">
      <alignment horizontal="center"/>
    </xf>
    <xf numFmtId="0" fontId="0" fillId="12" borderId="4" xfId="0" applyFont="1" applyFill="1" applyBorder="1" applyAlignment="1">
      <alignment horizontal="right" wrapText="1"/>
    </xf>
    <xf numFmtId="0" fontId="0" fillId="12" borderId="4" xfId="0" applyFont="1" applyFill="1" applyBorder="1" applyAlignment="1">
      <alignment horizontal="center"/>
    </xf>
    <xf numFmtId="0" fontId="0" fillId="10" borderId="0" xfId="0" applyFill="1"/>
  </cellXfs>
  <cellStyles count="3">
    <cellStyle name="Moeda" xfId="2" builtinId="4"/>
    <cellStyle name="Normal" xfId="0" builtinId="0"/>
    <cellStyle name="Título 1" xfId="1" builtinId="16"/>
  </cellStyles>
  <dxfs count="23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/>
    </dxf>
    <dxf>
      <alignment horizontal="right"/>
    </dxf>
    <dxf>
      <numFmt numFmtId="164" formatCode="_-&quot;R$&quot;\ * #,##0.00_-;\-&quot;R$&quot;\ * #,##0.00_-;_-&quot;R$&quot;\ * &quot;-&quot;??_-;_-@_-"/>
    </dxf>
    <dxf>
      <numFmt numFmtId="19" formatCode="dd/mm/yyyy"/>
    </dxf>
    <dxf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4" formatCode="_-&quot;R$&quot;\ * #,##0.00_-;\-&quot;R$&quot;\ * #,##0.00_-;_-&quot;R$&quot;\ * &quot;-&quot;??_-;_-@_-"/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19" formatCode="dd/mm/yyyy"/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externalLink" Target="externalLinks/externalLink1.xml"/><Relationship Id="rId12" Type="http://schemas.microsoft.com/office/2007/relationships/slicerCache" Target="slicerCaches/slicer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RichValueTypes" Target="richData/rdRichValueTypes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Relationship Id="rId22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[DeshDIo.xlsx]C̳álculos!Tabela dinâmica6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400" b="0" i="0" u="none" strike="noStrike" kern="1200" spc="0" baseline="0">
                <a:solidFill>
                  <a:srgbClr val="0E284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de assinatura mpor mês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spPr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ser>
          <c:idx val="0"/>
          <c:order val="0"/>
          <c:tx>
            <c:strRef>
              <c:f>C̳álculos!$F$63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E6F5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multiLvlStrRef>
              <c:f>C̳álculos!$D$64:$E$76</c:f>
              <c:multiLvlStrCache>
                <c:ptCount val="12"/>
                <c:lvl>
                  <c:pt idx="0">
                    <c:v>jan/2024</c:v>
                  </c:pt>
                  <c:pt idx="1">
                    <c:v>fev/2024</c:v>
                  </c:pt>
                  <c:pt idx="2">
                    <c:v>mar/2024</c:v>
                  </c:pt>
                  <c:pt idx="3">
                    <c:v>abr/2024</c:v>
                  </c:pt>
                  <c:pt idx="4">
                    <c:v>mai/2024</c:v>
                  </c:pt>
                  <c:pt idx="5">
                    <c:v>jun/2024</c:v>
                  </c:pt>
                  <c:pt idx="6">
                    <c:v>jul/2024</c:v>
                  </c:pt>
                  <c:pt idx="7">
                    <c:v>ago/2024</c:v>
                  </c:pt>
                  <c:pt idx="8">
                    <c:v>set/2024</c:v>
                  </c:pt>
                  <c:pt idx="9">
                    <c:v>out/2024</c:v>
                  </c:pt>
                  <c:pt idx="10">
                    <c:v>nov/2024</c:v>
                  </c:pt>
                  <c:pt idx="11">
                    <c:v>dez/2024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C̳álculos!$F$64:$F$76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687-4D91-840F-EBA5D5791309}"/>
            </c:ext>
          </c:extLst>
        </c:ser>
        <c:marker val="1"/>
        <c:axId val="122606720"/>
        <c:axId val="122608256"/>
      </c:lineChart>
      <c:catAx>
        <c:axId val="1226067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PT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608256"/>
        <c:crosses val="autoZero"/>
        <c:auto val="1"/>
        <c:lblAlgn val="ctr"/>
        <c:lblOffset val="100"/>
      </c:catAx>
      <c:valAx>
        <c:axId val="122608256"/>
        <c:scaling>
          <c:orientation val="minMax"/>
        </c:scaling>
        <c:axPos val="r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PT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60672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[DeshDIo.xlsx]C̳álculos!2 tabela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Participação na Receita por Tipo de Assinatura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E3008C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2AA0A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C̳álculos!$C$6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B23-4349-A1AC-B06B3991884C}"/>
              </c:ext>
            </c:extLst>
          </c:dPt>
          <c:dPt>
            <c:idx val="1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B23-4349-A1AC-B06B3991884C}"/>
              </c:ext>
            </c:extLst>
          </c:dPt>
          <c:dPt>
            <c:idx val="2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B23-4349-A1AC-B06B3991884C}"/>
              </c:ext>
            </c:extLst>
          </c:dPt>
          <c:cat>
            <c:strRef>
              <c:f>C̳álculos!$B$7:$B$10</c:f>
              <c:strCache>
                <c:ptCount val="3"/>
                <c:pt idx="0">
                  <c:v>Annual</c:v>
                </c:pt>
                <c:pt idx="1">
                  <c:v>Monthly</c:v>
                </c:pt>
                <c:pt idx="2">
                  <c:v>Quarterly</c:v>
                </c:pt>
              </c:strCache>
            </c:strRef>
          </c:cat>
          <c:val>
            <c:numRef>
              <c:f>C̳álculos!$C$7:$C$10</c:f>
              <c:numCache>
                <c:formatCode>_-"R$"\ * #,##0.00_-;\-"R$"\ * #,##0.00_-;_-"R$"\ * "-"??_-;_-@_-</c:formatCode>
                <c:ptCount val="3"/>
                <c:pt idx="0">
                  <c:v>1754</c:v>
                </c:pt>
                <c:pt idx="1">
                  <c:v>3571</c:v>
                </c:pt>
                <c:pt idx="2">
                  <c:v>2308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8B-4C38-8B3C-E6E599D7B1BD}"/>
            </c:ext>
          </c:extLst>
        </c:ser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PT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[DeshDIo.xlsx]C̳álculos!3 tabela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Comparativo de Assinantes com e sem Renovação Automática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ser>
          <c:idx val="0"/>
          <c:order val="0"/>
          <c:tx>
            <c:strRef>
              <c:f>C̳álculos!$C$16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cat>
            <c:strRef>
              <c:f>C̳álculos!$B$17:$B$19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C̳álculos!$C$17:$C$19</c:f>
              <c:numCache>
                <c:formatCode>General</c:formatCode>
                <c:ptCount val="2"/>
                <c:pt idx="0">
                  <c:v>147</c:v>
                </c:pt>
                <c:pt idx="1">
                  <c:v>148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88A-4F67-8B47-3066A5F2560F}"/>
            </c:ext>
          </c:extLst>
        </c:ser>
        <c:gapWidth val="287"/>
        <c:overlap val="100"/>
        <c:axId val="122756096"/>
        <c:axId val="122778368"/>
      </c:barChart>
      <c:catAx>
        <c:axId val="122756096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PT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778368"/>
        <c:crosses val="autoZero"/>
        <c:auto val="1"/>
        <c:lblAlgn val="ctr"/>
        <c:lblOffset val="100"/>
      </c:catAx>
      <c:valAx>
        <c:axId val="12277836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PT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2756096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[DeshDIo.xlsx]C̳álculos!2 tabela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Participação na Receita por Tipo de Assinatura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rgbClr val="E3008C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rgbClr val="2AA0A4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C̳álculos!$C$6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A63-4D48-928B-7B0BEEE31304}"/>
              </c:ext>
            </c:extLst>
          </c:dPt>
          <c:dPt>
            <c:idx val="1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A63-4D48-928B-7B0BEEE31304}"/>
              </c:ext>
            </c:extLst>
          </c:dPt>
          <c:dPt>
            <c:idx val="2"/>
            <c:spPr>
              <a:solidFill>
                <a:srgbClr val="2AA0A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A63-4D48-928B-7B0BEEE31304}"/>
              </c:ext>
            </c:extLst>
          </c:dPt>
          <c:cat>
            <c:strRef>
              <c:f>C̳álculos!$B$7:$B$10</c:f>
              <c:strCache>
                <c:ptCount val="3"/>
                <c:pt idx="0">
                  <c:v>Annual</c:v>
                </c:pt>
                <c:pt idx="1">
                  <c:v>Monthly</c:v>
                </c:pt>
                <c:pt idx="2">
                  <c:v>Quarterly</c:v>
                </c:pt>
              </c:strCache>
            </c:strRef>
          </c:cat>
          <c:val>
            <c:numRef>
              <c:f>C̳álculos!$C$7:$C$10</c:f>
              <c:numCache>
                <c:formatCode>_-"R$"\ * #,##0.00_-;\-"R$"\ * #,##0.00_-;_-"R$"\ * "-"??_-;_-@_-</c:formatCode>
                <c:ptCount val="3"/>
                <c:pt idx="0">
                  <c:v>1754</c:v>
                </c:pt>
                <c:pt idx="1">
                  <c:v>3571</c:v>
                </c:pt>
                <c:pt idx="2">
                  <c:v>2308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A63-4D48-928B-7B0BEEE31304}"/>
            </c:ext>
          </c:extLst>
        </c:ser>
        <c:firstSliceAng val="0"/>
        <c:holeSize val="81"/>
      </c:doughnutChart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PT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[DeshDIo.xlsx]C̳álculos!3 tabela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Comparativo de Assinantes com e sem Renovação Automática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>
            <a:noFill/>
          </a:ln>
          <a:effectLst/>
        </c:spPr>
      </c:pivotFmt>
      <c:pivotFmt>
        <c:idx val="14"/>
        <c:spPr>
          <a:solidFill>
            <a:srgbClr val="637CEF"/>
          </a:solidFill>
          <a:ln>
            <a:noFill/>
          </a:ln>
          <a:effectLst/>
        </c:spPr>
      </c:pivotFmt>
      <c:pivotFmt>
        <c:idx val="15"/>
        <c:spPr>
          <a:ln>
            <a:solidFill>
              <a:srgbClr val="595959"/>
            </a:solidFill>
            <a:prstDash val="solid"/>
          </a:ln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pt-PT" sz="900" b="0" i="0" u="none" strike="noStrike" kern="1200" baseline="0">
                  <a:solidFill>
                    <a:srgbClr val="215C98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>
            <a:solidFill>
              <a:srgbClr val="595959"/>
            </a:solidFill>
            <a:prstDash val="solid"/>
          </a:ln>
          <a:effectLst/>
        </c:spPr>
      </c:pivotFmt>
      <c:pivotFmt>
        <c:idx val="17"/>
        <c:spPr>
          <a:solidFill>
            <a:srgbClr val="E3008C"/>
          </a:solidFill>
          <a:ln>
            <a:solidFill>
              <a:srgbClr val="595959"/>
            </a:solidFill>
            <a:prstDash val="solid"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C̳álculos!$C$16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595959"/>
              </a:solidFill>
              <a:prstDash val="solid"/>
            </a:ln>
          </c:spPr>
          <c:dPt>
            <c:idx val="0"/>
            <c:spPr>
              <a:solidFill>
                <a:srgbClr val="637CEF"/>
              </a:solidFill>
              <a:ln>
                <a:solidFill>
                  <a:srgbClr val="595959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A70-4F29-B0F5-750029E3467C}"/>
              </c:ext>
            </c:extLst>
          </c:dPt>
          <c:dPt>
            <c:idx val="1"/>
            <c:spPr>
              <a:solidFill>
                <a:srgbClr val="E3008C"/>
              </a:solidFill>
              <a:ln>
                <a:solidFill>
                  <a:srgbClr val="595959"/>
                </a:solidFill>
                <a:prstDash val="solid"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A70-4F29-B0F5-750029E346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pt-PT" sz="900" b="0" i="0" u="none" strike="noStrike" kern="1200" baseline="0">
                    <a:solidFill>
                      <a:srgbClr val="215C98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Val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C̳álculos!$B$17:$B$19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C̳álculos!$C$17:$C$19</c:f>
              <c:numCache>
                <c:formatCode>General</c:formatCode>
                <c:ptCount val="2"/>
                <c:pt idx="0">
                  <c:v>147</c:v>
                </c:pt>
                <c:pt idx="1">
                  <c:v>148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85-43DD-A70B-5895D7165EED}"/>
            </c:ext>
          </c:extLst>
        </c:ser>
        <c:firstSliceAng val="0"/>
        <c:holeSize val="79"/>
      </c:doughnutChart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pt-PT" sz="900" b="0" i="0" u="none" strike="noStrike" kern="1200" baseline="0">
              <a:solidFill>
                <a:srgbClr val="40404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[DeshDIo.xlsx]C̳álculos!Tabela dinâmica6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000" b="0" i="0" u="none" strike="noStrike" kern="1200" spc="0" baseline="0">
                <a:solidFill>
                  <a:srgbClr val="0E284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 de assinatura mpor mês</a:t>
            </a:r>
          </a:p>
        </c:rich>
      </c:tx>
      <c:layout>
        <c:manualLayout>
          <c:xMode val="edge"/>
          <c:yMode val="edge"/>
          <c:x val="0.39766899470563177"/>
          <c:y val="3.3707865168539339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</c:pivotFmt>
      <c:pivotFmt>
        <c:idx val="5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 w="28575" cap="rnd">
            <a:solidFill>
              <a:srgbClr val="C0E6F5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4D93D9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0B3040"/>
              </a:solidFill>
              <a:prstDash val="solid"/>
            </a:ln>
            <a:effectLst/>
          </c:spPr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ser>
          <c:idx val="0"/>
          <c:order val="0"/>
          <c:tx>
            <c:strRef>
              <c:f>C̳álculos!$F$63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4D93D9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0B3040"/>
                </a:solidFill>
                <a:prstDash val="solid"/>
              </a:ln>
              <a:effectLst/>
            </c:spPr>
          </c:marker>
          <c:cat>
            <c:multiLvlStrRef>
              <c:f>C̳álculos!$D$64:$E$76</c:f>
              <c:multiLvlStrCache>
                <c:ptCount val="12"/>
                <c:lvl>
                  <c:pt idx="0">
                    <c:v>jan/2024</c:v>
                  </c:pt>
                  <c:pt idx="1">
                    <c:v>fev/2024</c:v>
                  </c:pt>
                  <c:pt idx="2">
                    <c:v>mar/2024</c:v>
                  </c:pt>
                  <c:pt idx="3">
                    <c:v>abr/2024</c:v>
                  </c:pt>
                  <c:pt idx="4">
                    <c:v>mai/2024</c:v>
                  </c:pt>
                  <c:pt idx="5">
                    <c:v>jun/2024</c:v>
                  </c:pt>
                  <c:pt idx="6">
                    <c:v>jul/2024</c:v>
                  </c:pt>
                  <c:pt idx="7">
                    <c:v>ago/2024</c:v>
                  </c:pt>
                  <c:pt idx="8">
                    <c:v>set/2024</c:v>
                  </c:pt>
                  <c:pt idx="9">
                    <c:v>out/2024</c:v>
                  </c:pt>
                  <c:pt idx="10">
                    <c:v>nov/2024</c:v>
                  </c:pt>
                  <c:pt idx="11">
                    <c:v>dez/2024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C̳álculos!$F$64:$F$76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396-489F-9BB8-D20CF43644A1}"/>
            </c:ext>
          </c:extLst>
        </c:ser>
        <c:marker val="1"/>
        <c:axId val="123642240"/>
        <c:axId val="123643776"/>
      </c:lineChart>
      <c:catAx>
        <c:axId val="12364224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PT" sz="900" b="0" i="0" u="none" strike="noStrike" kern="1200" baseline="0">
                <a:solidFill>
                  <a:srgbClr val="80808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643776"/>
        <c:crosses val="autoZero"/>
        <c:auto val="1"/>
        <c:lblAlgn val="ctr"/>
        <c:lblOffset val="100"/>
      </c:catAx>
      <c:valAx>
        <c:axId val="123643776"/>
        <c:scaling>
          <c:orientation val="minMax"/>
        </c:scaling>
        <c:delete val="1"/>
        <c:axPos val="r"/>
        <c:numFmt formatCode="General" sourceLinked="1"/>
        <c:majorTickMark val="none"/>
        <c:tickLblPos val="nextTo"/>
        <c:crossAx val="12364224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[DeshDIo.xlsx]C̳álculos!2 tabela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pt-PT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Participação na Receita por Tipo de Assinatura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rgbClr val="4D93D9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pt-PT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rgbClr val="4D93D9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0131826741996232E-2"/>
              <c:y val="-0.1048387096774194"/>
            </c:manualLayout>
          </c:layout>
          <c:showVal val="1"/>
          <c:extLst xmlns:c16r2="http://schemas.microsoft.com/office/drawing/2015/06/chart">
            <c:ext xmlns:c15="http://schemas.microsoft.com/office/drawing/2012/chart" uri="{CE6537A1-D6FC-4f65-9D91-7224C49458BB}"/>
            <c:ext xmlns:c16="http://schemas.microsoft.com/office/drawing/2014/chart" uri="{C3380CC4-5D6E-409C-BE32-E72D297353CC}">
              <c16:uniqueId val="{00000005-DABC-4F59-BB53-7965DE8B1AA9}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2090027990233573"/>
          <c:y val="0.22150313171315988"/>
          <c:w val="0.85306229351799634"/>
          <c:h val="0.75548355590105709"/>
        </c:manualLayout>
      </c:layout>
      <c:barChart>
        <c:barDir val="bar"/>
        <c:grouping val="stacked"/>
        <c:ser>
          <c:idx val="0"/>
          <c:order val="0"/>
          <c:tx>
            <c:strRef>
              <c:f>C̳álculos!$C$6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D93D9"/>
            </a:solidFill>
            <a:ln w="19050">
              <a:solidFill>
                <a:schemeClr val="lt1"/>
              </a:solidFill>
            </a:ln>
            <a:effectLst/>
          </c:spPr>
          <c:dPt>
            <c:idx val="2"/>
            <c:extLst xmlns:c16r2="http://schemas.microsoft.com/office/drawing/2015/06/chart">
              <c:ext xmlns:c16="http://schemas.microsoft.com/office/drawing/2014/chart" uri="{C3380CC4-5D6E-409C-BE32-E72D297353CC}">
                <c16:uniqueId val="{00000005-DABC-4F59-BB53-7965DE8B1AA9}"/>
              </c:ext>
            </c:extLst>
          </c:dPt>
          <c:dLbls>
            <c:dLbl>
              <c:idx val="2"/>
              <c:layout>
                <c:manualLayout>
                  <c:x val="3.0131826741996232E-2"/>
                  <c:y val="-0.1048387096774194"/>
                </c:manualLayout>
              </c:layout>
              <c:showVal val="1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ABC-4F59-BB53-7965DE8B1A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pt-PT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Val val="1"/>
          </c:dLbls>
          <c:cat>
            <c:strRef>
              <c:f>C̳álculos!$B$7:$B$10</c:f>
              <c:strCache>
                <c:ptCount val="3"/>
                <c:pt idx="0">
                  <c:v>Annual</c:v>
                </c:pt>
                <c:pt idx="1">
                  <c:v>Monthly</c:v>
                </c:pt>
                <c:pt idx="2">
                  <c:v>Quarterly</c:v>
                </c:pt>
              </c:strCache>
            </c:strRef>
          </c:cat>
          <c:val>
            <c:numRef>
              <c:f>C̳álculos!$C$7:$C$10</c:f>
              <c:numCache>
                <c:formatCode>_-"R$"\ * #,##0.00_-;\-"R$"\ * #,##0.00_-;_-"R$"\ * "-"??_-;_-@_-</c:formatCode>
                <c:ptCount val="3"/>
                <c:pt idx="0">
                  <c:v>1754</c:v>
                </c:pt>
                <c:pt idx="1">
                  <c:v>3571</c:v>
                </c:pt>
                <c:pt idx="2">
                  <c:v>2308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ABC-4F59-BB53-7965DE8B1AA9}"/>
            </c:ext>
          </c:extLst>
        </c:ser>
        <c:gapWidth val="100"/>
        <c:overlap val="100"/>
        <c:axId val="124138240"/>
        <c:axId val="124139776"/>
      </c:barChart>
      <c:catAx>
        <c:axId val="124138240"/>
        <c:scaling>
          <c:orientation val="minMax"/>
        </c:scaling>
        <c:axPos val="l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pt-PT" sz="900" b="0" i="0" u="none" strike="noStrike" kern="120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139776"/>
        <c:crosses val="autoZero"/>
        <c:auto val="1"/>
        <c:lblAlgn val="ctr"/>
        <c:lblOffset val="100"/>
      </c:catAx>
      <c:valAx>
        <c:axId val="124139776"/>
        <c:scaling>
          <c:orientation val="minMax"/>
        </c:scaling>
        <c:delete val="1"/>
        <c:axPos val="b"/>
        <c:numFmt formatCode="_-&quot;R$&quot;\ * #,##0.00_-;\-&quot;R$&quot;\ * #,##0.00_-;_-&quot;R$&quot;\ * &quot;-&quot;??_-;_-@_-" sourceLinked="1"/>
        <c:tickLblPos val="nextTo"/>
        <c:crossAx val="12413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=""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=""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=""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=""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=""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26</xdr:row>
      <xdr:rowOff>19049</xdr:rowOff>
    </xdr:from>
    <xdr:to>
      <xdr:col>4</xdr:col>
      <xdr:colOff>330276</xdr:colOff>
      <xdr:row>30</xdr:row>
      <xdr:rowOff>9525</xdr:rowOff>
    </xdr:to>
    <xdr:grpSp>
      <xdr:nvGrpSpPr>
        <xdr:cNvPr id="17" name="Agrupar 16">
          <a:extLst>
            <a:ext uri="{FF2B5EF4-FFF2-40B4-BE49-F238E27FC236}">
              <a16:creationId xmlns="" xmlns:a16="http://schemas.microsoft.com/office/drawing/2014/main" id="{A71E6AF1-ADEE-EB3B-0380-7B4EF5640C97}"/>
            </a:ext>
            <a:ext uri="{147F2762-F138-4A5C-976F-8EAC2B608ADB}">
              <a16:predDERef xmlns="" xmlns:a16="http://schemas.microsoft.com/office/drawing/2014/main" pred="{34E653DD-5BBB-B7D9-BDBD-2F59393458E2}"/>
            </a:ext>
          </a:extLst>
        </xdr:cNvPr>
        <xdr:cNvGrpSpPr/>
      </xdr:nvGrpSpPr>
      <xdr:grpSpPr>
        <a:xfrm>
          <a:off x="1219200" y="512444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=""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=""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96DAC541-7B7A-43D3-8B79-37D633B846F1}">
                <asvg:svgBlip xmlns=""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58</xdr:row>
      <xdr:rowOff>76200</xdr:rowOff>
    </xdr:from>
    <xdr:to>
      <xdr:col>9</xdr:col>
      <xdr:colOff>1504950</xdr:colOff>
      <xdr:row>71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9DB478D8-4ED6-AD2A-76F7-68B844DC4E07}"/>
            </a:ext>
            <a:ext uri="{147F2762-F138-4A5C-976F-8EAC2B608ADB}">
              <a16:predDERef xmlns="" xmlns:a16="http://schemas.microsoft.com/office/drawing/2014/main" pred="{C004F30A-D860-6505-73AE-D8D70F3D8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1257300</xdr:colOff>
      <xdr:row>7</xdr:row>
      <xdr:rowOff>114300</xdr:rowOff>
    </xdr:from>
    <xdr:to>
      <xdr:col>11</xdr:col>
      <xdr:colOff>171450</xdr:colOff>
      <xdr:row>16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="" xmlns:a16="http://schemas.microsoft.com/office/drawing/2014/main" id="{2197F0C4-F1B2-D59B-0D7A-36182C2F8CD7}"/>
            </a:ext>
            <a:ext uri="{147F2762-F138-4A5C-976F-8EAC2B608ADB}">
              <a16:predDERef xmlns="" xmlns:a16="http://schemas.microsoft.com/office/drawing/2014/main" pred="{9DB478D8-4ED6-AD2A-76F7-68B844DC4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1457325</xdr:colOff>
      <xdr:row>8</xdr:row>
      <xdr:rowOff>95250</xdr:rowOff>
    </xdr:from>
    <xdr:to>
      <xdr:col>7</xdr:col>
      <xdr:colOff>495300</xdr:colOff>
      <xdr:row>18</xdr:row>
      <xdr:rowOff>161925</xdr:rowOff>
    </xdr:to>
    <xdr:graphicFrame macro="">
      <xdr:nvGraphicFramePr>
        <xdr:cNvPr id="7" name="Gráfico 6">
          <a:extLst>
            <a:ext uri="{FF2B5EF4-FFF2-40B4-BE49-F238E27FC236}">
              <a16:creationId xmlns="" xmlns:a16="http://schemas.microsoft.com/office/drawing/2014/main" id="{19B81660-3DC2-DF00-26E2-3479BDC4C07F}"/>
            </a:ext>
            <a:ext uri="{147F2762-F138-4A5C-976F-8EAC2B608ADB}">
              <a16:predDERef xmlns="" xmlns:a16="http://schemas.microsoft.com/office/drawing/2014/main" pred="{2197F0C4-F1B2-D59B-0D7A-36182C2F8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133350</xdr:colOff>
      <xdr:row>1</xdr:row>
      <xdr:rowOff>57150</xdr:rowOff>
    </xdr:from>
    <xdr:to>
      <xdr:col>3</xdr:col>
      <xdr:colOff>1962150</xdr:colOff>
      <xdr:row>6</xdr:row>
      <xdr:rowOff>57150</xdr:rowOff>
    </xdr:to>
    <xdr:sp macro="" textlink="">
      <xdr:nvSpPr>
        <xdr:cNvPr id="8" name="Retângulo 7"/>
        <xdr:cNvSpPr>
          <a:spLocks noTextEdit="1"/>
        </xdr:cNvSpPr>
      </xdr:nvSpPr>
      <xdr:spPr>
        <a:xfrm>
          <a:off x="2981325" y="247650"/>
          <a:ext cx="1828800" cy="14287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6</xdr:col>
      <xdr:colOff>409575</xdr:colOff>
      <xdr:row>7</xdr:row>
      <xdr:rowOff>161925</xdr:rowOff>
    </xdr:from>
    <xdr:to>
      <xdr:col>8</xdr:col>
      <xdr:colOff>1543050</xdr:colOff>
      <xdr:row>15</xdr:row>
      <xdr:rowOff>85725</xdr:rowOff>
    </xdr:to>
    <xdr:graphicFrame macro="">
      <xdr:nvGraphicFramePr>
        <xdr:cNvPr id="9" name="Gráfico 8">
          <a:extLst>
            <a:ext uri="{FF2B5EF4-FFF2-40B4-BE49-F238E27FC236}">
              <a16:creationId xmlns="" xmlns:a16="http://schemas.microsoft.com/office/drawing/2014/main" id="{495885FA-A94D-45D7-8157-347B438A9340}"/>
            </a:ext>
            <a:ext uri="{147F2762-F138-4A5C-976F-8EAC2B608ADB}">
              <a16:predDERef xmlns="" xmlns:a16="http://schemas.microsoft.com/office/drawing/2014/main" pred="{72675E1D-524A-EEDE-7FA9-FFDD4CFE3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752475</xdr:colOff>
      <xdr:row>0</xdr:row>
      <xdr:rowOff>95250</xdr:rowOff>
    </xdr:from>
    <xdr:to>
      <xdr:col>2</xdr:col>
      <xdr:colOff>752475</xdr:colOff>
      <xdr:row>0</xdr:row>
      <xdr:rowOff>95250</xdr:rowOff>
    </xdr:to>
    <xdr:sp macro="" textlink="">
      <xdr:nvSpPr>
        <xdr:cNvPr id="10" name="Retângulo 9"/>
        <xdr:cNvSpPr>
          <a:spLocks noTextEdit="1"/>
        </xdr:cNvSpPr>
      </xdr:nvSpPr>
      <xdr:spPr>
        <a:xfrm>
          <a:off x="0" y="0"/>
          <a:ext cx="0" cy="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sz="1100"/>
            <a:t>Este gráfico não está disponível na sua versão do Excel.Editar esta forma ou guardar este livro num formato de ficheiro diferente irá indisponibilizar o gráfico de forma permanente.</a:t>
          </a:r>
        </a:p>
      </xdr:txBody>
    </xdr:sp>
    <xdr:clientData/>
  </xdr:twoCellAnchor>
  <xdr:twoCellAnchor editAs="oneCell">
    <xdr:from>
      <xdr:col>6</xdr:col>
      <xdr:colOff>476250</xdr:colOff>
      <xdr:row>28</xdr:row>
      <xdr:rowOff>85725</xdr:rowOff>
    </xdr:from>
    <xdr:to>
      <xdr:col>7</xdr:col>
      <xdr:colOff>1609725</xdr:colOff>
      <xdr:row>36</xdr:row>
      <xdr:rowOff>200025</xdr:rowOff>
    </xdr:to>
    <xdr:sp macro="" textlink="">
      <xdr:nvSpPr>
        <xdr:cNvPr id="11" name="Retângulo 10"/>
        <xdr:cNvSpPr>
          <a:spLocks noTextEdit="1"/>
        </xdr:cNvSpPr>
      </xdr:nvSpPr>
      <xdr:spPr>
        <a:xfrm>
          <a:off x="7781925" y="6858000"/>
          <a:ext cx="1828800" cy="16383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 fLocksWithSheet="0"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9</xdr:row>
      <xdr:rowOff>9525</xdr:rowOff>
    </xdr:from>
    <xdr:to>
      <xdr:col>0</xdr:col>
      <xdr:colOff>1295400</xdr:colOff>
      <xdr:row>15</xdr:row>
      <xdr:rowOff>66675</xdr:rowOff>
    </xdr:to>
    <xdr:sp macro="" textlink="">
      <xdr:nvSpPr>
        <xdr:cNvPr id="5" name="Retângulo 4"/>
        <xdr:cNvSpPr>
          <a:spLocks noTextEdit="1"/>
        </xdr:cNvSpPr>
      </xdr:nvSpPr>
      <xdr:spPr>
        <a:xfrm>
          <a:off x="19050" y="1724025"/>
          <a:ext cx="1276350" cy="12001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 editAs="oneCell">
    <xdr:from>
      <xdr:col>0</xdr:col>
      <xdr:colOff>38100</xdr:colOff>
      <xdr:row>2</xdr:row>
      <xdr:rowOff>85725</xdr:rowOff>
    </xdr:from>
    <xdr:to>
      <xdr:col>0</xdr:col>
      <xdr:colOff>1333500</xdr:colOff>
      <xdr:row>8</xdr:row>
      <xdr:rowOff>161925</xdr:rowOff>
    </xdr:to>
    <xdr:sp macro="" textlink="">
      <xdr:nvSpPr>
        <xdr:cNvPr id="6" name="Retângulo 5"/>
        <xdr:cNvSpPr>
          <a:spLocks noTextEdit="1"/>
        </xdr:cNvSpPr>
      </xdr:nvSpPr>
      <xdr:spPr>
        <a:xfrm>
          <a:off x="38100" y="442913"/>
          <a:ext cx="1295400" cy="1147762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1</xdr:col>
      <xdr:colOff>95250</xdr:colOff>
      <xdr:row>2</xdr:row>
      <xdr:rowOff>152400</xdr:rowOff>
    </xdr:from>
    <xdr:to>
      <xdr:col>11</xdr:col>
      <xdr:colOff>276225</xdr:colOff>
      <xdr:row>29</xdr:row>
      <xdr:rowOff>9525</xdr:rowOff>
    </xdr:to>
    <xdr:grpSp>
      <xdr:nvGrpSpPr>
        <xdr:cNvPr id="12" name="Grupo 11"/>
        <xdr:cNvGrpSpPr/>
      </xdr:nvGrpSpPr>
      <xdr:grpSpPr>
        <a:xfrm>
          <a:off x="1619250" y="509588"/>
          <a:ext cx="10729913" cy="4679156"/>
          <a:chOff x="1619250" y="509588"/>
          <a:chExt cx="10729913" cy="4679156"/>
        </a:xfrm>
      </xdr:grpSpPr>
      <xdr:graphicFrame macro="">
        <xdr:nvGraphicFramePr>
          <xdr:cNvPr id="17" name="Gráfico 5">
            <a:extLst>
              <a:ext uri="{FF2B5EF4-FFF2-40B4-BE49-F238E27FC236}">
                <a16:creationId xmlns="" xmlns:a16="http://schemas.microsoft.com/office/drawing/2014/main" id="{B88301FE-A73E-41C4-A1C3-37948EE93F0A}"/>
              </a:ext>
              <a:ext uri="{147F2762-F138-4A5C-976F-8EAC2B608ADB}">
                <a16:predDERef xmlns="" xmlns:a16="http://schemas.microsoft.com/office/drawing/2014/main" pred="{C75FA797-CFAC-4964-BBCB-4FCA20DC63CF}"/>
              </a:ext>
            </a:extLst>
          </xdr:cNvPr>
          <xdr:cNvGraphicFramePr>
            <a:graphicFrameLocks/>
          </xdr:cNvGraphicFramePr>
        </xdr:nvGraphicFramePr>
        <xdr:xfrm>
          <a:off x="1647825" y="509588"/>
          <a:ext cx="4752975" cy="2226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Gráfico 6">
            <a:extLst>
              <a:ext uri="{FF2B5EF4-FFF2-40B4-BE49-F238E27FC236}">
                <a16:creationId xmlns="" xmlns:a16="http://schemas.microsoft.com/office/drawing/2014/main" id="{F4F2602F-F24B-44FB-ADDF-3D8938DF6EB5}"/>
              </a:ext>
              <a:ext uri="{147F2762-F138-4A5C-976F-8EAC2B608ADB}">
                <a16:predDERef xmlns="" xmlns:a16="http://schemas.microsoft.com/office/drawing/2014/main" pred="{B88301FE-A73E-41C4-A1C3-37948EE93F0A}"/>
              </a:ext>
            </a:extLst>
          </xdr:cNvPr>
          <xdr:cNvGraphicFramePr>
            <a:graphicFrameLocks/>
          </xdr:cNvGraphicFramePr>
        </xdr:nvGraphicFramePr>
        <xdr:xfrm>
          <a:off x="1619250" y="2812256"/>
          <a:ext cx="10729913" cy="23764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8" name="Retângulo com Canto Redondo do Mesmo Lado 17">
            <a:extLst>
              <a:ext uri="{FF2B5EF4-FFF2-40B4-BE49-F238E27FC236}">
                <a16:creationId xmlns="" xmlns:a16="http://schemas.microsoft.com/office/drawing/2014/main" id="{C1E44D1F-BA36-605A-4CB8-C2056BA70F17}"/>
              </a:ext>
              <a:ext uri="{147F2762-F138-4A5C-976F-8EAC2B608ADB}">
                <a16:predDERef xmlns="" xmlns:a16="http://schemas.microsoft.com/office/drawing/2014/main" pred="{02061687-18AF-8E74-5B7D-AD2D623BBB38}"/>
              </a:ext>
            </a:extLst>
          </xdr:cNvPr>
          <xdr:cNvSpPr/>
        </xdr:nvSpPr>
        <xdr:spPr>
          <a:xfrm>
            <a:off x="1666875" y="519113"/>
            <a:ext cx="4743450" cy="328612"/>
          </a:xfrm>
          <a:prstGeom prst="round2Same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spcFirstLastPara="0" vertOverflow="clip" horzOverflow="clip" wrap="square" lIns="91440" tIns="45720" rIns="91440" bIns="45720" rtlCol="0" anchor="t">
            <a:noAutofit/>
          </a:bodyPr>
          <a:lstStyle/>
          <a:p>
            <a:pPr marL="0" indent="0" algn="ctr"/>
            <a:r>
              <a:rPr lang="en-US" sz="1100">
                <a:solidFill>
                  <a:schemeClr val="lt1"/>
                </a:solidFill>
                <a:latin typeface="+mn-lt"/>
                <a:ea typeface="+mn-lt"/>
                <a:cs typeface="+mn-lt"/>
              </a:rPr>
              <a:t>Comparativo de Assinantes com e sem Renovação Automática</a:t>
            </a:r>
          </a:p>
        </xdr:txBody>
      </xdr:sp>
      <xdr:graphicFrame macro="">
        <xdr:nvGraphicFramePr>
          <xdr:cNvPr id="9" name="Gráfico 8">
            <a:extLst>
              <a:ext uri="{FF2B5EF4-FFF2-40B4-BE49-F238E27FC236}">
                <a16:creationId xmlns="" xmlns:a16="http://schemas.microsoft.com/office/drawing/2014/main" id="{72B30BBC-FA37-42D9-BD3C-16DACE266978}"/>
              </a:ext>
              <a:ext uri="{147F2762-F138-4A5C-976F-8EAC2B608ADB}">
                <a16:predDERef xmlns="" xmlns:a16="http://schemas.microsoft.com/office/drawing/2014/main" pred="{F4F2602F-F24B-44FB-ADDF-3D8938DF6EB5}"/>
              </a:ext>
            </a:extLst>
          </xdr:cNvPr>
          <xdr:cNvGraphicFramePr>
            <a:graphicFrameLocks/>
          </xdr:cNvGraphicFramePr>
        </xdr:nvGraphicFramePr>
        <xdr:xfrm>
          <a:off x="6477000" y="509588"/>
          <a:ext cx="5853113" cy="22074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9" name="Retângulo com Canto Redondo do Mesmo Lado 18">
            <a:extLst>
              <a:ext uri="{FF2B5EF4-FFF2-40B4-BE49-F238E27FC236}">
                <a16:creationId xmlns="" xmlns:a16="http://schemas.microsoft.com/office/drawing/2014/main" id="{6116EC21-A7AB-45E4-9379-D56395DE7E28}"/>
              </a:ext>
              <a:ext uri="{147F2762-F138-4A5C-976F-8EAC2B608ADB}">
                <a16:predDERef xmlns="" xmlns:a16="http://schemas.microsoft.com/office/drawing/2014/main" pred="{C1E44D1F-BA36-605A-4CB8-C2056BA70F17}"/>
              </a:ext>
            </a:extLst>
          </xdr:cNvPr>
          <xdr:cNvSpPr/>
        </xdr:nvSpPr>
        <xdr:spPr>
          <a:xfrm>
            <a:off x="6477000" y="528638"/>
            <a:ext cx="5824538" cy="319087"/>
          </a:xfrm>
          <a:prstGeom prst="round2Same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1100">
                <a:solidFill>
                  <a:schemeClr val="lt1"/>
                </a:solidFill>
                <a:latin typeface="+mn-lt"/>
                <a:ea typeface="+mn-lt"/>
                <a:cs typeface="+mn-lt"/>
              </a:rPr>
              <a:t>Participação na Receita por Tipo de Assinatura</a:t>
            </a:r>
          </a:p>
        </xdr:txBody>
      </xdr:sp>
      <xdr:sp macro="" textlink="">
        <xdr:nvSpPr>
          <xdr:cNvPr id="20" name="Retângulo com Canto Redondo do Mesmo Lado 19">
            <a:extLst>
              <a:ext uri="{FF2B5EF4-FFF2-40B4-BE49-F238E27FC236}">
                <a16:creationId xmlns="" xmlns:a16="http://schemas.microsoft.com/office/drawing/2014/main" id="{BA1572C2-6BDE-45BF-A7AE-1853B555B952}"/>
              </a:ext>
              <a:ext uri="{147F2762-F138-4A5C-976F-8EAC2B608ADB}">
                <a16:predDERef xmlns="" xmlns:a16="http://schemas.microsoft.com/office/drawing/2014/main" pred="{6116EC21-A7AB-45E4-9379-D56395DE7E28}"/>
              </a:ext>
            </a:extLst>
          </xdr:cNvPr>
          <xdr:cNvSpPr/>
        </xdr:nvSpPr>
        <xdr:spPr>
          <a:xfrm>
            <a:off x="1619250" y="2831306"/>
            <a:ext cx="10720388" cy="328613"/>
          </a:xfrm>
          <a:prstGeom prst="round2SameRect">
            <a:avLst/>
          </a:prstGeom>
          <a:solidFill>
            <a:schemeClr val="bg2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r>
              <a:rPr lang="en-US" sz="1100">
                <a:solidFill>
                  <a:schemeClr val="lt1"/>
                </a:solidFill>
                <a:latin typeface="+mn-lt"/>
                <a:ea typeface="+mn-lt"/>
                <a:cs typeface="+mn-lt"/>
              </a:rPr>
              <a:t>Distribuição de assinatura mpor mês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mo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mo"/>
    </sheetNames>
    <sheetDataSet>
      <sheetData sheetId="0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r1" id="{005323DA-ED5D-41C2-BB3C-094A5370961C}"/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906.009428356483" createdVersion="8" refreshedVersion="8" minRefreshableVersion="3" recordCount="293">
  <cacheSource type="worksheet">
    <worksheetSource ref="A1:O294" sheet="B̳ases"/>
  </cacheSource>
  <cacheFields count="15">
    <cacheField name="Subscriber ID" numFmtId="0">
      <sharedItems containsSemiMixedTypes="0" containsString="0" containsNumber="1" containsInteger="1" minValue="3231" maxValue="3523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5T00:00:00"/>
    </cacheField>
    <cacheField name="Auto Renewal" numFmtId="0">
      <sharedItems/>
    </cacheField>
    <cacheField name="Subscription Price" numFmtId="164">
      <sharedItems containsSemiMixedTypes="0" containsString="0" containsNumber="1" containsInteger="1" minValue="5" maxValue="15"/>
    </cacheField>
    <cacheField name="Subscription Type" numFmtId="0">
      <sharedItems/>
    </cacheField>
    <cacheField name="EA Play Season Pass" numFmtId="0">
      <sharedItems/>
    </cacheField>
    <cacheField name="EA Play Season Pass&#10;Price" numFmtId="16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164">
      <sharedItems containsSemiMixedTypes="0" containsString="0" containsNumber="1" containsInteger="1" minValue="0" maxValue="20"/>
    </cacheField>
    <cacheField name="Coupon Value" numFmtId="164">
      <sharedItems containsSemiMixedTypes="0" containsString="0" containsNumber="1" containsInteger="1" minValue="0" maxValue="20"/>
    </cacheField>
    <cacheField name="Periodo" numFmtId="164">
      <sharedItems/>
    </cacheField>
    <cacheField name="MêsNum" numFmtId="1">
      <sharedItems containsSemiMixedTypes="0" containsString="0" containsNumber="1" containsInteger="1" minValue="1" maxValue="12"/>
    </cacheField>
    <cacheField name="Total Value" numFmtId="16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8556350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5906.009428356483" createdVersion="8" refreshedVersion="8" minRefreshableVersion="3" recordCount="295">
  <cacheSource type="worksheet">
    <worksheetSource name="Tabela1"/>
  </cacheSource>
  <cacheFields count="15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16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&#10;Price" numFmtId="16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164">
      <sharedItems containsSemiMixedTypes="0" containsString="0" containsNumber="1" containsInteger="1" minValue="0" maxValue="20"/>
    </cacheField>
    <cacheField name="Coupon Value" numFmtId="164">
      <sharedItems containsSemiMixedTypes="0" containsString="0" containsNumber="1" containsInteger="1" minValue="0" maxValue="20"/>
    </cacheField>
    <cacheField name="Periodo" numFmtId="164">
      <sharedItems count="12">
        <s v="jan/2024"/>
        <s v="fev/2024"/>
        <s v="mar/2024"/>
        <s v="abr/2024"/>
        <s v="mai/2024"/>
        <s v="jun/2024"/>
        <s v="jul/2024"/>
        <s v="ago/2024"/>
        <s v="set/2024"/>
        <s v="out/2024"/>
        <s v="nov/2024"/>
        <s v="dez/2024"/>
      </sharedItems>
    </cacheField>
    <cacheField name="MêsNum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otal Value" numFmtId="16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62549117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">
  <r>
    <n v="3231"/>
    <s v="João Silva"/>
    <x v="0"/>
    <d v="2024-01-01T00:00:00"/>
    <s v="Yes"/>
    <n v="15"/>
    <s v="Monthly"/>
    <s v="Yes"/>
    <n v="30"/>
    <s v="Yes"/>
    <n v="20"/>
    <n v="5"/>
    <s v="jan/2024"/>
    <n v="1"/>
    <n v="60"/>
  </r>
  <r>
    <n v="3232"/>
    <s v="Maria Oliveira"/>
    <x v="1"/>
    <d v="2024-01-15T00:00:00"/>
    <s v="No"/>
    <n v="5"/>
    <s v="Annual"/>
    <s v="No"/>
    <s v="-"/>
    <s v="No"/>
    <n v="0"/>
    <n v="0"/>
    <s v="jan/2024"/>
    <n v="1"/>
    <n v="5"/>
  </r>
  <r>
    <n v="3233"/>
    <s v="Lucas Fernandes"/>
    <x v="2"/>
    <d v="2024-02-10T00:00:00"/>
    <s v="Yes"/>
    <n v="10"/>
    <s v="Quarterly"/>
    <s v="No"/>
    <s v="-"/>
    <s v="Yes"/>
    <n v="20"/>
    <n v="10"/>
    <s v="fev/2024"/>
    <n v="2"/>
    <n v="20"/>
  </r>
  <r>
    <n v="3234"/>
    <s v="Ana Souza"/>
    <x v="0"/>
    <d v="2024-02-20T00:00:00"/>
    <s v="No"/>
    <n v="15"/>
    <s v="Monthly"/>
    <s v="Yes"/>
    <n v="30"/>
    <s v="Yes"/>
    <n v="20"/>
    <n v="3"/>
    <s v="fev/2024"/>
    <n v="2"/>
    <n v="62"/>
  </r>
  <r>
    <n v="3235"/>
    <s v="Pedro Gonçalves"/>
    <x v="1"/>
    <d v="2024-03-05T00:00:00"/>
    <s v="Yes"/>
    <n v="5"/>
    <s v="Monthly"/>
    <s v="No"/>
    <s v="-"/>
    <s v="No"/>
    <n v="0"/>
    <n v="1"/>
    <s v="mar/2024"/>
    <n v="3"/>
    <n v="4"/>
  </r>
  <r>
    <n v="3236"/>
    <s v="Felipe Costa"/>
    <x v="2"/>
    <d v="2024-03-02T00:00:00"/>
    <s v="No"/>
    <n v="10"/>
    <s v="Monthly"/>
    <s v="No"/>
    <s v="-"/>
    <s v="Yes"/>
    <n v="20"/>
    <n v="2"/>
    <s v="mar/2024"/>
    <n v="3"/>
    <n v="28"/>
  </r>
  <r>
    <n v="3237"/>
    <s v="Camila Ribeiro"/>
    <x v="0"/>
    <d v="2024-03-03T00:00:00"/>
    <s v="Yes"/>
    <n v="15"/>
    <s v="Quarterly"/>
    <s v="Yes"/>
    <n v="30"/>
    <s v="Yes"/>
    <n v="20"/>
    <n v="10"/>
    <s v="mar/2024"/>
    <n v="3"/>
    <n v="55"/>
  </r>
  <r>
    <n v="3238"/>
    <s v="André Mendes"/>
    <x v="1"/>
    <d v="2024-03-04T00:00:00"/>
    <s v="Yes"/>
    <n v="5"/>
    <s v="Annual"/>
    <s v="No"/>
    <s v="-"/>
    <s v="No"/>
    <n v="0"/>
    <n v="0"/>
    <s v="mar/2024"/>
    <n v="3"/>
    <n v="5"/>
  </r>
  <r>
    <n v="3239"/>
    <s v="Sofia Almeida"/>
    <x v="0"/>
    <d v="2024-03-05T00:00:00"/>
    <s v="No"/>
    <n v="15"/>
    <s v="Monthly"/>
    <s v="Yes"/>
    <n v="30"/>
    <s v="Yes"/>
    <n v="20"/>
    <n v="5"/>
    <s v="mar/2024"/>
    <n v="3"/>
    <n v="60"/>
  </r>
  <r>
    <n v="3240"/>
    <s v="Bruno Martins"/>
    <x v="2"/>
    <d v="2024-03-06T00:00:00"/>
    <s v="Yes"/>
    <n v="10"/>
    <s v="Quarterly"/>
    <s v="No"/>
    <s v="-"/>
    <s v="Yes"/>
    <n v="20"/>
    <n v="15"/>
    <s v="mar/2024"/>
    <n v="3"/>
    <n v="15"/>
  </r>
  <r>
    <n v="3241"/>
    <s v="Rita Castro"/>
    <x v="1"/>
    <d v="2024-03-07T00:00:00"/>
    <s v="No"/>
    <n v="5"/>
    <s v="Monthly"/>
    <s v="No"/>
    <s v="-"/>
    <s v="No"/>
    <n v="0"/>
    <n v="1"/>
    <s v="mar/2024"/>
    <n v="3"/>
    <n v="4"/>
  </r>
  <r>
    <n v="3242"/>
    <s v="Marco Túlio"/>
    <x v="0"/>
    <d v="2024-03-08T00:00:00"/>
    <s v="Yes"/>
    <n v="15"/>
    <s v="Annual"/>
    <s v="Yes"/>
    <n v="30"/>
    <s v="Yes"/>
    <n v="20"/>
    <n v="20"/>
    <s v="mar/2024"/>
    <n v="3"/>
    <n v="45"/>
  </r>
  <r>
    <n v="3243"/>
    <s v="Lívia Silveira"/>
    <x v="2"/>
    <d v="2024-03-09T00:00:00"/>
    <s v="No"/>
    <n v="10"/>
    <s v="Monthly"/>
    <s v="No"/>
    <s v="-"/>
    <s v="Yes"/>
    <n v="20"/>
    <n v="10"/>
    <s v="mar/2024"/>
    <n v="3"/>
    <n v="20"/>
  </r>
  <r>
    <n v="3244"/>
    <s v="Diogo Sousa"/>
    <x v="1"/>
    <d v="2024-03-10T00:00:00"/>
    <s v="Yes"/>
    <n v="5"/>
    <s v="Quarterly"/>
    <s v="No"/>
    <s v="-"/>
    <s v="No"/>
    <n v="0"/>
    <n v="0"/>
    <s v="mar/2024"/>
    <n v="3"/>
    <n v="5"/>
  </r>
  <r>
    <n v="3245"/>
    <s v="Fernanda Lima"/>
    <x v="0"/>
    <d v="2024-03-11T00:00:00"/>
    <s v="No"/>
    <n v="15"/>
    <s v="Monthly"/>
    <s v="Yes"/>
    <n v="30"/>
    <s v="Yes"/>
    <n v="20"/>
    <n v="8"/>
    <s v="mar/2024"/>
    <n v="3"/>
    <n v="57"/>
  </r>
  <r>
    <n v="3246"/>
    <s v="Caio Pereira"/>
    <x v="2"/>
    <d v="2024-03-12T00:00:00"/>
    <s v="Yes"/>
    <n v="10"/>
    <s v="Annual"/>
    <s v="No"/>
    <s v="-"/>
    <s v="Yes"/>
    <n v="20"/>
    <n v="12"/>
    <s v="mar/2024"/>
    <n v="3"/>
    <n v="18"/>
  </r>
  <r>
    <n v="3247"/>
    <s v="Beatriz Gomes"/>
    <x v="1"/>
    <d v="2024-03-13T00:00:00"/>
    <s v="No"/>
    <n v="5"/>
    <s v="Monthly"/>
    <s v="No"/>
    <s v="-"/>
    <s v="No"/>
    <n v="0"/>
    <n v="2"/>
    <s v="mar/2024"/>
    <n v="3"/>
    <n v="3"/>
  </r>
  <r>
    <n v="3248"/>
    <s v="Cesar Oliveira"/>
    <x v="0"/>
    <d v="2024-03-14T00:00:00"/>
    <s v="Yes"/>
    <n v="15"/>
    <s v="Quarterly"/>
    <s v="Yes"/>
    <n v="30"/>
    <s v="Yes"/>
    <n v="20"/>
    <n v="7"/>
    <s v="mar/2024"/>
    <n v="3"/>
    <n v="58"/>
  </r>
  <r>
    <n v="3249"/>
    <s v="Débora Machado"/>
    <x v="2"/>
    <d v="2024-03-15T00:00:00"/>
    <s v="No"/>
    <n v="10"/>
    <s v="Monthly"/>
    <s v="No"/>
    <s v="-"/>
    <s v="Yes"/>
    <n v="20"/>
    <n v="5"/>
    <s v="mar/2024"/>
    <n v="3"/>
    <n v="25"/>
  </r>
  <r>
    <n v="3250"/>
    <s v="Eduardo Vargas"/>
    <x v="1"/>
    <d v="2024-03-16T00:00:00"/>
    <s v="Yes"/>
    <n v="5"/>
    <s v="Annual"/>
    <s v="No"/>
    <s v="-"/>
    <s v="No"/>
    <n v="0"/>
    <n v="0"/>
    <s v="mar/2024"/>
    <n v="3"/>
    <n v="5"/>
  </r>
  <r>
    <n v="3251"/>
    <s v="Gabriela Santos"/>
    <x v="0"/>
    <d v="2024-03-17T00:00:00"/>
    <s v="No"/>
    <n v="15"/>
    <s v="Monthly"/>
    <s v="Yes"/>
    <n v="30"/>
    <s v="Yes"/>
    <n v="20"/>
    <n v="3"/>
    <s v="mar/2024"/>
    <n v="3"/>
    <n v="62"/>
  </r>
  <r>
    <n v="3252"/>
    <s v="Henrique Dias"/>
    <x v="2"/>
    <d v="2024-03-18T00:00:00"/>
    <s v="Yes"/>
    <n v="10"/>
    <s v="Quarterly"/>
    <s v="No"/>
    <s v="-"/>
    <s v="Yes"/>
    <n v="20"/>
    <n v="15"/>
    <s v="mar/2024"/>
    <n v="3"/>
    <n v="15"/>
  </r>
  <r>
    <n v="3253"/>
    <s v="Isabela Moreira"/>
    <x v="1"/>
    <d v="2024-03-19T00:00:00"/>
    <s v="No"/>
    <n v="5"/>
    <s v="Monthly"/>
    <s v="No"/>
    <s v="-"/>
    <s v="No"/>
    <n v="0"/>
    <n v="1"/>
    <s v="mar/2024"/>
    <n v="3"/>
    <n v="4"/>
  </r>
  <r>
    <n v="3254"/>
    <s v="Joaquim Barbosa"/>
    <x v="0"/>
    <d v="2024-03-20T00:00:00"/>
    <s v="Yes"/>
    <n v="15"/>
    <s v="Annual"/>
    <s v="Yes"/>
    <n v="30"/>
    <s v="Yes"/>
    <n v="20"/>
    <n v="20"/>
    <s v="mar/2024"/>
    <n v="3"/>
    <n v="45"/>
  </r>
  <r>
    <n v="3255"/>
    <s v="Lara Rocha"/>
    <x v="2"/>
    <d v="2024-03-21T00:00:00"/>
    <s v="No"/>
    <n v="10"/>
    <s v="Monthly"/>
    <s v="No"/>
    <s v="-"/>
    <s v="Yes"/>
    <n v="20"/>
    <n v="10"/>
    <s v="mar/2024"/>
    <n v="3"/>
    <n v="20"/>
  </r>
  <r>
    <n v="3256"/>
    <s v="Matheus Silva"/>
    <x v="1"/>
    <d v="2024-03-22T00:00:00"/>
    <s v="Yes"/>
    <n v="5"/>
    <s v="Quarterly"/>
    <s v="No"/>
    <s v="-"/>
    <s v="No"/>
    <n v="0"/>
    <n v="0"/>
    <s v="mar/2024"/>
    <n v="3"/>
    <n v="5"/>
  </r>
  <r>
    <n v="3257"/>
    <s v="Nicole Costa"/>
    <x v="0"/>
    <d v="2024-03-23T00:00:00"/>
    <s v="No"/>
    <n v="15"/>
    <s v="Monthly"/>
    <s v="Yes"/>
    <n v="30"/>
    <s v="Yes"/>
    <n v="20"/>
    <n v="5"/>
    <s v="mar/2024"/>
    <n v="3"/>
    <n v="60"/>
  </r>
  <r>
    <n v="3258"/>
    <s v="Otávio Mendonça"/>
    <x v="2"/>
    <d v="2024-03-24T00:00:00"/>
    <s v="Yes"/>
    <n v="10"/>
    <s v="Annual"/>
    <s v="No"/>
    <s v="-"/>
    <s v="Yes"/>
    <n v="20"/>
    <n v="15"/>
    <s v="mar/2024"/>
    <n v="3"/>
    <n v="15"/>
  </r>
  <r>
    <n v="3259"/>
    <s v="Paula Ferreira"/>
    <x v="1"/>
    <d v="2024-03-25T00:00:00"/>
    <s v="No"/>
    <n v="5"/>
    <s v="Monthly"/>
    <s v="No"/>
    <s v="-"/>
    <s v="No"/>
    <n v="0"/>
    <n v="1"/>
    <s v="mar/2024"/>
    <n v="3"/>
    <n v="4"/>
  </r>
  <r>
    <n v="3260"/>
    <s v="Raquel Alves"/>
    <x v="0"/>
    <d v="2024-03-26T00:00:00"/>
    <s v="Yes"/>
    <n v="15"/>
    <s v="Quarterly"/>
    <s v="Yes"/>
    <n v="30"/>
    <s v="Yes"/>
    <n v="20"/>
    <n v="7"/>
    <s v="mar/2024"/>
    <n v="3"/>
    <n v="58"/>
  </r>
  <r>
    <n v="3261"/>
    <s v="Samuel Pires"/>
    <x v="2"/>
    <d v="2024-03-27T00:00:00"/>
    <s v="No"/>
    <n v="10"/>
    <s v="Monthly"/>
    <s v="No"/>
    <s v="-"/>
    <s v="Yes"/>
    <n v="20"/>
    <n v="10"/>
    <s v="mar/2024"/>
    <n v="3"/>
    <n v="20"/>
  </r>
  <r>
    <n v="3262"/>
    <s v="Tânia Barros"/>
    <x v="1"/>
    <d v="2024-03-28T00:00:00"/>
    <s v="Yes"/>
    <n v="5"/>
    <s v="Annual"/>
    <s v="No"/>
    <s v="-"/>
    <s v="No"/>
    <n v="0"/>
    <n v="0"/>
    <s v="mar/2024"/>
    <n v="3"/>
    <n v="5"/>
  </r>
  <r>
    <n v="3263"/>
    <s v="Vinicius Lima"/>
    <x v="0"/>
    <d v="2024-03-29T00:00:00"/>
    <s v="No"/>
    <n v="15"/>
    <s v="Monthly"/>
    <s v="Yes"/>
    <n v="30"/>
    <s v="Yes"/>
    <n v="20"/>
    <n v="3"/>
    <s v="mar/2024"/>
    <n v="3"/>
    <n v="62"/>
  </r>
  <r>
    <n v="3264"/>
    <s v="Yasmin Teixeira"/>
    <x v="2"/>
    <d v="2024-03-30T00:00:00"/>
    <s v="Yes"/>
    <n v="10"/>
    <s v="Quarterly"/>
    <s v="No"/>
    <s v="-"/>
    <s v="Yes"/>
    <n v="20"/>
    <n v="15"/>
    <s v="mar/2024"/>
    <n v="3"/>
    <n v="15"/>
  </r>
  <r>
    <n v="3265"/>
    <s v="Zé Carlos"/>
    <x v="1"/>
    <d v="2024-03-31T00:00:00"/>
    <s v="No"/>
    <n v="5"/>
    <s v="Monthly"/>
    <s v="No"/>
    <s v="-"/>
    <s v="No"/>
    <n v="0"/>
    <n v="1"/>
    <s v="mar/2024"/>
    <n v="3"/>
    <n v="4"/>
  </r>
  <r>
    <n v="3266"/>
    <s v="Amanda Nogueira"/>
    <x v="1"/>
    <d v="2024-04-01T00:00:00"/>
    <s v="Yes"/>
    <n v="5"/>
    <s v="Monthly"/>
    <s v="No"/>
    <s v="-"/>
    <s v="No"/>
    <n v="0"/>
    <n v="0"/>
    <s v="abr/2024"/>
    <n v="4"/>
    <n v="5"/>
  </r>
  <r>
    <n v="3267"/>
    <s v="Bruno Cavalheiro"/>
    <x v="0"/>
    <d v="2024-04-02T00:00:00"/>
    <s v="No"/>
    <n v="15"/>
    <s v="Quarterly"/>
    <s v="Yes"/>
    <n v="30"/>
    <s v="Yes"/>
    <n v="20"/>
    <n v="7"/>
    <s v="abr/2024"/>
    <n v="4"/>
    <n v="58"/>
  </r>
  <r>
    <n v="3268"/>
    <s v="Carla Dias"/>
    <x v="2"/>
    <d v="2024-04-03T00:00:00"/>
    <s v="Yes"/>
    <n v="10"/>
    <s v="Annual"/>
    <s v="No"/>
    <s v="-"/>
    <s v="Yes"/>
    <n v="20"/>
    <n v="10"/>
    <s v="abr/2024"/>
    <n v="4"/>
    <n v="20"/>
  </r>
  <r>
    <n v="3269"/>
    <s v="Diego Fontes"/>
    <x v="1"/>
    <d v="2024-04-04T00:00:00"/>
    <s v="No"/>
    <n v="5"/>
    <s v="Quarterly"/>
    <s v="No"/>
    <s v="-"/>
    <s v="No"/>
    <n v="0"/>
    <n v="1"/>
    <s v="abr/2024"/>
    <n v="4"/>
    <n v="4"/>
  </r>
  <r>
    <n v="3270"/>
    <s v="Eunice Lima"/>
    <x v="0"/>
    <d v="2024-04-05T00:00:00"/>
    <s v="Yes"/>
    <n v="15"/>
    <s v="Monthly"/>
    <s v="Yes"/>
    <n v="30"/>
    <s v="Yes"/>
    <n v="20"/>
    <n v="15"/>
    <s v="abr/2024"/>
    <n v="4"/>
    <n v="50"/>
  </r>
  <r>
    <n v="3271"/>
    <s v="Fábio Martins"/>
    <x v="2"/>
    <d v="2024-04-06T00:00:00"/>
    <s v="No"/>
    <n v="10"/>
    <s v="Monthly"/>
    <s v="No"/>
    <s v="-"/>
    <s v="Yes"/>
    <n v="20"/>
    <n v="5"/>
    <s v="abr/2024"/>
    <n v="4"/>
    <n v="25"/>
  </r>
  <r>
    <n v="3272"/>
    <s v="Gisele Araújo"/>
    <x v="1"/>
    <d v="2024-04-07T00:00:00"/>
    <s v="Yes"/>
    <n v="5"/>
    <s v="Annual"/>
    <s v="No"/>
    <s v="-"/>
    <s v="No"/>
    <n v="0"/>
    <n v="0"/>
    <s v="abr/2024"/>
    <n v="4"/>
    <n v="5"/>
  </r>
  <r>
    <n v="3273"/>
    <s v="Hélio Castro"/>
    <x v="0"/>
    <d v="2024-04-08T00:00:00"/>
    <s v="No"/>
    <n v="15"/>
    <s v="Quarterly"/>
    <s v="Yes"/>
    <n v="30"/>
    <s v="Yes"/>
    <n v="20"/>
    <n v="20"/>
    <s v="abr/2024"/>
    <n v="4"/>
    <n v="45"/>
  </r>
  <r>
    <n v="3274"/>
    <s v="Ingrid Menezes"/>
    <x v="2"/>
    <d v="2024-04-09T00:00:00"/>
    <s v="Yes"/>
    <n v="10"/>
    <s v="Quarterly"/>
    <s v="No"/>
    <s v="-"/>
    <s v="Yes"/>
    <n v="20"/>
    <n v="12"/>
    <s v="abr/2024"/>
    <n v="4"/>
    <n v="18"/>
  </r>
  <r>
    <n v="3275"/>
    <s v="Jorge Baptista"/>
    <x v="1"/>
    <d v="2024-04-10T00:00:00"/>
    <s v="No"/>
    <n v="5"/>
    <s v="Monthly"/>
    <s v="No"/>
    <s v="-"/>
    <s v="No"/>
    <n v="0"/>
    <n v="2"/>
    <s v="abr/2024"/>
    <n v="4"/>
    <n v="3"/>
  </r>
  <r>
    <n v="3276"/>
    <s v="Kléber Oliveira"/>
    <x v="0"/>
    <d v="2024-04-11T00:00:00"/>
    <s v="Yes"/>
    <n v="15"/>
    <s v="Annual"/>
    <s v="Yes"/>
    <n v="30"/>
    <s v="Yes"/>
    <n v="20"/>
    <n v="5"/>
    <s v="abr/2024"/>
    <n v="4"/>
    <n v="60"/>
  </r>
  <r>
    <n v="3277"/>
    <s v="Luciana Freitas"/>
    <x v="2"/>
    <d v="2024-04-12T00:00:00"/>
    <s v="No"/>
    <n v="10"/>
    <s v="Monthly"/>
    <s v="No"/>
    <s v="-"/>
    <s v="Yes"/>
    <n v="20"/>
    <n v="10"/>
    <s v="abr/2024"/>
    <n v="4"/>
    <n v="20"/>
  </r>
  <r>
    <n v="3278"/>
    <s v="Márcia Eller"/>
    <x v="1"/>
    <d v="2024-04-13T00:00:00"/>
    <s v="Yes"/>
    <n v="5"/>
    <s v="Quarterly"/>
    <s v="No"/>
    <s v="-"/>
    <s v="No"/>
    <n v="0"/>
    <n v="0"/>
    <s v="abr/2024"/>
    <n v="4"/>
    <n v="5"/>
  </r>
  <r>
    <n v="3279"/>
    <s v="Nilo Peçanha"/>
    <x v="0"/>
    <d v="2024-04-14T00:00:00"/>
    <s v="No"/>
    <n v="15"/>
    <s v="Monthly"/>
    <s v="Yes"/>
    <n v="30"/>
    <s v="Yes"/>
    <n v="20"/>
    <n v="3"/>
    <s v="abr/2024"/>
    <n v="4"/>
    <n v="62"/>
  </r>
  <r>
    <n v="3280"/>
    <s v="Oscar Neves"/>
    <x v="2"/>
    <d v="2024-04-15T00:00:00"/>
    <s v="Yes"/>
    <n v="10"/>
    <s v="Annual"/>
    <s v="No"/>
    <s v="-"/>
    <s v="Yes"/>
    <n v="20"/>
    <n v="15"/>
    <s v="abr/2024"/>
    <n v="4"/>
    <n v="15"/>
  </r>
  <r>
    <n v="3281"/>
    <s v="Patrícia Soares"/>
    <x v="1"/>
    <d v="2024-04-16T00:00:00"/>
    <s v="No"/>
    <n v="5"/>
    <s v="Monthly"/>
    <s v="No"/>
    <s v="-"/>
    <s v="No"/>
    <n v="0"/>
    <n v="1"/>
    <s v="abr/2024"/>
    <n v="4"/>
    <n v="4"/>
  </r>
  <r>
    <n v="3282"/>
    <s v="Quirino Gonçalves"/>
    <x v="0"/>
    <d v="2024-04-17T00:00:00"/>
    <s v="Yes"/>
    <n v="15"/>
    <s v="Quarterly"/>
    <s v="Yes"/>
    <n v="30"/>
    <s v="Yes"/>
    <n v="20"/>
    <n v="7"/>
    <s v="abr/2024"/>
    <n v="4"/>
    <n v="58"/>
  </r>
  <r>
    <n v="3283"/>
    <s v="Raul Machado"/>
    <x v="2"/>
    <d v="2024-04-18T00:00:00"/>
    <s v="No"/>
    <n v="10"/>
    <s v="Monthly"/>
    <s v="No"/>
    <s v="-"/>
    <s v="Yes"/>
    <n v="20"/>
    <n v="10"/>
    <s v="abr/2024"/>
    <n v="4"/>
    <n v="20"/>
  </r>
  <r>
    <n v="3284"/>
    <s v="Sônia Lobo"/>
    <x v="1"/>
    <d v="2024-04-19T00:00:00"/>
    <s v="Yes"/>
    <n v="5"/>
    <s v="Annual"/>
    <s v="No"/>
    <s v="-"/>
    <s v="No"/>
    <n v="0"/>
    <n v="0"/>
    <s v="abr/2024"/>
    <n v="4"/>
    <n v="5"/>
  </r>
  <r>
    <n v="3285"/>
    <s v="Tiago Ramos"/>
    <x v="0"/>
    <d v="2024-04-20T00:00:00"/>
    <s v="No"/>
    <n v="15"/>
    <s v="Monthly"/>
    <s v="Yes"/>
    <n v="30"/>
    <s v="Yes"/>
    <n v="20"/>
    <n v="20"/>
    <s v="abr/2024"/>
    <n v="4"/>
    <n v="45"/>
  </r>
  <r>
    <n v="3286"/>
    <s v="Ugo Pires"/>
    <x v="2"/>
    <d v="2024-04-21T00:00:00"/>
    <s v="Yes"/>
    <n v="10"/>
    <s v="Quarterly"/>
    <s v="No"/>
    <s v="-"/>
    <s v="Yes"/>
    <n v="20"/>
    <n v="15"/>
    <s v="abr/2024"/>
    <n v="4"/>
    <n v="15"/>
  </r>
  <r>
    <n v="3287"/>
    <s v="Valéria Nobre"/>
    <x v="1"/>
    <d v="2024-04-22T00:00:00"/>
    <s v="No"/>
    <n v="5"/>
    <s v="Monthly"/>
    <s v="No"/>
    <s v="-"/>
    <s v="No"/>
    <n v="0"/>
    <n v="1"/>
    <s v="abr/2024"/>
    <n v="4"/>
    <n v="4"/>
  </r>
  <r>
    <n v="3288"/>
    <s v="William Siqueira"/>
    <x v="0"/>
    <d v="2024-04-23T00:00:00"/>
    <s v="Yes"/>
    <n v="15"/>
    <s v="Annual"/>
    <s v="Yes"/>
    <n v="30"/>
    <s v="Yes"/>
    <n v="20"/>
    <n v="3"/>
    <s v="abr/2024"/>
    <n v="4"/>
    <n v="62"/>
  </r>
  <r>
    <n v="3289"/>
    <s v="Xuxa Meneghel"/>
    <x v="2"/>
    <d v="2024-04-24T00:00:00"/>
    <s v="No"/>
    <n v="10"/>
    <s v="Monthly"/>
    <s v="No"/>
    <s v="-"/>
    <s v="Yes"/>
    <n v="20"/>
    <n v="10"/>
    <s v="abr/2024"/>
    <n v="4"/>
    <n v="20"/>
  </r>
  <r>
    <n v="3290"/>
    <s v="Yara Figueiredo"/>
    <x v="1"/>
    <d v="2024-04-25T00:00:00"/>
    <s v="Yes"/>
    <n v="5"/>
    <s v="Quarterly"/>
    <s v="No"/>
    <s v="-"/>
    <s v="No"/>
    <n v="0"/>
    <n v="0"/>
    <s v="abr/2024"/>
    <n v="4"/>
    <n v="5"/>
  </r>
  <r>
    <n v="3291"/>
    <s v="Zacarias Alves"/>
    <x v="0"/>
    <d v="2024-04-26T00:00:00"/>
    <s v="No"/>
    <n v="15"/>
    <s v="Monthly"/>
    <s v="Yes"/>
    <n v="30"/>
    <s v="Yes"/>
    <n v="20"/>
    <n v="5"/>
    <s v="abr/2024"/>
    <n v="4"/>
    <n v="60"/>
  </r>
  <r>
    <n v="3292"/>
    <s v="Amanda Bynes"/>
    <x v="2"/>
    <d v="2024-04-27T00:00:00"/>
    <s v="Yes"/>
    <n v="10"/>
    <s v="Annual"/>
    <s v="No"/>
    <s v="-"/>
    <s v="Yes"/>
    <n v="20"/>
    <n v="15"/>
    <s v="abr/2024"/>
    <n v="4"/>
    <n v="15"/>
  </r>
  <r>
    <n v="3293"/>
    <s v="Bruno Mars"/>
    <x v="1"/>
    <d v="2024-04-28T00:00:00"/>
    <s v="No"/>
    <n v="5"/>
    <s v="Monthly"/>
    <s v="No"/>
    <s v="-"/>
    <s v="No"/>
    <n v="0"/>
    <n v="1"/>
    <s v="abr/2024"/>
    <n v="4"/>
    <n v="4"/>
  </r>
  <r>
    <n v="3294"/>
    <s v="Carla Bruni"/>
    <x v="0"/>
    <d v="2024-04-29T00:00:00"/>
    <s v="Yes"/>
    <n v="15"/>
    <s v="Quarterly"/>
    <s v="Yes"/>
    <n v="30"/>
    <s v="Yes"/>
    <n v="20"/>
    <n v="20"/>
    <s v="abr/2024"/>
    <n v="4"/>
    <n v="45"/>
  </r>
  <r>
    <n v="3295"/>
    <s v="Diego Maradona"/>
    <x v="2"/>
    <d v="2024-04-30T00:00:00"/>
    <s v="No"/>
    <n v="10"/>
    <s v="Monthly"/>
    <s v="No"/>
    <s v="-"/>
    <s v="Yes"/>
    <n v="20"/>
    <n v="5"/>
    <s v="abr/2024"/>
    <n v="4"/>
    <n v="25"/>
  </r>
  <r>
    <n v="3296"/>
    <s v="Estela Marques"/>
    <x v="1"/>
    <d v="2024-05-01T00:00:00"/>
    <s v="No"/>
    <n v="5"/>
    <s v="Monthly"/>
    <s v="No"/>
    <s v="-"/>
    <s v="No"/>
    <n v="0"/>
    <n v="0"/>
    <s v="mai/2024"/>
    <n v="5"/>
    <n v="5"/>
  </r>
  <r>
    <n v="3297"/>
    <s v="Fábio Nobre"/>
    <x v="0"/>
    <d v="2024-05-02T00:00:00"/>
    <s v="Yes"/>
    <n v="15"/>
    <s v="Quarterly"/>
    <s v="Yes"/>
    <n v="30"/>
    <s v="Yes"/>
    <n v="20"/>
    <n v="7"/>
    <s v="mai/2024"/>
    <n v="5"/>
    <n v="58"/>
  </r>
  <r>
    <n v="3298"/>
    <s v="Gabriel Oliveira"/>
    <x v="2"/>
    <d v="2024-05-03T00:00:00"/>
    <s v="No"/>
    <n v="10"/>
    <s v="Annual"/>
    <s v="No"/>
    <s v="-"/>
    <s v="Yes"/>
    <n v="20"/>
    <n v="10"/>
    <s v="mai/2024"/>
    <n v="5"/>
    <n v="20"/>
  </r>
  <r>
    <n v="3299"/>
    <s v="Helena Santos"/>
    <x v="1"/>
    <d v="2024-05-04T00:00:00"/>
    <s v="Yes"/>
    <n v="5"/>
    <s v="Quarterly"/>
    <s v="No"/>
    <s v="-"/>
    <s v="No"/>
    <n v="0"/>
    <n v="1"/>
    <s v="mai/2024"/>
    <n v="5"/>
    <n v="4"/>
  </r>
  <r>
    <n v="3300"/>
    <s v="Ivan Carvalho"/>
    <x v="0"/>
    <d v="2024-05-05T00:00:00"/>
    <s v="No"/>
    <n v="15"/>
    <s v="Monthly"/>
    <s v="Yes"/>
    <n v="30"/>
    <s v="Yes"/>
    <n v="20"/>
    <n v="15"/>
    <s v="mai/2024"/>
    <n v="5"/>
    <n v="50"/>
  </r>
  <r>
    <n v="3301"/>
    <s v="Júlia Ferreira"/>
    <x v="2"/>
    <d v="2024-05-06T00:00:00"/>
    <s v="Yes"/>
    <n v="10"/>
    <s v="Monthly"/>
    <s v="No"/>
    <s v="-"/>
    <s v="Yes"/>
    <n v="20"/>
    <n v="5"/>
    <s v="mai/2024"/>
    <n v="5"/>
    <n v="25"/>
  </r>
  <r>
    <n v="3302"/>
    <s v="Karla Alves"/>
    <x v="1"/>
    <d v="2024-05-07T00:00:00"/>
    <s v="No"/>
    <n v="5"/>
    <s v="Annual"/>
    <s v="No"/>
    <s v="-"/>
    <s v="No"/>
    <n v="0"/>
    <n v="0"/>
    <s v="mai/2024"/>
    <n v="5"/>
    <n v="5"/>
  </r>
  <r>
    <n v="3303"/>
    <s v="Lucas Mendes"/>
    <x v="0"/>
    <d v="2024-05-08T00:00:00"/>
    <s v="Yes"/>
    <n v="15"/>
    <s v="Quarterly"/>
    <s v="Yes"/>
    <n v="30"/>
    <s v="Yes"/>
    <n v="20"/>
    <n v="20"/>
    <s v="mai/2024"/>
    <n v="5"/>
    <n v="45"/>
  </r>
  <r>
    <n v="3304"/>
    <s v="Mônica Gomes"/>
    <x v="2"/>
    <d v="2024-05-09T00:00:00"/>
    <s v="No"/>
    <n v="10"/>
    <s v="Quarterly"/>
    <s v="No"/>
    <s v="-"/>
    <s v="Yes"/>
    <n v="20"/>
    <n v="12"/>
    <s v="mai/2024"/>
    <n v="5"/>
    <n v="18"/>
  </r>
  <r>
    <n v="3305"/>
    <s v="Norberto Queiroz"/>
    <x v="1"/>
    <d v="2024-05-10T00:00:00"/>
    <s v="Yes"/>
    <n v="5"/>
    <s v="Monthly"/>
    <s v="No"/>
    <s v="-"/>
    <s v="No"/>
    <n v="0"/>
    <n v="2"/>
    <s v="mai/2024"/>
    <n v="5"/>
    <n v="3"/>
  </r>
  <r>
    <n v="3306"/>
    <s v="Otávio Barros"/>
    <x v="0"/>
    <d v="2024-05-11T00:00:00"/>
    <s v="No"/>
    <n v="15"/>
    <s v="Annual"/>
    <s v="Yes"/>
    <n v="30"/>
    <s v="Yes"/>
    <n v="20"/>
    <n v="5"/>
    <s v="mai/2024"/>
    <n v="5"/>
    <n v="60"/>
  </r>
  <r>
    <n v="3307"/>
    <s v="Paula Vieira"/>
    <x v="2"/>
    <d v="2024-05-12T00:00:00"/>
    <s v="Yes"/>
    <n v="10"/>
    <s v="Monthly"/>
    <s v="No"/>
    <s v="-"/>
    <s v="Yes"/>
    <n v="20"/>
    <n v="10"/>
    <s v="mai/2024"/>
    <n v="5"/>
    <n v="20"/>
  </r>
  <r>
    <n v="3308"/>
    <s v="Quentin Ramos"/>
    <x v="1"/>
    <d v="2024-05-13T00:00:00"/>
    <s v="No"/>
    <n v="5"/>
    <s v="Quarterly"/>
    <s v="No"/>
    <s v="-"/>
    <s v="No"/>
    <n v="0"/>
    <n v="0"/>
    <s v="mai/2024"/>
    <n v="5"/>
    <n v="5"/>
  </r>
  <r>
    <n v="3309"/>
    <s v="Raquel Novaes"/>
    <x v="0"/>
    <d v="2024-05-14T00:00:00"/>
    <s v="Yes"/>
    <n v="15"/>
    <s v="Monthly"/>
    <s v="Yes"/>
    <n v="30"/>
    <s v="Yes"/>
    <n v="20"/>
    <n v="3"/>
    <s v="mai/2024"/>
    <n v="5"/>
    <n v="62"/>
  </r>
  <r>
    <n v="3310"/>
    <s v="Samantha Lopes"/>
    <x v="2"/>
    <d v="2024-05-15T00:00:00"/>
    <s v="No"/>
    <n v="10"/>
    <s v="Annual"/>
    <s v="No"/>
    <s v="-"/>
    <s v="Yes"/>
    <n v="20"/>
    <n v="15"/>
    <s v="mai/2024"/>
    <n v="5"/>
    <n v="15"/>
  </r>
  <r>
    <n v="3311"/>
    <s v="Tiago Martins"/>
    <x v="1"/>
    <d v="2024-05-16T00:00:00"/>
    <s v="Yes"/>
    <n v="5"/>
    <s v="Monthly"/>
    <s v="No"/>
    <s v="-"/>
    <s v="No"/>
    <n v="0"/>
    <n v="1"/>
    <s v="mai/2024"/>
    <n v="5"/>
    <n v="4"/>
  </r>
  <r>
    <n v="3312"/>
    <s v="Ulysses Guimarães"/>
    <x v="0"/>
    <d v="2024-05-17T00:00:00"/>
    <s v="No"/>
    <n v="15"/>
    <s v="Quarterly"/>
    <s v="Yes"/>
    <n v="30"/>
    <s v="Yes"/>
    <n v="20"/>
    <n v="7"/>
    <s v="mai/2024"/>
    <n v="5"/>
    <n v="58"/>
  </r>
  <r>
    <n v="3313"/>
    <s v="Vanessa Silva"/>
    <x v="2"/>
    <d v="2024-05-18T00:00:00"/>
    <s v="Yes"/>
    <n v="10"/>
    <s v="Monthly"/>
    <s v="No"/>
    <s v="-"/>
    <s v="Yes"/>
    <n v="20"/>
    <n v="10"/>
    <s v="mai/2024"/>
    <n v="5"/>
    <n v="20"/>
  </r>
  <r>
    <n v="3314"/>
    <s v="William Carneiro"/>
    <x v="1"/>
    <d v="2024-05-19T00:00:00"/>
    <s v="No"/>
    <n v="5"/>
    <s v="Annual"/>
    <s v="No"/>
    <s v="-"/>
    <s v="No"/>
    <n v="0"/>
    <n v="0"/>
    <s v="mai/2024"/>
    <n v="5"/>
    <n v="5"/>
  </r>
  <r>
    <n v="3315"/>
    <s v="Ximena Rocha"/>
    <x v="0"/>
    <d v="2024-05-20T00:00:00"/>
    <s v="Yes"/>
    <n v="15"/>
    <s v="Monthly"/>
    <s v="Yes"/>
    <n v="30"/>
    <s v="Yes"/>
    <n v="20"/>
    <n v="20"/>
    <s v="mai/2024"/>
    <n v="5"/>
    <n v="45"/>
  </r>
  <r>
    <n v="3316"/>
    <s v="Yasmin Figueiredo"/>
    <x v="2"/>
    <d v="2024-05-21T00:00:00"/>
    <s v="No"/>
    <n v="10"/>
    <s v="Quarterly"/>
    <s v="No"/>
    <s v="-"/>
    <s v="Yes"/>
    <n v="20"/>
    <n v="15"/>
    <s v="mai/2024"/>
    <n v="5"/>
    <n v="15"/>
  </r>
  <r>
    <n v="3317"/>
    <s v="Zara Cunha"/>
    <x v="1"/>
    <d v="2024-05-22T00:00:00"/>
    <s v="Yes"/>
    <n v="5"/>
    <s v="Monthly"/>
    <s v="No"/>
    <s v="-"/>
    <s v="No"/>
    <n v="0"/>
    <n v="1"/>
    <s v="mai/2024"/>
    <n v="5"/>
    <n v="4"/>
  </r>
  <r>
    <n v="3318"/>
    <s v="Alan Teixeira"/>
    <x v="0"/>
    <d v="2024-05-23T00:00:00"/>
    <s v="No"/>
    <n v="15"/>
    <s v="Annual"/>
    <s v="Yes"/>
    <n v="30"/>
    <s v="Yes"/>
    <n v="20"/>
    <n v="3"/>
    <s v="mai/2024"/>
    <n v="5"/>
    <n v="62"/>
  </r>
  <r>
    <n v="3319"/>
    <s v="Bárbara Oliveira"/>
    <x v="2"/>
    <d v="2024-05-24T00:00:00"/>
    <s v="Yes"/>
    <n v="10"/>
    <s v="Monthly"/>
    <s v="No"/>
    <s v="-"/>
    <s v="Yes"/>
    <n v="20"/>
    <n v="10"/>
    <s v="mai/2024"/>
    <n v="5"/>
    <n v="20"/>
  </r>
  <r>
    <n v="3320"/>
    <s v="Carlos Junqueira"/>
    <x v="1"/>
    <d v="2024-05-25T00:00:00"/>
    <s v="No"/>
    <n v="5"/>
    <s v="Quarterly"/>
    <s v="No"/>
    <s v="-"/>
    <s v="No"/>
    <n v="0"/>
    <n v="0"/>
    <s v="mai/2024"/>
    <n v="5"/>
    <n v="5"/>
  </r>
  <r>
    <n v="3321"/>
    <s v="Daniela Moura"/>
    <x v="0"/>
    <d v="2024-05-26T00:00:00"/>
    <s v="Yes"/>
    <n v="15"/>
    <s v="Monthly"/>
    <s v="Yes"/>
    <n v="30"/>
    <s v="Yes"/>
    <n v="20"/>
    <n v="5"/>
    <s v="mai/2024"/>
    <n v="5"/>
    <n v="60"/>
  </r>
  <r>
    <n v="3322"/>
    <s v="Eduardo Lima"/>
    <x v="2"/>
    <d v="2024-05-27T00:00:00"/>
    <s v="No"/>
    <n v="10"/>
    <s v="Annual"/>
    <s v="No"/>
    <s v="-"/>
    <s v="Yes"/>
    <n v="20"/>
    <n v="15"/>
    <s v="mai/2024"/>
    <n v="5"/>
    <n v="15"/>
  </r>
  <r>
    <n v="3323"/>
    <s v="Fabiana Araújo"/>
    <x v="1"/>
    <d v="2024-05-28T00:00:00"/>
    <s v="Yes"/>
    <n v="5"/>
    <s v="Monthly"/>
    <s v="No"/>
    <s v="-"/>
    <s v="No"/>
    <n v="0"/>
    <n v="1"/>
    <s v="mai/2024"/>
    <n v="5"/>
    <n v="4"/>
  </r>
  <r>
    <n v="3324"/>
    <s v="Geraldo Ribeiro"/>
    <x v="0"/>
    <d v="2024-05-29T00:00:00"/>
    <s v="No"/>
    <n v="15"/>
    <s v="Quarterly"/>
    <s v="Yes"/>
    <n v="30"/>
    <s v="Yes"/>
    <n v="20"/>
    <n v="20"/>
    <s v="mai/2024"/>
    <n v="5"/>
    <n v="45"/>
  </r>
  <r>
    <n v="3325"/>
    <s v="Héctor Vargas"/>
    <x v="2"/>
    <d v="2024-05-30T00:00:00"/>
    <s v="Yes"/>
    <n v="10"/>
    <s v="Quarterly"/>
    <s v="No"/>
    <s v="-"/>
    <s v="Yes"/>
    <n v="20"/>
    <n v="15"/>
    <s v="mai/2024"/>
    <n v="5"/>
    <n v="15"/>
  </r>
  <r>
    <n v="3326"/>
    <s v="Isabela Fonseca"/>
    <x v="1"/>
    <d v="2024-05-31T00:00:00"/>
    <s v="No"/>
    <n v="5"/>
    <s v="Annual"/>
    <s v="No"/>
    <s v="-"/>
    <s v="No"/>
    <n v="0"/>
    <n v="0"/>
    <s v="mai/2024"/>
    <n v="5"/>
    <n v="5"/>
  </r>
  <r>
    <n v="3327"/>
    <s v="João Pedro Almeida"/>
    <x v="0"/>
    <d v="2024-06-01T00:00:00"/>
    <s v="Yes"/>
    <n v="15"/>
    <s v="Monthly"/>
    <s v="Yes"/>
    <n v="30"/>
    <s v="Yes"/>
    <n v="20"/>
    <n v="7"/>
    <s v="jun/2024"/>
    <n v="6"/>
    <n v="58"/>
  </r>
  <r>
    <n v="3328"/>
    <s v="Klara Costa"/>
    <x v="2"/>
    <d v="2024-06-02T00:00:00"/>
    <s v="No"/>
    <n v="10"/>
    <s v="Annual"/>
    <s v="No"/>
    <s v="-"/>
    <s v="Yes"/>
    <n v="20"/>
    <n v="10"/>
    <s v="jun/2024"/>
    <n v="6"/>
    <n v="20"/>
  </r>
  <r>
    <n v="3329"/>
    <s v="Luciana Mendes"/>
    <x v="1"/>
    <d v="2024-06-03T00:00:00"/>
    <s v="Yes"/>
    <n v="5"/>
    <s v="Quarterly"/>
    <s v="No"/>
    <s v="-"/>
    <s v="No"/>
    <n v="0"/>
    <n v="1"/>
    <s v="jun/2024"/>
    <n v="6"/>
    <n v="4"/>
  </r>
  <r>
    <n v="3330"/>
    <s v="Marcelo Gouveia"/>
    <x v="0"/>
    <d v="2024-06-04T00:00:00"/>
    <s v="No"/>
    <n v="15"/>
    <s v="Monthly"/>
    <s v="Yes"/>
    <n v="30"/>
    <s v="Yes"/>
    <n v="20"/>
    <n v="15"/>
    <s v="jun/2024"/>
    <n v="6"/>
    <n v="50"/>
  </r>
  <r>
    <n v="3331"/>
    <s v="Nívea Borges"/>
    <x v="2"/>
    <d v="2024-06-05T00:00:00"/>
    <s v="Yes"/>
    <n v="10"/>
    <s v="Monthly"/>
    <s v="No"/>
    <s v="-"/>
    <s v="Yes"/>
    <n v="20"/>
    <n v="5"/>
    <s v="jun/2024"/>
    <n v="6"/>
    <n v="25"/>
  </r>
  <r>
    <n v="3332"/>
    <s v="Oscar Nogueira"/>
    <x v="1"/>
    <d v="2024-06-06T00:00:00"/>
    <s v="No"/>
    <n v="5"/>
    <s v="Annual"/>
    <s v="No"/>
    <s v="-"/>
    <s v="No"/>
    <n v="0"/>
    <n v="0"/>
    <s v="jun/2024"/>
    <n v="6"/>
    <n v="5"/>
  </r>
  <r>
    <n v="3333"/>
    <s v="Patrícia Alves"/>
    <x v="0"/>
    <d v="2024-06-07T00:00:00"/>
    <s v="Yes"/>
    <n v="15"/>
    <s v="Quarterly"/>
    <s v="Yes"/>
    <n v="30"/>
    <s v="Yes"/>
    <n v="20"/>
    <n v="20"/>
    <s v="jun/2024"/>
    <n v="6"/>
    <n v="45"/>
  </r>
  <r>
    <n v="3334"/>
    <s v="Rafaela Silva"/>
    <x v="2"/>
    <d v="2024-06-08T00:00:00"/>
    <s v="No"/>
    <n v="10"/>
    <s v="Quarterly"/>
    <s v="No"/>
    <s v="-"/>
    <s v="Yes"/>
    <n v="20"/>
    <n v="12"/>
    <s v="jun/2024"/>
    <n v="6"/>
    <n v="18"/>
  </r>
  <r>
    <n v="3335"/>
    <s v="Samantha Moraes"/>
    <x v="1"/>
    <d v="2024-06-09T00:00:00"/>
    <s v="Yes"/>
    <n v="5"/>
    <s v="Monthly"/>
    <s v="No"/>
    <s v="-"/>
    <s v="No"/>
    <n v="0"/>
    <n v="2"/>
    <s v="jun/2024"/>
    <n v="6"/>
    <n v="3"/>
  </r>
  <r>
    <n v="3336"/>
    <s v="Tatiana Rocha"/>
    <x v="1"/>
    <d v="2024-06-10T00:00:00"/>
    <s v="Yes"/>
    <n v="5"/>
    <s v="Monthly"/>
    <s v="No"/>
    <s v="-"/>
    <s v="No"/>
    <n v="0"/>
    <n v="0"/>
    <s v="jun/2024"/>
    <n v="6"/>
    <n v="5"/>
  </r>
  <r>
    <n v="3337"/>
    <s v="Ulisses Tavares"/>
    <x v="0"/>
    <d v="2024-06-11T00:00:00"/>
    <s v="No"/>
    <n v="15"/>
    <s v="Quarterly"/>
    <s v="Yes"/>
    <n v="30"/>
    <s v="Yes"/>
    <n v="20"/>
    <n v="7"/>
    <s v="jun/2024"/>
    <n v="6"/>
    <n v="58"/>
  </r>
  <r>
    <n v="3338"/>
    <s v="Víctor Lemos"/>
    <x v="2"/>
    <d v="2024-06-12T00:00:00"/>
    <s v="Yes"/>
    <n v="10"/>
    <s v="Annual"/>
    <s v="No"/>
    <s v="-"/>
    <s v="Yes"/>
    <n v="20"/>
    <n v="10"/>
    <s v="jun/2024"/>
    <n v="6"/>
    <n v="20"/>
  </r>
  <r>
    <n v="3339"/>
    <s v="Wilma Barros"/>
    <x v="1"/>
    <d v="2024-06-13T00:00:00"/>
    <s v="No"/>
    <n v="5"/>
    <s v="Quarterly"/>
    <s v="No"/>
    <s v="-"/>
    <s v="No"/>
    <n v="0"/>
    <n v="1"/>
    <s v="jun/2024"/>
    <n v="6"/>
    <n v="4"/>
  </r>
  <r>
    <n v="3340"/>
    <s v="Xavier Nascimento"/>
    <x v="0"/>
    <d v="2024-06-14T00:00:00"/>
    <s v="Yes"/>
    <n v="15"/>
    <s v="Monthly"/>
    <s v="Yes"/>
    <n v="30"/>
    <s v="Yes"/>
    <n v="20"/>
    <n v="15"/>
    <s v="jun/2024"/>
    <n v="6"/>
    <n v="50"/>
  </r>
  <r>
    <n v="3341"/>
    <s v="Yago Pereira"/>
    <x v="2"/>
    <d v="2024-06-15T00:00:00"/>
    <s v="No"/>
    <n v="10"/>
    <s v="Monthly"/>
    <s v="No"/>
    <s v="-"/>
    <s v="Yes"/>
    <n v="20"/>
    <n v="5"/>
    <s v="jun/2024"/>
    <n v="6"/>
    <n v="25"/>
  </r>
  <r>
    <n v="3342"/>
    <s v="Zilda Ferreira"/>
    <x v="1"/>
    <d v="2024-06-16T00:00:00"/>
    <s v="Yes"/>
    <n v="5"/>
    <s v="Annual"/>
    <s v="No"/>
    <s v="-"/>
    <s v="No"/>
    <n v="0"/>
    <n v="0"/>
    <s v="jun/2024"/>
    <n v="6"/>
    <n v="5"/>
  </r>
  <r>
    <n v="3343"/>
    <s v="Amanda Lopes"/>
    <x v="0"/>
    <d v="2024-06-17T00:00:00"/>
    <s v="No"/>
    <n v="15"/>
    <s v="Quarterly"/>
    <s v="Yes"/>
    <n v="30"/>
    <s v="Yes"/>
    <n v="20"/>
    <n v="20"/>
    <s v="jun/2024"/>
    <n v="6"/>
    <n v="45"/>
  </r>
  <r>
    <n v="3344"/>
    <s v="Bruno Miranda"/>
    <x v="2"/>
    <d v="2024-06-18T00:00:00"/>
    <s v="Yes"/>
    <n v="10"/>
    <s v="Quarterly"/>
    <s v="No"/>
    <s v="-"/>
    <s v="Yes"/>
    <n v="20"/>
    <n v="12"/>
    <s v="jun/2024"/>
    <n v="6"/>
    <n v="18"/>
  </r>
  <r>
    <n v="3345"/>
    <s v="Célia Torres"/>
    <x v="1"/>
    <d v="2024-06-19T00:00:00"/>
    <s v="No"/>
    <n v="5"/>
    <s v="Monthly"/>
    <s v="No"/>
    <s v="-"/>
    <s v="No"/>
    <n v="0"/>
    <n v="2"/>
    <s v="jun/2024"/>
    <n v="6"/>
    <n v="3"/>
  </r>
  <r>
    <n v="3346"/>
    <s v="Diogo Souza"/>
    <x v="0"/>
    <d v="2024-06-20T00:00:00"/>
    <s v="Yes"/>
    <n v="15"/>
    <s v="Annual"/>
    <s v="Yes"/>
    <n v="30"/>
    <s v="Yes"/>
    <n v="20"/>
    <n v="5"/>
    <s v="jun/2024"/>
    <n v="6"/>
    <n v="60"/>
  </r>
  <r>
    <n v="3347"/>
    <s v="Elisa Castro"/>
    <x v="2"/>
    <d v="2024-06-21T00:00:00"/>
    <s v="No"/>
    <n v="10"/>
    <s v="Monthly"/>
    <s v="No"/>
    <s v="-"/>
    <s v="Yes"/>
    <n v="20"/>
    <n v="10"/>
    <s v="jun/2024"/>
    <n v="6"/>
    <n v="20"/>
  </r>
  <r>
    <n v="3348"/>
    <s v="Fátima Lima"/>
    <x v="1"/>
    <d v="2024-06-22T00:00:00"/>
    <s v="Yes"/>
    <n v="5"/>
    <s v="Quarterly"/>
    <s v="No"/>
    <s v="-"/>
    <s v="No"/>
    <n v="0"/>
    <n v="0"/>
    <s v="jun/2024"/>
    <n v="6"/>
    <n v="5"/>
  </r>
  <r>
    <n v="3349"/>
    <s v="Geraldo Ribeiro"/>
    <x v="0"/>
    <d v="2024-06-23T00:00:00"/>
    <s v="No"/>
    <n v="15"/>
    <s v="Monthly"/>
    <s v="Yes"/>
    <n v="30"/>
    <s v="Yes"/>
    <n v="20"/>
    <n v="3"/>
    <s v="jun/2024"/>
    <n v="6"/>
    <n v="62"/>
  </r>
  <r>
    <n v="3350"/>
    <s v="Hélio Martins"/>
    <x v="2"/>
    <d v="2024-06-24T00:00:00"/>
    <s v="Yes"/>
    <n v="10"/>
    <s v="Annual"/>
    <s v="No"/>
    <s v="-"/>
    <s v="Yes"/>
    <n v="20"/>
    <n v="15"/>
    <s v="jun/2024"/>
    <n v="6"/>
    <n v="15"/>
  </r>
  <r>
    <n v="3351"/>
    <s v="Íris Santos"/>
    <x v="1"/>
    <d v="2024-06-25T00:00:00"/>
    <s v="No"/>
    <n v="5"/>
    <s v="Monthly"/>
    <s v="No"/>
    <s v="-"/>
    <s v="No"/>
    <n v="0"/>
    <n v="1"/>
    <s v="jun/2024"/>
    <n v="6"/>
    <n v="4"/>
  </r>
  <r>
    <n v="3352"/>
    <s v="João Marcelo"/>
    <x v="0"/>
    <d v="2024-06-26T00:00:00"/>
    <s v="Yes"/>
    <n v="15"/>
    <s v="Quarterly"/>
    <s v="Yes"/>
    <n v="30"/>
    <s v="Yes"/>
    <n v="20"/>
    <n v="7"/>
    <s v="jun/2024"/>
    <n v="6"/>
    <n v="58"/>
  </r>
  <r>
    <n v="3353"/>
    <s v="Larissa Gomes"/>
    <x v="2"/>
    <d v="2024-06-27T00:00:00"/>
    <s v="No"/>
    <n v="10"/>
    <s v="Monthly"/>
    <s v="No"/>
    <s v="-"/>
    <s v="Yes"/>
    <n v="20"/>
    <n v="10"/>
    <s v="jun/2024"/>
    <n v="6"/>
    <n v="20"/>
  </r>
  <r>
    <n v="3354"/>
    <s v="Márcio Silva"/>
    <x v="1"/>
    <d v="2024-06-28T00:00:00"/>
    <s v="Yes"/>
    <n v="5"/>
    <s v="Annual"/>
    <s v="No"/>
    <s v="-"/>
    <s v="No"/>
    <n v="0"/>
    <n v="0"/>
    <s v="jun/2024"/>
    <n v="6"/>
    <n v="5"/>
  </r>
  <r>
    <n v="3355"/>
    <s v="Nadia Costa"/>
    <x v="0"/>
    <d v="2024-06-29T00:00:00"/>
    <s v="No"/>
    <n v="15"/>
    <s v="Monthly"/>
    <s v="Yes"/>
    <n v="30"/>
    <s v="Yes"/>
    <n v="20"/>
    <n v="20"/>
    <s v="jun/2024"/>
    <n v="6"/>
    <n v="45"/>
  </r>
  <r>
    <n v="3356"/>
    <s v="Oscar Almeida"/>
    <x v="2"/>
    <d v="2024-06-30T00:00:00"/>
    <s v="Yes"/>
    <n v="10"/>
    <s v="Quarterly"/>
    <s v="No"/>
    <s v="-"/>
    <s v="Yes"/>
    <n v="20"/>
    <n v="15"/>
    <s v="jun/2024"/>
    <n v="6"/>
    <n v="15"/>
  </r>
  <r>
    <n v="3357"/>
    <s v="Patricia Soares"/>
    <x v="1"/>
    <d v="2024-07-01T00:00:00"/>
    <s v="No"/>
    <n v="5"/>
    <s v="Monthly"/>
    <s v="No"/>
    <s v="-"/>
    <s v="No"/>
    <n v="0"/>
    <n v="1"/>
    <s v="jul/2024"/>
    <n v="7"/>
    <n v="4"/>
  </r>
  <r>
    <n v="3358"/>
    <s v="Quênia Barros"/>
    <x v="0"/>
    <d v="2024-07-02T00:00:00"/>
    <s v="Yes"/>
    <n v="15"/>
    <s v="Annual"/>
    <s v="Yes"/>
    <n v="30"/>
    <s v="Yes"/>
    <n v="20"/>
    <n v="3"/>
    <s v="jul/2024"/>
    <n v="7"/>
    <n v="62"/>
  </r>
  <r>
    <n v="3359"/>
    <s v="Rafael Torres"/>
    <x v="2"/>
    <d v="2024-07-03T00:00:00"/>
    <s v="No"/>
    <n v="10"/>
    <s v="Monthly"/>
    <s v="No"/>
    <s v="-"/>
    <s v="Yes"/>
    <n v="20"/>
    <n v="10"/>
    <s v="jul/2024"/>
    <n v="7"/>
    <n v="20"/>
  </r>
  <r>
    <n v="3360"/>
    <s v="Silvia Nascimento"/>
    <x v="1"/>
    <d v="2024-07-04T00:00:00"/>
    <s v="Yes"/>
    <n v="5"/>
    <s v="Quarterly"/>
    <s v="No"/>
    <s v="-"/>
    <s v="No"/>
    <n v="0"/>
    <n v="0"/>
    <s v="jul/2024"/>
    <n v="7"/>
    <n v="5"/>
  </r>
  <r>
    <n v="3361"/>
    <s v="Tiago Mendes"/>
    <x v="0"/>
    <d v="2024-07-05T00:00:00"/>
    <s v="No"/>
    <n v="15"/>
    <s v="Monthly"/>
    <s v="Yes"/>
    <n v="30"/>
    <s v="Yes"/>
    <n v="20"/>
    <n v="15"/>
    <s v="jul/2024"/>
    <n v="7"/>
    <n v="50"/>
  </r>
  <r>
    <n v="3362"/>
    <s v="Ursula Silva"/>
    <x v="2"/>
    <d v="2024-07-06T00:00:00"/>
    <s v="Yes"/>
    <n v="10"/>
    <s v="Annual"/>
    <s v="No"/>
    <s v="-"/>
    <s v="Yes"/>
    <n v="20"/>
    <n v="15"/>
    <s v="jul/2024"/>
    <n v="7"/>
    <n v="15"/>
  </r>
  <r>
    <n v="3363"/>
    <s v="Vanessa Moraes"/>
    <x v="1"/>
    <d v="2024-07-07T00:00:00"/>
    <s v="No"/>
    <n v="5"/>
    <s v="Monthly"/>
    <s v="No"/>
    <s v="-"/>
    <s v="No"/>
    <n v="0"/>
    <n v="1"/>
    <s v="jul/2024"/>
    <n v="7"/>
    <n v="4"/>
  </r>
  <r>
    <n v="3364"/>
    <s v="Waldir Junior"/>
    <x v="0"/>
    <d v="2024-07-08T00:00:00"/>
    <s v="Yes"/>
    <n v="15"/>
    <s v="Quarterly"/>
    <s v="Yes"/>
    <n v="30"/>
    <s v="Yes"/>
    <n v="20"/>
    <n v="7"/>
    <s v="jul/2024"/>
    <n v="7"/>
    <n v="58"/>
  </r>
  <r>
    <n v="3365"/>
    <s v="Xavier Lopes"/>
    <x v="2"/>
    <d v="2024-07-09T00:00:00"/>
    <s v="No"/>
    <n v="10"/>
    <s v="Monthly"/>
    <s v="No"/>
    <s v="-"/>
    <s v="Yes"/>
    <n v="20"/>
    <n v="10"/>
    <s v="jul/2024"/>
    <n v="7"/>
    <n v="20"/>
  </r>
  <r>
    <n v="3366"/>
    <s v="Yolanda Freitas"/>
    <x v="1"/>
    <d v="2024-07-10T00:00:00"/>
    <s v="Yes"/>
    <n v="5"/>
    <s v="Monthly"/>
    <s v="No"/>
    <s v="-"/>
    <s v="No"/>
    <n v="0"/>
    <n v="0"/>
    <s v="jul/2024"/>
    <n v="7"/>
    <n v="5"/>
  </r>
  <r>
    <n v="3367"/>
    <s v="Zacarias Nunes"/>
    <x v="0"/>
    <d v="2024-07-11T00:00:00"/>
    <s v="No"/>
    <n v="15"/>
    <s v="Quarterly"/>
    <s v="Yes"/>
    <n v="30"/>
    <s v="Yes"/>
    <n v="20"/>
    <n v="7"/>
    <s v="jul/2024"/>
    <n v="7"/>
    <n v="58"/>
  </r>
  <r>
    <n v="3368"/>
    <s v="Ana Clara Barreto"/>
    <x v="2"/>
    <d v="2024-07-12T00:00:00"/>
    <s v="Yes"/>
    <n v="10"/>
    <s v="Annual"/>
    <s v="No"/>
    <s v="-"/>
    <s v="Yes"/>
    <n v="20"/>
    <n v="10"/>
    <s v="jul/2024"/>
    <n v="7"/>
    <n v="20"/>
  </r>
  <r>
    <n v="3369"/>
    <s v="Bruno Henrique"/>
    <x v="1"/>
    <d v="2024-07-13T00:00:00"/>
    <s v="No"/>
    <n v="5"/>
    <s v="Quarterly"/>
    <s v="No"/>
    <s v="-"/>
    <s v="No"/>
    <n v="0"/>
    <n v="1"/>
    <s v="jul/2024"/>
    <n v="7"/>
    <n v="4"/>
  </r>
  <r>
    <n v="3370"/>
    <s v="Carlos Eduardo"/>
    <x v="0"/>
    <d v="2024-07-14T00:00:00"/>
    <s v="Yes"/>
    <n v="15"/>
    <s v="Monthly"/>
    <s v="Yes"/>
    <n v="30"/>
    <s v="Yes"/>
    <n v="20"/>
    <n v="15"/>
    <s v="jul/2024"/>
    <n v="7"/>
    <n v="50"/>
  </r>
  <r>
    <n v="3371"/>
    <s v="Débora Lima"/>
    <x v="2"/>
    <d v="2024-07-15T00:00:00"/>
    <s v="No"/>
    <n v="10"/>
    <s v="Monthly"/>
    <s v="No"/>
    <s v="-"/>
    <s v="Yes"/>
    <n v="20"/>
    <n v="5"/>
    <s v="jul/2024"/>
    <n v="7"/>
    <n v="25"/>
  </r>
  <r>
    <n v="3372"/>
    <s v="Elisa Neves"/>
    <x v="1"/>
    <d v="2024-07-16T00:00:00"/>
    <s v="Yes"/>
    <n v="5"/>
    <s v="Annual"/>
    <s v="No"/>
    <s v="-"/>
    <s v="No"/>
    <n v="0"/>
    <n v="0"/>
    <s v="jul/2024"/>
    <n v="7"/>
    <n v="5"/>
  </r>
  <r>
    <n v="3373"/>
    <s v="Fabiano Gomes"/>
    <x v="0"/>
    <d v="2024-07-17T00:00:00"/>
    <s v="No"/>
    <n v="15"/>
    <s v="Quarterly"/>
    <s v="Yes"/>
    <n v="30"/>
    <s v="Yes"/>
    <n v="20"/>
    <n v="20"/>
    <s v="jul/2024"/>
    <n v="7"/>
    <n v="45"/>
  </r>
  <r>
    <n v="3374"/>
    <s v="Gisele Oliveira"/>
    <x v="2"/>
    <d v="2024-07-18T00:00:00"/>
    <s v="Yes"/>
    <n v="10"/>
    <s v="Quarterly"/>
    <s v="No"/>
    <s v="-"/>
    <s v="Yes"/>
    <n v="20"/>
    <n v="12"/>
    <s v="jul/2024"/>
    <n v="7"/>
    <n v="18"/>
  </r>
  <r>
    <n v="3375"/>
    <s v="Héctor Silva"/>
    <x v="1"/>
    <d v="2024-07-19T00:00:00"/>
    <s v="No"/>
    <n v="5"/>
    <s v="Monthly"/>
    <s v="No"/>
    <s v="-"/>
    <s v="No"/>
    <n v="0"/>
    <n v="2"/>
    <s v="jul/2024"/>
    <n v="7"/>
    <n v="3"/>
  </r>
  <r>
    <n v="3376"/>
    <s v="Igor Martins"/>
    <x v="0"/>
    <d v="2024-07-20T00:00:00"/>
    <s v="Yes"/>
    <n v="15"/>
    <s v="Annual"/>
    <s v="Yes"/>
    <n v="30"/>
    <s v="Yes"/>
    <n v="20"/>
    <n v="5"/>
    <s v="jul/2024"/>
    <n v="7"/>
    <n v="60"/>
  </r>
  <r>
    <n v="3377"/>
    <s v="Joana Figueiredo"/>
    <x v="2"/>
    <d v="2024-07-21T00:00:00"/>
    <s v="No"/>
    <n v="10"/>
    <s v="Monthly"/>
    <s v="No"/>
    <s v="-"/>
    <s v="Yes"/>
    <n v="20"/>
    <n v="10"/>
    <s v="jul/2024"/>
    <n v="7"/>
    <n v="20"/>
  </r>
  <r>
    <n v="3378"/>
    <s v="Kleber Machado"/>
    <x v="1"/>
    <d v="2024-07-22T00:00:00"/>
    <s v="Yes"/>
    <n v="5"/>
    <s v="Quarterly"/>
    <s v="No"/>
    <s v="-"/>
    <s v="No"/>
    <n v="0"/>
    <n v="0"/>
    <s v="jul/2024"/>
    <n v="7"/>
    <n v="5"/>
  </r>
  <r>
    <n v="3379"/>
    <s v="Luciana Santos"/>
    <x v="0"/>
    <d v="2024-07-23T00:00:00"/>
    <s v="No"/>
    <n v="15"/>
    <s v="Monthly"/>
    <s v="Yes"/>
    <n v="30"/>
    <s v="Yes"/>
    <n v="20"/>
    <n v="3"/>
    <s v="jul/2024"/>
    <n v="7"/>
    <n v="62"/>
  </r>
  <r>
    <n v="3380"/>
    <s v="Marcos Teixeira"/>
    <x v="2"/>
    <d v="2024-07-24T00:00:00"/>
    <s v="Yes"/>
    <n v="10"/>
    <s v="Annual"/>
    <s v="No"/>
    <s v="-"/>
    <s v="Yes"/>
    <n v="20"/>
    <n v="15"/>
    <s v="jul/2024"/>
    <n v="7"/>
    <n v="15"/>
  </r>
  <r>
    <n v="3381"/>
    <s v="Natalia Costa"/>
    <x v="1"/>
    <d v="2024-07-25T00:00:00"/>
    <s v="No"/>
    <n v="5"/>
    <s v="Monthly"/>
    <s v="No"/>
    <s v="-"/>
    <s v="No"/>
    <n v="0"/>
    <n v="1"/>
    <s v="jul/2024"/>
    <n v="7"/>
    <n v="4"/>
  </r>
  <r>
    <n v="3382"/>
    <s v="Oscar Ribeiro"/>
    <x v="0"/>
    <d v="2024-07-26T00:00:00"/>
    <s v="Yes"/>
    <n v="15"/>
    <s v="Quarterly"/>
    <s v="Yes"/>
    <n v="30"/>
    <s v="Yes"/>
    <n v="20"/>
    <n v="7"/>
    <s v="jul/2024"/>
    <n v="7"/>
    <n v="58"/>
  </r>
  <r>
    <n v="3383"/>
    <s v="Patricia Almeida"/>
    <x v="2"/>
    <d v="2024-07-27T00:00:00"/>
    <s v="No"/>
    <n v="10"/>
    <s v="Monthly"/>
    <s v="No"/>
    <s v="-"/>
    <s v="Yes"/>
    <n v="20"/>
    <n v="10"/>
    <s v="jul/2024"/>
    <n v="7"/>
    <n v="20"/>
  </r>
  <r>
    <n v="3384"/>
    <s v="Quirino Junior"/>
    <x v="1"/>
    <d v="2024-07-28T00:00:00"/>
    <s v="Yes"/>
    <n v="5"/>
    <s v="Annual"/>
    <s v="No"/>
    <s v="-"/>
    <s v="No"/>
    <n v="0"/>
    <n v="0"/>
    <s v="jul/2024"/>
    <n v="7"/>
    <n v="5"/>
  </r>
  <r>
    <n v="3385"/>
    <s v="Renata Machado"/>
    <x v="0"/>
    <d v="2024-07-29T00:00:00"/>
    <s v="No"/>
    <n v="15"/>
    <s v="Monthly"/>
    <s v="Yes"/>
    <n v="30"/>
    <s v="Yes"/>
    <n v="20"/>
    <n v="20"/>
    <s v="jul/2024"/>
    <n v="7"/>
    <n v="45"/>
  </r>
  <r>
    <n v="3386"/>
    <s v="Sônia Alves"/>
    <x v="2"/>
    <d v="2024-07-30T00:00:00"/>
    <s v="Yes"/>
    <n v="10"/>
    <s v="Quarterly"/>
    <s v="No"/>
    <s v="-"/>
    <s v="Yes"/>
    <n v="20"/>
    <n v="15"/>
    <s v="jul/2024"/>
    <n v="7"/>
    <n v="15"/>
  </r>
  <r>
    <n v="3387"/>
    <s v="Tiago Nunes"/>
    <x v="1"/>
    <d v="2024-07-31T00:00:00"/>
    <s v="No"/>
    <n v="5"/>
    <s v="Monthly"/>
    <s v="No"/>
    <s v="-"/>
    <s v="No"/>
    <n v="0"/>
    <n v="1"/>
    <s v="jul/2024"/>
    <n v="7"/>
    <n v="4"/>
  </r>
  <r>
    <n v="3388"/>
    <s v="Ulysses Pereira"/>
    <x v="0"/>
    <d v="2024-08-01T00:00:00"/>
    <s v="Yes"/>
    <n v="15"/>
    <s v="Annual"/>
    <s v="Yes"/>
    <n v="30"/>
    <s v="Yes"/>
    <n v="20"/>
    <n v="3"/>
    <s v="ago/2024"/>
    <n v="8"/>
    <n v="62"/>
  </r>
  <r>
    <n v="3389"/>
    <s v="Vanessa Lima"/>
    <x v="2"/>
    <d v="2024-08-02T00:00:00"/>
    <s v="No"/>
    <n v="10"/>
    <s v="Monthly"/>
    <s v="No"/>
    <s v="-"/>
    <s v="Yes"/>
    <n v="20"/>
    <n v="10"/>
    <s v="ago/2024"/>
    <n v="8"/>
    <n v="20"/>
  </r>
  <r>
    <n v="3390"/>
    <s v="Wagner Santos"/>
    <x v="1"/>
    <d v="2024-08-03T00:00:00"/>
    <s v="Yes"/>
    <n v="5"/>
    <s v="Quarterly"/>
    <s v="No"/>
    <s v="-"/>
    <s v="No"/>
    <n v="0"/>
    <n v="0"/>
    <s v="ago/2024"/>
    <n v="8"/>
    <n v="5"/>
  </r>
  <r>
    <n v="3391"/>
    <s v="Xuxa Meneghel"/>
    <x v="0"/>
    <d v="2024-08-04T00:00:00"/>
    <s v="No"/>
    <n v="15"/>
    <s v="Monthly"/>
    <s v="Yes"/>
    <n v="30"/>
    <s v="Yes"/>
    <n v="20"/>
    <n v="15"/>
    <s v="ago/2024"/>
    <n v="8"/>
    <n v="50"/>
  </r>
  <r>
    <n v="3392"/>
    <s v="Yasmin Silva"/>
    <x v="2"/>
    <d v="2024-08-05T00:00:00"/>
    <s v="Yes"/>
    <n v="10"/>
    <s v="Annual"/>
    <s v="No"/>
    <s v="-"/>
    <s v="Yes"/>
    <n v="20"/>
    <n v="15"/>
    <s v="ago/2024"/>
    <n v="8"/>
    <n v="15"/>
  </r>
  <r>
    <n v="3393"/>
    <s v="Zacarias de Souza"/>
    <x v="1"/>
    <d v="2024-08-06T00:00:00"/>
    <s v="No"/>
    <n v="5"/>
    <s v="Monthly"/>
    <s v="No"/>
    <s v="-"/>
    <s v="No"/>
    <n v="0"/>
    <n v="1"/>
    <s v="ago/2024"/>
    <n v="8"/>
    <n v="4"/>
  </r>
  <r>
    <n v="3394"/>
    <s v="André Lima"/>
    <x v="0"/>
    <d v="2024-08-07T00:00:00"/>
    <s v="Yes"/>
    <n v="15"/>
    <s v="Quarterly"/>
    <s v="Yes"/>
    <n v="30"/>
    <s v="Yes"/>
    <n v="20"/>
    <n v="7"/>
    <s v="ago/2024"/>
    <n v="8"/>
    <n v="58"/>
  </r>
  <r>
    <n v="3395"/>
    <s v="Bianca Freitas"/>
    <x v="2"/>
    <d v="2024-08-08T00:00:00"/>
    <s v="No"/>
    <n v="10"/>
    <s v="Monthly"/>
    <s v="No"/>
    <s v="-"/>
    <s v="Yes"/>
    <n v="20"/>
    <n v="10"/>
    <s v="ago/2024"/>
    <n v="8"/>
    <n v="20"/>
  </r>
  <r>
    <n v="3396"/>
    <s v="Caio Mendes"/>
    <x v="1"/>
    <d v="2024-08-09T00:00:00"/>
    <s v="Yes"/>
    <n v="5"/>
    <s v="Annual"/>
    <s v="No"/>
    <s v="-"/>
    <s v="No"/>
    <n v="0"/>
    <n v="0"/>
    <s v="ago/2024"/>
    <n v="8"/>
    <n v="5"/>
  </r>
  <r>
    <n v="3397"/>
    <s v="Daniela Moura"/>
    <x v="0"/>
    <d v="2024-08-10T00:00:00"/>
    <s v="No"/>
    <n v="15"/>
    <s v="Monthly"/>
    <s v="Yes"/>
    <n v="30"/>
    <s v="Yes"/>
    <n v="20"/>
    <n v="20"/>
    <s v="ago/2024"/>
    <n v="8"/>
    <n v="45"/>
  </r>
  <r>
    <n v="3398"/>
    <s v="Eduardo Costa"/>
    <x v="2"/>
    <d v="2024-08-11T00:00:00"/>
    <s v="Yes"/>
    <n v="10"/>
    <s v="Quarterly"/>
    <s v="No"/>
    <s v="-"/>
    <s v="Yes"/>
    <n v="20"/>
    <n v="15"/>
    <s v="ago/2024"/>
    <n v="8"/>
    <n v="15"/>
  </r>
  <r>
    <n v="3399"/>
    <s v="Fernanda Gomes"/>
    <x v="1"/>
    <d v="2024-08-12T00:00:00"/>
    <s v="No"/>
    <n v="5"/>
    <s v="Monthly"/>
    <s v="No"/>
    <s v="-"/>
    <s v="No"/>
    <n v="0"/>
    <n v="1"/>
    <s v="ago/2024"/>
    <n v="8"/>
    <n v="4"/>
  </r>
  <r>
    <n v="3400"/>
    <s v="Guilherme Souza"/>
    <x v="0"/>
    <d v="2024-08-13T00:00:00"/>
    <s v="Yes"/>
    <n v="15"/>
    <s v="Annual"/>
    <s v="Yes"/>
    <n v="30"/>
    <s v="Yes"/>
    <n v="20"/>
    <n v="5"/>
    <s v="ago/2024"/>
    <n v="8"/>
    <n v="60"/>
  </r>
  <r>
    <n v="3401"/>
    <s v="Helena Ribeiro"/>
    <x v="2"/>
    <d v="2024-08-14T00:00:00"/>
    <s v="No"/>
    <n v="10"/>
    <s v="Monthly"/>
    <s v="No"/>
    <s v="-"/>
    <s v="Yes"/>
    <n v="20"/>
    <n v="10"/>
    <s v="ago/2024"/>
    <n v="8"/>
    <n v="20"/>
  </r>
  <r>
    <n v="3402"/>
    <s v="Igor Santos"/>
    <x v="1"/>
    <d v="2024-08-15T00:00:00"/>
    <s v="Yes"/>
    <n v="5"/>
    <s v="Quarterly"/>
    <s v="No"/>
    <s v="-"/>
    <s v="No"/>
    <n v="0"/>
    <n v="0"/>
    <s v="ago/2024"/>
    <n v="8"/>
    <n v="5"/>
  </r>
  <r>
    <n v="3403"/>
    <s v="João Carvalho"/>
    <x v="0"/>
    <d v="2024-08-16T00:00:00"/>
    <s v="No"/>
    <n v="15"/>
    <s v="Monthly"/>
    <s v="Yes"/>
    <n v="30"/>
    <s v="Yes"/>
    <n v="20"/>
    <n v="3"/>
    <s v="ago/2024"/>
    <n v="8"/>
    <n v="62"/>
  </r>
  <r>
    <n v="3404"/>
    <s v="Klara Fagundes"/>
    <x v="2"/>
    <d v="2024-08-17T00:00:00"/>
    <s v="Yes"/>
    <n v="10"/>
    <s v="Annual"/>
    <s v="No"/>
    <s v="-"/>
    <s v="Yes"/>
    <n v="20"/>
    <n v="15"/>
    <s v="ago/2024"/>
    <n v="8"/>
    <n v="15"/>
  </r>
  <r>
    <n v="3405"/>
    <s v="Lúcia Mendonça"/>
    <x v="1"/>
    <d v="2024-08-18T00:00:00"/>
    <s v="No"/>
    <n v="5"/>
    <s v="Monthly"/>
    <s v="No"/>
    <s v="-"/>
    <s v="No"/>
    <n v="0"/>
    <n v="1"/>
    <s v="ago/2024"/>
    <n v="8"/>
    <n v="4"/>
  </r>
  <r>
    <n v="3406"/>
    <s v="Marcelo Novaes"/>
    <x v="1"/>
    <d v="2024-08-19T00:00:00"/>
    <s v="Yes"/>
    <n v="5"/>
    <s v="Monthly"/>
    <s v="No"/>
    <s v="-"/>
    <s v="No"/>
    <n v="0"/>
    <n v="0"/>
    <s v="ago/2024"/>
    <n v="8"/>
    <n v="5"/>
  </r>
  <r>
    <n v="3407"/>
    <s v="Nina Pacheco"/>
    <x v="0"/>
    <d v="2024-08-20T00:00:00"/>
    <s v="No"/>
    <n v="15"/>
    <s v="Quarterly"/>
    <s v="Yes"/>
    <n v="30"/>
    <s v="Yes"/>
    <n v="20"/>
    <n v="7"/>
    <s v="ago/2024"/>
    <n v="8"/>
    <n v="58"/>
  </r>
  <r>
    <n v="3408"/>
    <s v="Olívia Rios"/>
    <x v="2"/>
    <d v="2024-08-21T00:00:00"/>
    <s v="Yes"/>
    <n v="10"/>
    <s v="Annual"/>
    <s v="No"/>
    <s v="-"/>
    <s v="Yes"/>
    <n v="20"/>
    <n v="10"/>
    <s v="ago/2024"/>
    <n v="8"/>
    <n v="20"/>
  </r>
  <r>
    <n v="3409"/>
    <s v="Paulo Quintana"/>
    <x v="1"/>
    <d v="2024-08-22T00:00:00"/>
    <s v="No"/>
    <n v="5"/>
    <s v="Quarterly"/>
    <s v="No"/>
    <s v="-"/>
    <s v="No"/>
    <n v="0"/>
    <n v="1"/>
    <s v="ago/2024"/>
    <n v="8"/>
    <n v="4"/>
  </r>
  <r>
    <n v="3410"/>
    <s v="Raquel Domingos"/>
    <x v="0"/>
    <d v="2024-08-23T00:00:00"/>
    <s v="Yes"/>
    <n v="15"/>
    <s v="Monthly"/>
    <s v="Yes"/>
    <n v="30"/>
    <s v="Yes"/>
    <n v="20"/>
    <n v="15"/>
    <s v="ago/2024"/>
    <n v="8"/>
    <n v="50"/>
  </r>
  <r>
    <n v="3411"/>
    <s v="Samuel Viana"/>
    <x v="2"/>
    <d v="2024-08-24T00:00:00"/>
    <s v="No"/>
    <n v="10"/>
    <s v="Monthly"/>
    <s v="No"/>
    <s v="-"/>
    <s v="Yes"/>
    <n v="20"/>
    <n v="5"/>
    <s v="ago/2024"/>
    <n v="8"/>
    <n v="25"/>
  </r>
  <r>
    <n v="3412"/>
    <s v="Tatiane Rocha"/>
    <x v="1"/>
    <d v="2024-08-25T00:00:00"/>
    <s v="Yes"/>
    <n v="5"/>
    <s v="Annual"/>
    <s v="No"/>
    <s v="-"/>
    <s v="No"/>
    <n v="0"/>
    <n v="0"/>
    <s v="ago/2024"/>
    <n v="8"/>
    <n v="5"/>
  </r>
  <r>
    <n v="3413"/>
    <s v="Ulysses Farias"/>
    <x v="0"/>
    <d v="2024-08-26T00:00:00"/>
    <s v="No"/>
    <n v="15"/>
    <s v="Quarterly"/>
    <s v="Yes"/>
    <n v="30"/>
    <s v="Yes"/>
    <n v="20"/>
    <n v="20"/>
    <s v="ago/2024"/>
    <n v="8"/>
    <n v="45"/>
  </r>
  <r>
    <n v="3414"/>
    <s v="Vanessa Moreira"/>
    <x v="2"/>
    <d v="2024-08-27T00:00:00"/>
    <s v="Yes"/>
    <n v="10"/>
    <s v="Quarterly"/>
    <s v="No"/>
    <s v="-"/>
    <s v="Yes"/>
    <n v="20"/>
    <n v="12"/>
    <s v="ago/2024"/>
    <n v="8"/>
    <n v="18"/>
  </r>
  <r>
    <n v="3415"/>
    <s v="William Carvalho"/>
    <x v="1"/>
    <d v="2024-08-28T00:00:00"/>
    <s v="No"/>
    <n v="5"/>
    <s v="Monthly"/>
    <s v="No"/>
    <s v="-"/>
    <s v="No"/>
    <n v="0"/>
    <n v="2"/>
    <s v="ago/2024"/>
    <n v="8"/>
    <n v="3"/>
  </r>
  <r>
    <n v="3416"/>
    <s v="Ximena Barros"/>
    <x v="0"/>
    <d v="2024-08-29T00:00:00"/>
    <s v="Yes"/>
    <n v="15"/>
    <s v="Annual"/>
    <s v="Yes"/>
    <n v="30"/>
    <s v="Yes"/>
    <n v="20"/>
    <n v="5"/>
    <s v="ago/2024"/>
    <n v="8"/>
    <n v="60"/>
  </r>
  <r>
    <n v="3417"/>
    <s v="Yara Machado"/>
    <x v="2"/>
    <d v="2024-08-30T00:00:00"/>
    <s v="No"/>
    <n v="10"/>
    <s v="Monthly"/>
    <s v="No"/>
    <s v="-"/>
    <s v="Yes"/>
    <n v="20"/>
    <n v="10"/>
    <s v="ago/2024"/>
    <n v="8"/>
    <n v="20"/>
  </r>
  <r>
    <n v="3418"/>
    <s v="Zacarias Costa"/>
    <x v="1"/>
    <d v="2024-08-31T00:00:00"/>
    <s v="Yes"/>
    <n v="5"/>
    <s v="Quarterly"/>
    <s v="No"/>
    <s v="-"/>
    <s v="No"/>
    <n v="0"/>
    <n v="0"/>
    <s v="ago/2024"/>
    <n v="8"/>
    <n v="5"/>
  </r>
  <r>
    <n v="3419"/>
    <s v="André Lopes"/>
    <x v="0"/>
    <d v="2024-09-01T00:00:00"/>
    <s v="No"/>
    <n v="15"/>
    <s v="Monthly"/>
    <s v="Yes"/>
    <n v="30"/>
    <s v="Yes"/>
    <n v="20"/>
    <n v="3"/>
    <s v="set/2024"/>
    <n v="9"/>
    <n v="62"/>
  </r>
  <r>
    <n v="3420"/>
    <s v="Beatriz Souza"/>
    <x v="2"/>
    <d v="2024-09-02T00:00:00"/>
    <s v="Yes"/>
    <n v="10"/>
    <s v="Annual"/>
    <s v="No"/>
    <s v="-"/>
    <s v="Yes"/>
    <n v="20"/>
    <n v="15"/>
    <s v="set/2024"/>
    <n v="9"/>
    <n v="15"/>
  </r>
  <r>
    <n v="3421"/>
    <s v="Caio Pereira"/>
    <x v="1"/>
    <d v="2024-09-03T00:00:00"/>
    <s v="No"/>
    <n v="5"/>
    <s v="Monthly"/>
    <s v="No"/>
    <s v="-"/>
    <s v="No"/>
    <n v="0"/>
    <n v="1"/>
    <s v="set/2024"/>
    <n v="9"/>
    <n v="4"/>
  </r>
  <r>
    <n v="3422"/>
    <s v="Daniela Araújo"/>
    <x v="0"/>
    <d v="2024-09-04T00:00:00"/>
    <s v="Yes"/>
    <n v="15"/>
    <s v="Quarterly"/>
    <s v="Yes"/>
    <n v="30"/>
    <s v="Yes"/>
    <n v="20"/>
    <n v="7"/>
    <s v="set/2024"/>
    <n v="9"/>
    <n v="58"/>
  </r>
  <r>
    <n v="3423"/>
    <s v="Eduardo Santos"/>
    <x v="2"/>
    <d v="2024-09-05T00:00:00"/>
    <s v="No"/>
    <n v="10"/>
    <s v="Monthly"/>
    <s v="No"/>
    <s v="-"/>
    <s v="Yes"/>
    <n v="20"/>
    <n v="10"/>
    <s v="set/2024"/>
    <n v="9"/>
    <n v="20"/>
  </r>
  <r>
    <n v="3424"/>
    <s v="Fernanda Lima"/>
    <x v="1"/>
    <d v="2024-09-06T00:00:00"/>
    <s v="Yes"/>
    <n v="5"/>
    <s v="Annual"/>
    <s v="No"/>
    <s v="-"/>
    <s v="No"/>
    <n v="0"/>
    <n v="0"/>
    <s v="set/2024"/>
    <n v="9"/>
    <n v="5"/>
  </r>
  <r>
    <n v="3425"/>
    <s v="Gabriel Teixeira"/>
    <x v="0"/>
    <d v="2024-09-07T00:00:00"/>
    <s v="No"/>
    <n v="15"/>
    <s v="Monthly"/>
    <s v="Yes"/>
    <n v="30"/>
    <s v="Yes"/>
    <n v="20"/>
    <n v="20"/>
    <s v="set/2024"/>
    <n v="9"/>
    <n v="45"/>
  </r>
  <r>
    <n v="3426"/>
    <s v="Helena Ribeiro"/>
    <x v="2"/>
    <d v="2024-09-08T00:00:00"/>
    <s v="Yes"/>
    <n v="10"/>
    <s v="Quarterly"/>
    <s v="No"/>
    <s v="-"/>
    <s v="Yes"/>
    <n v="20"/>
    <n v="15"/>
    <s v="set/2024"/>
    <n v="9"/>
    <n v="15"/>
  </r>
  <r>
    <n v="3427"/>
    <s v="Igor Mendes"/>
    <x v="1"/>
    <d v="2024-09-09T00:00:00"/>
    <s v="No"/>
    <n v="5"/>
    <s v="Monthly"/>
    <s v="No"/>
    <s v="-"/>
    <s v="No"/>
    <n v="0"/>
    <n v="1"/>
    <s v="set/2024"/>
    <n v="9"/>
    <n v="4"/>
  </r>
  <r>
    <n v="3428"/>
    <s v="Joana Silveira"/>
    <x v="0"/>
    <d v="2024-09-10T00:00:00"/>
    <s v="Yes"/>
    <n v="15"/>
    <s v="Annual"/>
    <s v="Yes"/>
    <n v="30"/>
    <s v="Yes"/>
    <n v="20"/>
    <n v="3"/>
    <s v="set/2024"/>
    <n v="9"/>
    <n v="62"/>
  </r>
  <r>
    <n v="3429"/>
    <s v="Lucas Martins"/>
    <x v="2"/>
    <d v="2024-09-11T00:00:00"/>
    <s v="No"/>
    <n v="10"/>
    <s v="Monthly"/>
    <s v="No"/>
    <s v="-"/>
    <s v="Yes"/>
    <n v="20"/>
    <n v="10"/>
    <s v="set/2024"/>
    <n v="9"/>
    <n v="20"/>
  </r>
  <r>
    <n v="3430"/>
    <s v="Marcela Gouveia"/>
    <x v="1"/>
    <d v="2024-09-12T00:00:00"/>
    <s v="Yes"/>
    <n v="5"/>
    <s v="Quarterly"/>
    <s v="No"/>
    <s v="-"/>
    <s v="No"/>
    <n v="0"/>
    <n v="0"/>
    <s v="set/2024"/>
    <n v="9"/>
    <n v="5"/>
  </r>
  <r>
    <n v="3431"/>
    <s v="Nicolas Borges"/>
    <x v="0"/>
    <d v="2024-09-13T00:00:00"/>
    <s v="No"/>
    <n v="15"/>
    <s v="Monthly"/>
    <s v="Yes"/>
    <n v="30"/>
    <s v="Yes"/>
    <n v="20"/>
    <n v="15"/>
    <s v="set/2024"/>
    <n v="9"/>
    <n v="50"/>
  </r>
  <r>
    <n v="3432"/>
    <s v="Olivia Freitas"/>
    <x v="2"/>
    <d v="2024-09-14T00:00:00"/>
    <s v="Yes"/>
    <n v="10"/>
    <s v="Annual"/>
    <s v="No"/>
    <s v="-"/>
    <s v="Yes"/>
    <n v="20"/>
    <n v="15"/>
    <s v="set/2024"/>
    <n v="9"/>
    <n v="15"/>
  </r>
  <r>
    <n v="3433"/>
    <s v="Paulo Nogueira"/>
    <x v="1"/>
    <d v="2024-09-15T00:00:00"/>
    <s v="No"/>
    <n v="5"/>
    <s v="Monthly"/>
    <s v="No"/>
    <s v="-"/>
    <s v="No"/>
    <n v="0"/>
    <n v="1"/>
    <s v="set/2024"/>
    <n v="9"/>
    <n v="4"/>
  </r>
  <r>
    <n v="3434"/>
    <s v="Raquel Andrade"/>
    <x v="0"/>
    <d v="2024-09-16T00:00:00"/>
    <s v="Yes"/>
    <n v="15"/>
    <s v="Quarterly"/>
    <s v="Yes"/>
    <n v="30"/>
    <s v="Yes"/>
    <n v="20"/>
    <n v="7"/>
    <s v="set/2024"/>
    <n v="9"/>
    <n v="58"/>
  </r>
  <r>
    <n v="3435"/>
    <s v="Sônia Carvalho"/>
    <x v="2"/>
    <d v="2024-09-17T00:00:00"/>
    <s v="No"/>
    <n v="10"/>
    <s v="Monthly"/>
    <s v="No"/>
    <s v="-"/>
    <s v="Yes"/>
    <n v="20"/>
    <n v="10"/>
    <s v="set/2024"/>
    <n v="9"/>
    <n v="20"/>
  </r>
  <r>
    <n v="3436"/>
    <s v="Tiago Rodrigues"/>
    <x v="1"/>
    <d v="2024-09-18T00:00:00"/>
    <s v="Yes"/>
    <n v="5"/>
    <s v="Monthly"/>
    <s v="No"/>
    <s v="-"/>
    <s v="No"/>
    <n v="0"/>
    <n v="0"/>
    <s v="set/2024"/>
    <n v="9"/>
    <n v="5"/>
  </r>
  <r>
    <n v="3437"/>
    <s v="Ursula Monteiro"/>
    <x v="0"/>
    <d v="2024-09-19T00:00:00"/>
    <s v="No"/>
    <n v="15"/>
    <s v="Quarterly"/>
    <s v="Yes"/>
    <n v="30"/>
    <s v="Yes"/>
    <n v="20"/>
    <n v="7"/>
    <s v="set/2024"/>
    <n v="9"/>
    <n v="58"/>
  </r>
  <r>
    <n v="3438"/>
    <s v="Vanessa Pereira"/>
    <x v="2"/>
    <d v="2024-09-20T00:00:00"/>
    <s v="Yes"/>
    <n v="10"/>
    <s v="Annual"/>
    <s v="No"/>
    <s v="-"/>
    <s v="Yes"/>
    <n v="20"/>
    <n v="10"/>
    <s v="set/2024"/>
    <n v="9"/>
    <n v="20"/>
  </r>
  <r>
    <n v="3439"/>
    <s v="Walter Silva"/>
    <x v="1"/>
    <d v="2024-09-21T00:00:00"/>
    <s v="No"/>
    <n v="5"/>
    <s v="Quarterly"/>
    <s v="No"/>
    <s v="-"/>
    <s v="No"/>
    <n v="0"/>
    <n v="1"/>
    <s v="set/2024"/>
    <n v="9"/>
    <n v="4"/>
  </r>
  <r>
    <n v="3440"/>
    <s v="Xavier Almeida"/>
    <x v="0"/>
    <d v="2024-09-22T00:00:00"/>
    <s v="Yes"/>
    <n v="15"/>
    <s v="Monthly"/>
    <s v="Yes"/>
    <n v="30"/>
    <s v="Yes"/>
    <n v="20"/>
    <n v="15"/>
    <s v="set/2024"/>
    <n v="9"/>
    <n v="50"/>
  </r>
  <r>
    <n v="3441"/>
    <s v="Yasmine Correia"/>
    <x v="2"/>
    <d v="2024-09-23T00:00:00"/>
    <s v="No"/>
    <n v="10"/>
    <s v="Monthly"/>
    <s v="No"/>
    <s v="-"/>
    <s v="Yes"/>
    <n v="20"/>
    <n v="5"/>
    <s v="set/2024"/>
    <n v="9"/>
    <n v="25"/>
  </r>
  <r>
    <n v="3442"/>
    <s v="Zacarias Almeida"/>
    <x v="1"/>
    <d v="2024-09-24T00:00:00"/>
    <s v="Yes"/>
    <n v="5"/>
    <s v="Annual"/>
    <s v="No"/>
    <s v="-"/>
    <s v="No"/>
    <n v="0"/>
    <n v="0"/>
    <s v="set/2024"/>
    <n v="9"/>
    <n v="5"/>
  </r>
  <r>
    <n v="3443"/>
    <s v="Amanda Costa"/>
    <x v="0"/>
    <d v="2024-09-25T00:00:00"/>
    <s v="No"/>
    <n v="15"/>
    <s v="Quarterly"/>
    <s v="Yes"/>
    <n v="30"/>
    <s v="Yes"/>
    <n v="20"/>
    <n v="20"/>
    <s v="set/2024"/>
    <n v="9"/>
    <n v="45"/>
  </r>
  <r>
    <n v="3444"/>
    <s v="Bruno Ferreira"/>
    <x v="2"/>
    <d v="2024-09-26T00:00:00"/>
    <s v="Yes"/>
    <n v="10"/>
    <s v="Quarterly"/>
    <s v="No"/>
    <s v="-"/>
    <s v="Yes"/>
    <n v="20"/>
    <n v="12"/>
    <s v="set/2024"/>
    <n v="9"/>
    <n v="18"/>
  </r>
  <r>
    <n v="3445"/>
    <s v="Carla Dias"/>
    <x v="1"/>
    <d v="2024-09-27T00:00:00"/>
    <s v="No"/>
    <n v="5"/>
    <s v="Monthly"/>
    <s v="No"/>
    <s v="-"/>
    <s v="No"/>
    <n v="0"/>
    <n v="2"/>
    <s v="set/2024"/>
    <n v="9"/>
    <n v="3"/>
  </r>
  <r>
    <n v="3446"/>
    <s v="Diogo Martins"/>
    <x v="0"/>
    <d v="2024-09-28T00:00:00"/>
    <s v="Yes"/>
    <n v="15"/>
    <s v="Annual"/>
    <s v="Yes"/>
    <n v="30"/>
    <s v="Yes"/>
    <n v="20"/>
    <n v="5"/>
    <s v="set/2024"/>
    <n v="9"/>
    <n v="60"/>
  </r>
  <r>
    <n v="3447"/>
    <s v="Elisa Campos"/>
    <x v="2"/>
    <d v="2024-09-29T00:00:00"/>
    <s v="No"/>
    <n v="10"/>
    <s v="Monthly"/>
    <s v="No"/>
    <s v="-"/>
    <s v="Yes"/>
    <n v="20"/>
    <n v="10"/>
    <s v="set/2024"/>
    <n v="9"/>
    <n v="20"/>
  </r>
  <r>
    <n v="3448"/>
    <s v="Fabiana Lima"/>
    <x v="1"/>
    <d v="2024-09-30T00:00:00"/>
    <s v="Yes"/>
    <n v="5"/>
    <s v="Quarterly"/>
    <s v="No"/>
    <s v="-"/>
    <s v="No"/>
    <n v="0"/>
    <n v="0"/>
    <s v="set/2024"/>
    <n v="9"/>
    <n v="5"/>
  </r>
  <r>
    <n v="3449"/>
    <s v="Gabriel Santos"/>
    <x v="0"/>
    <d v="2024-10-01T00:00:00"/>
    <s v="No"/>
    <n v="15"/>
    <s v="Monthly"/>
    <s v="Yes"/>
    <n v="30"/>
    <s v="Yes"/>
    <n v="20"/>
    <n v="3"/>
    <s v="out/2024"/>
    <n v="10"/>
    <n v="62"/>
  </r>
  <r>
    <n v="3450"/>
    <s v="Helena Ferreira"/>
    <x v="2"/>
    <d v="2024-10-02T00:00:00"/>
    <s v="Yes"/>
    <n v="10"/>
    <s v="Annual"/>
    <s v="No"/>
    <s v="-"/>
    <s v="Yes"/>
    <n v="20"/>
    <n v="15"/>
    <s v="out/2024"/>
    <n v="10"/>
    <n v="15"/>
  </r>
  <r>
    <n v="3451"/>
    <s v="Ígor Nunes"/>
    <x v="1"/>
    <d v="2024-10-03T00:00:00"/>
    <s v="No"/>
    <n v="5"/>
    <s v="Monthly"/>
    <s v="No"/>
    <s v="-"/>
    <s v="No"/>
    <n v="0"/>
    <n v="1"/>
    <s v="out/2024"/>
    <n v="10"/>
    <n v="4"/>
  </r>
  <r>
    <n v="3452"/>
    <s v="Joana Silveira"/>
    <x v="0"/>
    <d v="2024-10-04T00:00:00"/>
    <s v="Yes"/>
    <n v="15"/>
    <s v="Quarterly"/>
    <s v="Yes"/>
    <n v="30"/>
    <s v="Yes"/>
    <n v="20"/>
    <n v="7"/>
    <s v="out/2024"/>
    <n v="10"/>
    <n v="58"/>
  </r>
  <r>
    <n v="3453"/>
    <s v="Kléber Oliveira"/>
    <x v="2"/>
    <d v="2024-10-05T00:00:00"/>
    <s v="No"/>
    <n v="10"/>
    <s v="Monthly"/>
    <s v="No"/>
    <s v="-"/>
    <s v="Yes"/>
    <n v="20"/>
    <n v="10"/>
    <s v="out/2024"/>
    <n v="10"/>
    <n v="20"/>
  </r>
  <r>
    <n v="3454"/>
    <s v="Luciana Morais"/>
    <x v="1"/>
    <d v="2024-10-06T00:00:00"/>
    <s v="Yes"/>
    <n v="5"/>
    <s v="Annual"/>
    <s v="No"/>
    <s v="-"/>
    <s v="No"/>
    <n v="0"/>
    <n v="0"/>
    <s v="out/2024"/>
    <n v="10"/>
    <n v="5"/>
  </r>
  <r>
    <n v="3455"/>
    <s v="Marcos Vinícius"/>
    <x v="0"/>
    <d v="2024-10-07T00:00:00"/>
    <s v="No"/>
    <n v="15"/>
    <s v="Monthly"/>
    <s v="Yes"/>
    <n v="30"/>
    <s v="Yes"/>
    <n v="20"/>
    <n v="20"/>
    <s v="out/2024"/>
    <n v="10"/>
    <n v="45"/>
  </r>
  <r>
    <n v="3456"/>
    <s v="Natália Barros"/>
    <x v="2"/>
    <d v="2024-10-08T00:00:00"/>
    <s v="Yes"/>
    <n v="10"/>
    <s v="Quarterly"/>
    <s v="No"/>
    <s v="-"/>
    <s v="Yes"/>
    <n v="20"/>
    <n v="15"/>
    <s v="out/2024"/>
    <n v="10"/>
    <n v="15"/>
  </r>
  <r>
    <n v="3457"/>
    <s v="Oscar Sampaio"/>
    <x v="1"/>
    <d v="2024-10-09T00:00:00"/>
    <s v="No"/>
    <n v="5"/>
    <s v="Monthly"/>
    <s v="No"/>
    <s v="-"/>
    <s v="No"/>
    <n v="0"/>
    <n v="1"/>
    <s v="out/2024"/>
    <n v="10"/>
    <n v="4"/>
  </r>
  <r>
    <n v="3458"/>
    <s v="Patrícia Leite"/>
    <x v="0"/>
    <d v="2024-10-10T00:00:00"/>
    <s v="Yes"/>
    <n v="15"/>
    <s v="Annual"/>
    <s v="Yes"/>
    <n v="30"/>
    <s v="Yes"/>
    <n v="20"/>
    <n v="3"/>
    <s v="out/2024"/>
    <n v="10"/>
    <n v="62"/>
  </r>
  <r>
    <n v="3459"/>
    <s v="Quênia Rocha"/>
    <x v="2"/>
    <d v="2024-10-11T00:00:00"/>
    <s v="No"/>
    <n v="10"/>
    <s v="Monthly"/>
    <s v="No"/>
    <s v="-"/>
    <s v="Yes"/>
    <n v="20"/>
    <n v="10"/>
    <s v="out/2024"/>
    <n v="10"/>
    <n v="20"/>
  </r>
  <r>
    <n v="3460"/>
    <s v="Rafael Torres"/>
    <x v="1"/>
    <d v="2024-10-12T00:00:00"/>
    <s v="Yes"/>
    <n v="5"/>
    <s v="Quarterly"/>
    <s v="No"/>
    <s v="-"/>
    <s v="No"/>
    <n v="0"/>
    <n v="0"/>
    <s v="out/2024"/>
    <n v="10"/>
    <n v="5"/>
  </r>
  <r>
    <n v="3461"/>
    <s v="Sandra Gouveia"/>
    <x v="0"/>
    <d v="2024-10-13T00:00:00"/>
    <s v="No"/>
    <n v="15"/>
    <s v="Monthly"/>
    <s v="Yes"/>
    <n v="30"/>
    <s v="Yes"/>
    <n v="20"/>
    <n v="15"/>
    <s v="out/2024"/>
    <n v="10"/>
    <n v="50"/>
  </r>
  <r>
    <n v="3462"/>
    <s v="Tiago Lacerda"/>
    <x v="2"/>
    <d v="2024-10-14T00:00:00"/>
    <s v="Yes"/>
    <n v="10"/>
    <s v="Annual"/>
    <s v="No"/>
    <s v="-"/>
    <s v="Yes"/>
    <n v="20"/>
    <n v="15"/>
    <s v="out/2024"/>
    <n v="10"/>
    <n v="15"/>
  </r>
  <r>
    <n v="3463"/>
    <s v="Ursula Fonseca"/>
    <x v="1"/>
    <d v="2024-10-15T00:00:00"/>
    <s v="No"/>
    <n v="5"/>
    <s v="Monthly"/>
    <s v="No"/>
    <s v="-"/>
    <s v="No"/>
    <n v="0"/>
    <n v="1"/>
    <s v="out/2024"/>
    <n v="10"/>
    <n v="4"/>
  </r>
  <r>
    <n v="3464"/>
    <s v="Vanessa Andrade"/>
    <x v="0"/>
    <d v="2024-10-16T00:00:00"/>
    <s v="Yes"/>
    <n v="15"/>
    <s v="Quarterly"/>
    <s v="Yes"/>
    <n v="30"/>
    <s v="Yes"/>
    <n v="20"/>
    <n v="7"/>
    <s v="out/2024"/>
    <n v="10"/>
    <n v="58"/>
  </r>
  <r>
    <n v="3465"/>
    <s v="William Castro"/>
    <x v="2"/>
    <d v="2024-10-17T00:00:00"/>
    <s v="No"/>
    <n v="10"/>
    <s v="Monthly"/>
    <s v="No"/>
    <s v="-"/>
    <s v="Yes"/>
    <n v="20"/>
    <n v="10"/>
    <s v="out/2024"/>
    <n v="10"/>
    <n v="20"/>
  </r>
  <r>
    <n v="3466"/>
    <s v="Xavier Monteiro"/>
    <x v="1"/>
    <d v="2024-10-18T00:00:00"/>
    <s v="Yes"/>
    <n v="5"/>
    <s v="Annual"/>
    <s v="No"/>
    <s v="-"/>
    <s v="No"/>
    <n v="0"/>
    <n v="0"/>
    <s v="out/2024"/>
    <n v="10"/>
    <n v="5"/>
  </r>
  <r>
    <n v="3467"/>
    <s v="Yasmin Figueira"/>
    <x v="0"/>
    <d v="2024-10-19T00:00:00"/>
    <s v="No"/>
    <n v="15"/>
    <s v="Monthly"/>
    <s v="Yes"/>
    <n v="30"/>
    <s v="Yes"/>
    <n v="20"/>
    <n v="15"/>
    <s v="out/2024"/>
    <n v="10"/>
    <n v="50"/>
  </r>
  <r>
    <n v="3468"/>
    <s v="Zacarias Mendonça"/>
    <x v="2"/>
    <d v="2024-10-20T00:00:00"/>
    <s v="Yes"/>
    <n v="10"/>
    <s v="Quarterly"/>
    <s v="No"/>
    <s v="-"/>
    <s v="Yes"/>
    <n v="20"/>
    <n v="12"/>
    <s v="out/2024"/>
    <n v="10"/>
    <n v="18"/>
  </r>
  <r>
    <n v="3469"/>
    <s v="Amanda Menezes"/>
    <x v="1"/>
    <d v="2024-10-21T00:00:00"/>
    <s v="No"/>
    <n v="5"/>
    <s v="Monthly"/>
    <s v="No"/>
    <s v="-"/>
    <s v="No"/>
    <n v="0"/>
    <n v="2"/>
    <s v="out/2024"/>
    <n v="10"/>
    <n v="3"/>
  </r>
  <r>
    <n v="3470"/>
    <s v="Bruno Santos"/>
    <x v="0"/>
    <d v="2024-10-22T00:00:00"/>
    <s v="Yes"/>
    <n v="15"/>
    <s v="Annual"/>
    <s v="Yes"/>
    <n v="30"/>
    <s v="Yes"/>
    <n v="20"/>
    <n v="5"/>
    <s v="out/2024"/>
    <n v="10"/>
    <n v="60"/>
  </r>
  <r>
    <n v="3471"/>
    <s v="Carla Ferreira"/>
    <x v="2"/>
    <d v="2024-10-23T00:00:00"/>
    <s v="No"/>
    <n v="10"/>
    <s v="Monthly"/>
    <s v="No"/>
    <s v="-"/>
    <s v="Yes"/>
    <n v="20"/>
    <n v="10"/>
    <s v="out/2024"/>
    <n v="10"/>
    <n v="20"/>
  </r>
  <r>
    <n v="3472"/>
    <s v="Diogo Alves"/>
    <x v="1"/>
    <d v="2024-10-24T00:00:00"/>
    <s v="Yes"/>
    <n v="5"/>
    <s v="Quarterly"/>
    <s v="No"/>
    <s v="-"/>
    <s v="No"/>
    <n v="0"/>
    <n v="0"/>
    <s v="out/2024"/>
    <n v="10"/>
    <n v="5"/>
  </r>
  <r>
    <n v="3473"/>
    <s v="Elisa Neves"/>
    <x v="0"/>
    <d v="2024-10-25T00:00:00"/>
    <s v="No"/>
    <n v="15"/>
    <s v="Monthly"/>
    <s v="Yes"/>
    <n v="30"/>
    <s v="Yes"/>
    <n v="20"/>
    <n v="3"/>
    <s v="out/2024"/>
    <n v="10"/>
    <n v="62"/>
  </r>
  <r>
    <n v="3474"/>
    <s v="Fabiano Pires"/>
    <x v="2"/>
    <d v="2024-10-26T00:00:00"/>
    <s v="Yes"/>
    <n v="10"/>
    <s v="Annual"/>
    <s v="No"/>
    <s v="-"/>
    <s v="Yes"/>
    <n v="20"/>
    <n v="15"/>
    <s v="out/2024"/>
    <n v="10"/>
    <n v="15"/>
  </r>
  <r>
    <n v="3475"/>
    <s v="Giovana Ribeiro"/>
    <x v="1"/>
    <d v="2024-10-27T00:00:00"/>
    <s v="No"/>
    <n v="5"/>
    <s v="Monthly"/>
    <s v="No"/>
    <s v="-"/>
    <s v="No"/>
    <n v="0"/>
    <n v="1"/>
    <s v="out/2024"/>
    <n v="10"/>
    <n v="4"/>
  </r>
  <r>
    <n v="3476"/>
    <s v="Hélio Costa"/>
    <x v="0"/>
    <d v="2024-10-28T00:00:00"/>
    <s v="Yes"/>
    <n v="15"/>
    <s v="Quarterly"/>
    <s v="Yes"/>
    <n v="30"/>
    <s v="Yes"/>
    <n v="20"/>
    <n v="7"/>
    <s v="out/2024"/>
    <n v="10"/>
    <n v="58"/>
  </r>
  <r>
    <n v="3477"/>
    <s v="Íris Loureiro"/>
    <x v="2"/>
    <d v="2024-10-29T00:00:00"/>
    <s v="No"/>
    <n v="10"/>
    <s v="Monthly"/>
    <s v="No"/>
    <s v="-"/>
    <s v="Yes"/>
    <n v="20"/>
    <n v="10"/>
    <s v="out/2024"/>
    <n v="10"/>
    <n v="20"/>
  </r>
  <r>
    <n v="3478"/>
    <s v="João Pereira"/>
    <x v="1"/>
    <d v="2024-10-30T00:00:00"/>
    <s v="Yes"/>
    <n v="5"/>
    <s v="Annual"/>
    <s v="No"/>
    <s v="-"/>
    <s v="No"/>
    <n v="0"/>
    <n v="0"/>
    <s v="out/2024"/>
    <n v="10"/>
    <n v="5"/>
  </r>
  <r>
    <n v="3479"/>
    <s v="Klara Silva"/>
    <x v="0"/>
    <d v="2024-10-31T00:00:00"/>
    <s v="No"/>
    <n v="15"/>
    <s v="Monthly"/>
    <s v="Yes"/>
    <n v="30"/>
    <s v="Yes"/>
    <n v="20"/>
    <n v="20"/>
    <s v="out/2024"/>
    <n v="10"/>
    <n v="45"/>
  </r>
  <r>
    <n v="3480"/>
    <s v="Luciana Barros"/>
    <x v="2"/>
    <d v="2024-11-01T00:00:00"/>
    <s v="Yes"/>
    <n v="10"/>
    <s v="Quarterly"/>
    <s v="No"/>
    <s v="-"/>
    <s v="Yes"/>
    <n v="20"/>
    <n v="15"/>
    <s v="nov/2024"/>
    <n v="11"/>
    <n v="15"/>
  </r>
  <r>
    <n v="3481"/>
    <s v="Marcos Gomes"/>
    <x v="1"/>
    <d v="2024-11-02T00:00:00"/>
    <s v="No"/>
    <n v="5"/>
    <s v="Monthly"/>
    <s v="No"/>
    <s v="-"/>
    <s v="No"/>
    <n v="0"/>
    <n v="1"/>
    <s v="nov/2024"/>
    <n v="11"/>
    <n v="4"/>
  </r>
  <r>
    <n v="3482"/>
    <s v="Natália Soares"/>
    <x v="0"/>
    <d v="2024-11-03T00:00:00"/>
    <s v="Yes"/>
    <n v="15"/>
    <s v="Annual"/>
    <s v="Yes"/>
    <n v="30"/>
    <s v="Yes"/>
    <n v="20"/>
    <n v="3"/>
    <s v="nov/2024"/>
    <n v="11"/>
    <n v="62"/>
  </r>
  <r>
    <n v="3483"/>
    <s v="Oscar Machado"/>
    <x v="2"/>
    <d v="2024-11-04T00:00:00"/>
    <s v="No"/>
    <n v="10"/>
    <s v="Monthly"/>
    <s v="No"/>
    <s v="-"/>
    <s v="Yes"/>
    <n v="20"/>
    <n v="10"/>
    <s v="nov/2024"/>
    <n v="11"/>
    <n v="20"/>
  </r>
  <r>
    <n v="3484"/>
    <s v="Patrícia Lima"/>
    <x v="1"/>
    <d v="2024-11-05T00:00:00"/>
    <s v="Yes"/>
    <n v="5"/>
    <s v="Quarterly"/>
    <s v="No"/>
    <s v="-"/>
    <s v="No"/>
    <n v="0"/>
    <n v="0"/>
    <s v="nov/2024"/>
    <n v="11"/>
    <n v="5"/>
  </r>
  <r>
    <n v="3485"/>
    <s v="Quirino Neto"/>
    <x v="0"/>
    <d v="2024-11-06T00:00:00"/>
    <s v="No"/>
    <n v="15"/>
    <s v="Monthly"/>
    <s v="Yes"/>
    <n v="30"/>
    <s v="Yes"/>
    <n v="20"/>
    <n v="15"/>
    <s v="nov/2024"/>
    <n v="11"/>
    <n v="50"/>
  </r>
  <r>
    <n v="3486"/>
    <s v="Rafaela Souza"/>
    <x v="1"/>
    <d v="2024-11-07T00:00:00"/>
    <s v="Yes"/>
    <n v="5"/>
    <s v="Monthly"/>
    <s v="No"/>
    <s v="-"/>
    <s v="No"/>
    <n v="0"/>
    <n v="0"/>
    <s v="nov/2024"/>
    <n v="11"/>
    <n v="5"/>
  </r>
  <r>
    <n v="3487"/>
    <s v="Sandro Almeida"/>
    <x v="0"/>
    <d v="2024-11-08T00:00:00"/>
    <s v="No"/>
    <n v="15"/>
    <s v="Quarterly"/>
    <s v="Yes"/>
    <n v="30"/>
    <s v="Yes"/>
    <n v="20"/>
    <n v="7"/>
    <s v="nov/2024"/>
    <n v="11"/>
    <n v="58"/>
  </r>
  <r>
    <n v="3488"/>
    <s v="Tânia Ribeiro"/>
    <x v="2"/>
    <d v="2024-11-09T00:00:00"/>
    <s v="Yes"/>
    <n v="10"/>
    <s v="Annual"/>
    <s v="No"/>
    <s v="-"/>
    <s v="Yes"/>
    <n v="20"/>
    <n v="10"/>
    <s v="nov/2024"/>
    <n v="11"/>
    <n v="20"/>
  </r>
  <r>
    <n v="3489"/>
    <s v="Ugo Dias"/>
    <x v="1"/>
    <d v="2024-11-10T00:00:00"/>
    <s v="No"/>
    <n v="5"/>
    <s v="Quarterly"/>
    <s v="No"/>
    <s v="-"/>
    <s v="No"/>
    <n v="0"/>
    <n v="1"/>
    <s v="nov/2024"/>
    <n v="11"/>
    <n v="4"/>
  </r>
  <r>
    <n v="3490"/>
    <s v="Valéria Lima"/>
    <x v="0"/>
    <d v="2024-11-11T00:00:00"/>
    <s v="Yes"/>
    <n v="15"/>
    <s v="Monthly"/>
    <s v="Yes"/>
    <n v="30"/>
    <s v="Yes"/>
    <n v="20"/>
    <n v="15"/>
    <s v="nov/2024"/>
    <n v="11"/>
    <n v="50"/>
  </r>
  <r>
    <n v="3491"/>
    <s v="William Fernandes"/>
    <x v="2"/>
    <d v="2024-11-12T00:00:00"/>
    <s v="No"/>
    <n v="10"/>
    <s v="Monthly"/>
    <s v="No"/>
    <s v="-"/>
    <s v="Yes"/>
    <n v="20"/>
    <n v="5"/>
    <s v="nov/2024"/>
    <n v="11"/>
    <n v="25"/>
  </r>
  <r>
    <n v="3492"/>
    <s v="Xuxa Mendes"/>
    <x v="1"/>
    <d v="2024-11-13T00:00:00"/>
    <s v="Yes"/>
    <n v="5"/>
    <s v="Annual"/>
    <s v="No"/>
    <s v="-"/>
    <s v="No"/>
    <n v="0"/>
    <n v="0"/>
    <s v="nov/2024"/>
    <n v="11"/>
    <n v="5"/>
  </r>
  <r>
    <n v="3493"/>
    <s v="Ygor Farias"/>
    <x v="0"/>
    <d v="2024-11-14T00:00:00"/>
    <s v="No"/>
    <n v="15"/>
    <s v="Quarterly"/>
    <s v="Yes"/>
    <n v="30"/>
    <s v="Yes"/>
    <n v="20"/>
    <n v="20"/>
    <s v="nov/2024"/>
    <n v="11"/>
    <n v="45"/>
  </r>
  <r>
    <n v="3494"/>
    <s v="Zilda Barros"/>
    <x v="2"/>
    <d v="2024-11-15T00:00:00"/>
    <s v="Yes"/>
    <n v="10"/>
    <s v="Quarterly"/>
    <s v="No"/>
    <s v="-"/>
    <s v="Yes"/>
    <n v="20"/>
    <n v="12"/>
    <s v="nov/2024"/>
    <n v="11"/>
    <n v="18"/>
  </r>
  <r>
    <n v="3495"/>
    <s v="Amanda Santos"/>
    <x v="1"/>
    <d v="2024-11-16T00:00:00"/>
    <s v="No"/>
    <n v="5"/>
    <s v="Monthly"/>
    <s v="No"/>
    <s v="-"/>
    <s v="No"/>
    <n v="0"/>
    <n v="2"/>
    <s v="nov/2024"/>
    <n v="11"/>
    <n v="3"/>
  </r>
  <r>
    <n v="3496"/>
    <s v="Bruno Costa"/>
    <x v="0"/>
    <d v="2024-11-17T00:00:00"/>
    <s v="Yes"/>
    <n v="15"/>
    <s v="Annual"/>
    <s v="Yes"/>
    <n v="30"/>
    <s v="Yes"/>
    <n v="20"/>
    <n v="5"/>
    <s v="nov/2024"/>
    <n v="11"/>
    <n v="60"/>
  </r>
  <r>
    <n v="3497"/>
    <s v="Carla Rodrigues"/>
    <x v="2"/>
    <d v="2024-11-18T00:00:00"/>
    <s v="No"/>
    <n v="10"/>
    <s v="Monthly"/>
    <s v="No"/>
    <s v="-"/>
    <s v="Yes"/>
    <n v="20"/>
    <n v="10"/>
    <s v="nov/2024"/>
    <n v="11"/>
    <n v="20"/>
  </r>
  <r>
    <n v="3498"/>
    <s v="Diogo Pereira"/>
    <x v="1"/>
    <d v="2024-11-19T00:00:00"/>
    <s v="Yes"/>
    <n v="5"/>
    <s v="Quarterly"/>
    <s v="No"/>
    <s v="-"/>
    <s v="No"/>
    <n v="0"/>
    <n v="0"/>
    <s v="nov/2024"/>
    <n v="11"/>
    <n v="5"/>
  </r>
  <r>
    <n v="3499"/>
    <s v="Elisa Correia"/>
    <x v="0"/>
    <d v="2024-11-20T00:00:00"/>
    <s v="No"/>
    <n v="15"/>
    <s v="Monthly"/>
    <s v="Yes"/>
    <n v="30"/>
    <s v="Yes"/>
    <n v="20"/>
    <n v="3"/>
    <s v="nov/2024"/>
    <n v="11"/>
    <n v="62"/>
  </r>
  <r>
    <n v="3500"/>
    <s v="Fábio Lourenço"/>
    <x v="2"/>
    <d v="2024-11-21T00:00:00"/>
    <s v="Yes"/>
    <n v="10"/>
    <s v="Annual"/>
    <s v="No"/>
    <s v="-"/>
    <s v="Yes"/>
    <n v="20"/>
    <n v="15"/>
    <s v="nov/2024"/>
    <n v="11"/>
    <n v="15"/>
  </r>
  <r>
    <n v="3501"/>
    <s v="Gabriela Neves"/>
    <x v="1"/>
    <d v="2024-11-22T00:00:00"/>
    <s v="No"/>
    <n v="5"/>
    <s v="Monthly"/>
    <s v="No"/>
    <s v="-"/>
    <s v="No"/>
    <n v="0"/>
    <n v="1"/>
    <s v="nov/2024"/>
    <n v="11"/>
    <n v="4"/>
  </r>
  <r>
    <n v="3502"/>
    <s v="Henrique Gonçalves"/>
    <x v="0"/>
    <d v="2024-11-23T00:00:00"/>
    <s v="Yes"/>
    <n v="15"/>
    <s v="Quarterly"/>
    <s v="Yes"/>
    <n v="30"/>
    <s v="Yes"/>
    <n v="20"/>
    <n v="7"/>
    <s v="nov/2024"/>
    <n v="11"/>
    <n v="58"/>
  </r>
  <r>
    <n v="3503"/>
    <s v="Íris Santos"/>
    <x v="2"/>
    <d v="2024-11-24T00:00:00"/>
    <s v="No"/>
    <n v="10"/>
    <s v="Monthly"/>
    <s v="No"/>
    <s v="-"/>
    <s v="Yes"/>
    <n v="20"/>
    <n v="10"/>
    <s v="nov/2024"/>
    <n v="11"/>
    <n v="20"/>
  </r>
  <r>
    <n v="3504"/>
    <s v="João Marcelo Alves"/>
    <x v="1"/>
    <d v="2024-11-25T00:00:00"/>
    <s v="Yes"/>
    <n v="5"/>
    <s v="Annual"/>
    <s v="No"/>
    <s v="-"/>
    <s v="No"/>
    <n v="0"/>
    <n v="0"/>
    <s v="nov/2024"/>
    <n v="11"/>
    <n v="5"/>
  </r>
  <r>
    <n v="3505"/>
    <s v="Klara Fonseca"/>
    <x v="0"/>
    <d v="2024-11-26T00:00:00"/>
    <s v="No"/>
    <n v="15"/>
    <s v="Monthly"/>
    <s v="Yes"/>
    <n v="30"/>
    <s v="Yes"/>
    <n v="20"/>
    <n v="20"/>
    <s v="nov/2024"/>
    <n v="11"/>
    <n v="45"/>
  </r>
  <r>
    <n v="3506"/>
    <s v="Lucas Mendonça"/>
    <x v="2"/>
    <d v="2024-11-27T00:00:00"/>
    <s v="Yes"/>
    <n v="10"/>
    <s v="Quarterly"/>
    <s v="No"/>
    <s v="-"/>
    <s v="Yes"/>
    <n v="20"/>
    <n v="15"/>
    <s v="nov/2024"/>
    <n v="11"/>
    <n v="15"/>
  </r>
  <r>
    <n v="3507"/>
    <s v="Marcela Torres"/>
    <x v="1"/>
    <d v="2024-11-28T00:00:00"/>
    <s v="No"/>
    <n v="5"/>
    <s v="Monthly"/>
    <s v="No"/>
    <s v="-"/>
    <s v="No"/>
    <n v="0"/>
    <n v="1"/>
    <s v="nov/2024"/>
    <n v="11"/>
    <n v="4"/>
  </r>
  <r>
    <n v="3508"/>
    <s v="Natália Castro"/>
    <x v="0"/>
    <d v="2024-11-29T00:00:00"/>
    <s v="Yes"/>
    <n v="15"/>
    <s v="Annual"/>
    <s v="Yes"/>
    <n v="30"/>
    <s v="Yes"/>
    <n v="20"/>
    <n v="3"/>
    <s v="nov/2024"/>
    <n v="11"/>
    <n v="62"/>
  </r>
  <r>
    <n v="3509"/>
    <s v="Oscar Martins"/>
    <x v="2"/>
    <d v="2024-11-30T00:00:00"/>
    <s v="No"/>
    <n v="10"/>
    <s v="Monthly"/>
    <s v="No"/>
    <s v="-"/>
    <s v="Yes"/>
    <n v="20"/>
    <n v="10"/>
    <s v="nov/2024"/>
    <n v="11"/>
    <n v="20"/>
  </r>
  <r>
    <n v="3510"/>
    <s v="Patrícia Oliveira"/>
    <x v="1"/>
    <d v="2024-12-01T00:00:00"/>
    <s v="Yes"/>
    <n v="5"/>
    <s v="Quarterly"/>
    <s v="No"/>
    <s v="-"/>
    <s v="No"/>
    <n v="0"/>
    <n v="0"/>
    <s v="dez/2024"/>
    <n v="12"/>
    <n v="5"/>
  </r>
  <r>
    <n v="3511"/>
    <s v="Quentin Nogueira"/>
    <x v="0"/>
    <d v="2024-12-02T00:00:00"/>
    <s v="No"/>
    <n v="15"/>
    <s v="Monthly"/>
    <s v="Yes"/>
    <n v="30"/>
    <s v="Yes"/>
    <n v="20"/>
    <n v="15"/>
    <s v="dez/2024"/>
    <n v="12"/>
    <n v="50"/>
  </r>
  <r>
    <n v="3512"/>
    <s v="Raquel Silva"/>
    <x v="2"/>
    <d v="2024-12-03T00:00:00"/>
    <s v="Yes"/>
    <n v="10"/>
    <s v="Annual"/>
    <s v="No"/>
    <s v="-"/>
    <s v="Yes"/>
    <n v="20"/>
    <n v="15"/>
    <s v="dez/2024"/>
    <n v="12"/>
    <n v="15"/>
  </r>
  <r>
    <n v="3513"/>
    <s v="Sandro Gomes"/>
    <x v="1"/>
    <d v="2024-12-04T00:00:00"/>
    <s v="No"/>
    <n v="5"/>
    <s v="Monthly"/>
    <s v="No"/>
    <s v="-"/>
    <s v="No"/>
    <n v="0"/>
    <n v="1"/>
    <s v="dez/2024"/>
    <n v="12"/>
    <n v="4"/>
  </r>
  <r>
    <n v="3514"/>
    <s v="Tânia Machado"/>
    <x v="0"/>
    <d v="2024-12-05T00:00:00"/>
    <s v="Yes"/>
    <n v="15"/>
    <s v="Quarterly"/>
    <s v="Yes"/>
    <n v="30"/>
    <s v="Yes"/>
    <n v="20"/>
    <n v="7"/>
    <s v="dez/2024"/>
    <n v="12"/>
    <n v="58"/>
  </r>
  <r>
    <n v="3515"/>
    <s v="Ursula Silva"/>
    <x v="2"/>
    <d v="2024-12-06T00:00:00"/>
    <s v="No"/>
    <n v="10"/>
    <s v="Monthly"/>
    <s v="No"/>
    <s v="-"/>
    <s v="Yes"/>
    <n v="20"/>
    <n v="10"/>
    <s v="dez/2024"/>
    <n v="12"/>
    <n v="20"/>
  </r>
  <r>
    <n v="3516"/>
    <s v="Vanessa Moraes"/>
    <x v="1"/>
    <d v="2024-12-07T00:00:00"/>
    <s v="Yes"/>
    <n v="5"/>
    <s v="Annual"/>
    <s v="No"/>
    <s v="-"/>
    <s v="No"/>
    <n v="0"/>
    <n v="0"/>
    <s v="dez/2024"/>
    <n v="12"/>
    <n v="5"/>
  </r>
  <r>
    <n v="3517"/>
    <s v="William Carvalho"/>
    <x v="0"/>
    <d v="2024-12-08T00:00:00"/>
    <s v="No"/>
    <n v="15"/>
    <s v="Monthly"/>
    <s v="Yes"/>
    <n v="30"/>
    <s v="Yes"/>
    <n v="20"/>
    <n v="20"/>
    <s v="dez/2024"/>
    <n v="12"/>
    <n v="45"/>
  </r>
  <r>
    <n v="3518"/>
    <s v="Xavier Reis"/>
    <x v="2"/>
    <d v="2024-12-09T00:00:00"/>
    <s v="Yes"/>
    <n v="10"/>
    <s v="Quarterly"/>
    <s v="No"/>
    <s v="-"/>
    <s v="Yes"/>
    <n v="20"/>
    <n v="12"/>
    <s v="dez/2024"/>
    <n v="12"/>
    <n v="18"/>
  </r>
  <r>
    <n v="3519"/>
    <s v="Yasmin Rocha"/>
    <x v="1"/>
    <d v="2024-12-10T00:00:00"/>
    <s v="No"/>
    <n v="5"/>
    <s v="Monthly"/>
    <s v="No"/>
    <s v="-"/>
    <s v="No"/>
    <n v="0"/>
    <n v="2"/>
    <s v="dez/2024"/>
    <n v="12"/>
    <n v="3"/>
  </r>
  <r>
    <n v="3520"/>
    <s v="Zacarias Duarte"/>
    <x v="0"/>
    <d v="2024-12-11T00:00:00"/>
    <s v="Yes"/>
    <n v="15"/>
    <s v="Annual"/>
    <s v="Yes"/>
    <n v="30"/>
    <s v="Yes"/>
    <n v="20"/>
    <n v="5"/>
    <s v="dez/2024"/>
    <n v="12"/>
    <n v="60"/>
  </r>
  <r>
    <n v="3521"/>
    <s v="Amanda Freitas"/>
    <x v="2"/>
    <d v="2024-12-12T00:00:00"/>
    <s v="No"/>
    <n v="10"/>
    <s v="Monthly"/>
    <s v="No"/>
    <s v="-"/>
    <s v="Yes"/>
    <n v="20"/>
    <n v="10"/>
    <s v="dez/2024"/>
    <n v="12"/>
    <n v="20"/>
  </r>
  <r>
    <n v="3522"/>
    <s v="Bruno Almeida"/>
    <x v="1"/>
    <d v="2024-12-13T00:00:00"/>
    <s v="Yes"/>
    <n v="5"/>
    <s v="Quarterly"/>
    <s v="No"/>
    <s v="-"/>
    <s v="No"/>
    <n v="0"/>
    <n v="0"/>
    <s v="dez/2024"/>
    <n v="12"/>
    <n v="5"/>
  </r>
  <r>
    <n v="3523"/>
    <s v="Carla Siqueira"/>
    <x v="0"/>
    <d v="2024-12-14T00:00:00"/>
    <s v="No"/>
    <n v="15"/>
    <s v="Monthly"/>
    <s v="Yes"/>
    <n v="30"/>
    <s v="Yes"/>
    <n v="20"/>
    <n v="3"/>
    <s v="dez/2024"/>
    <n v="12"/>
    <n v="6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n v="15"/>
    <x v="0"/>
    <s v="Yes"/>
    <n v="30"/>
    <s v="Yes"/>
    <n v="20"/>
    <n v="5"/>
    <x v="0"/>
    <x v="0"/>
    <n v="60"/>
  </r>
  <r>
    <n v="3232"/>
    <s v="Maria Oliveira"/>
    <x v="1"/>
    <d v="2024-01-15T00:00:00"/>
    <x v="1"/>
    <n v="5"/>
    <x v="1"/>
    <s v="No"/>
    <s v="-"/>
    <s v="No"/>
    <n v="0"/>
    <n v="0"/>
    <x v="0"/>
    <x v="0"/>
    <n v="5"/>
  </r>
  <r>
    <n v="3233"/>
    <s v="Lucas Fernandes"/>
    <x v="2"/>
    <d v="2024-02-10T00:00:00"/>
    <x v="0"/>
    <n v="10"/>
    <x v="2"/>
    <s v="No"/>
    <s v="-"/>
    <s v="Yes"/>
    <n v="20"/>
    <n v="10"/>
    <x v="1"/>
    <x v="1"/>
    <n v="20"/>
  </r>
  <r>
    <n v="3234"/>
    <s v="Ana Souza"/>
    <x v="0"/>
    <d v="2024-02-20T00:00:00"/>
    <x v="1"/>
    <n v="15"/>
    <x v="0"/>
    <s v="Yes"/>
    <n v="30"/>
    <s v="Yes"/>
    <n v="20"/>
    <n v="3"/>
    <x v="1"/>
    <x v="1"/>
    <n v="62"/>
  </r>
  <r>
    <n v="3235"/>
    <s v="Pedro Gonçalves"/>
    <x v="1"/>
    <d v="2024-03-05T00:00:00"/>
    <x v="0"/>
    <n v="5"/>
    <x v="0"/>
    <s v="No"/>
    <s v="-"/>
    <s v="No"/>
    <n v="0"/>
    <n v="1"/>
    <x v="2"/>
    <x v="2"/>
    <n v="4"/>
  </r>
  <r>
    <n v="3236"/>
    <s v="Felipe Costa"/>
    <x v="2"/>
    <d v="2024-03-02T00:00:00"/>
    <x v="1"/>
    <n v="10"/>
    <x v="0"/>
    <s v="No"/>
    <s v="-"/>
    <s v="Yes"/>
    <n v="20"/>
    <n v="2"/>
    <x v="2"/>
    <x v="2"/>
    <n v="28"/>
  </r>
  <r>
    <n v="3237"/>
    <s v="Camila Ribeiro"/>
    <x v="0"/>
    <d v="2024-03-03T00:00:00"/>
    <x v="0"/>
    <n v="15"/>
    <x v="2"/>
    <s v="Yes"/>
    <n v="30"/>
    <s v="Yes"/>
    <n v="20"/>
    <n v="10"/>
    <x v="2"/>
    <x v="2"/>
    <n v="55"/>
  </r>
  <r>
    <n v="3238"/>
    <s v="André Mendes"/>
    <x v="1"/>
    <d v="2024-03-04T00:00:00"/>
    <x v="0"/>
    <n v="5"/>
    <x v="1"/>
    <s v="No"/>
    <s v="-"/>
    <s v="No"/>
    <n v="0"/>
    <n v="0"/>
    <x v="2"/>
    <x v="2"/>
    <n v="5"/>
  </r>
  <r>
    <n v="3239"/>
    <s v="Sofia Almeida"/>
    <x v="0"/>
    <d v="2024-03-05T00:00:00"/>
    <x v="1"/>
    <n v="15"/>
    <x v="0"/>
    <s v="Yes"/>
    <n v="30"/>
    <s v="Yes"/>
    <n v="20"/>
    <n v="5"/>
    <x v="2"/>
    <x v="2"/>
    <n v="60"/>
  </r>
  <r>
    <n v="3240"/>
    <s v="Bruno Martins"/>
    <x v="2"/>
    <d v="2024-03-06T00:00:00"/>
    <x v="0"/>
    <n v="10"/>
    <x v="2"/>
    <s v="No"/>
    <s v="-"/>
    <s v="Yes"/>
    <n v="20"/>
    <n v="15"/>
    <x v="2"/>
    <x v="2"/>
    <n v="15"/>
  </r>
  <r>
    <n v="3241"/>
    <s v="Rita Castro"/>
    <x v="1"/>
    <d v="2024-03-07T00:00:00"/>
    <x v="1"/>
    <n v="5"/>
    <x v="0"/>
    <s v="No"/>
    <s v="-"/>
    <s v="No"/>
    <n v="0"/>
    <n v="1"/>
    <x v="2"/>
    <x v="2"/>
    <n v="4"/>
  </r>
  <r>
    <n v="3242"/>
    <s v="Marco Túlio"/>
    <x v="0"/>
    <d v="2024-03-08T00:00:00"/>
    <x v="0"/>
    <n v="15"/>
    <x v="1"/>
    <s v="Yes"/>
    <n v="30"/>
    <s v="Yes"/>
    <n v="20"/>
    <n v="20"/>
    <x v="2"/>
    <x v="2"/>
    <n v="45"/>
  </r>
  <r>
    <n v="3243"/>
    <s v="Lívia Silveira"/>
    <x v="2"/>
    <d v="2024-03-09T00:00:00"/>
    <x v="1"/>
    <n v="10"/>
    <x v="0"/>
    <s v="No"/>
    <s v="-"/>
    <s v="Yes"/>
    <n v="20"/>
    <n v="10"/>
    <x v="2"/>
    <x v="2"/>
    <n v="20"/>
  </r>
  <r>
    <n v="3244"/>
    <s v="Diogo Sousa"/>
    <x v="1"/>
    <d v="2024-03-10T00:00:00"/>
    <x v="0"/>
    <n v="5"/>
    <x v="2"/>
    <s v="No"/>
    <s v="-"/>
    <s v="No"/>
    <n v="0"/>
    <n v="0"/>
    <x v="2"/>
    <x v="2"/>
    <n v="5"/>
  </r>
  <r>
    <n v="3245"/>
    <s v="Fernanda Lima"/>
    <x v="0"/>
    <d v="2024-03-11T00:00:00"/>
    <x v="1"/>
    <n v="15"/>
    <x v="0"/>
    <s v="Yes"/>
    <n v="30"/>
    <s v="Yes"/>
    <n v="20"/>
    <n v="8"/>
    <x v="2"/>
    <x v="2"/>
    <n v="57"/>
  </r>
  <r>
    <n v="3246"/>
    <s v="Caio Pereira"/>
    <x v="2"/>
    <d v="2024-03-12T00:00:00"/>
    <x v="0"/>
    <n v="10"/>
    <x v="1"/>
    <s v="No"/>
    <s v="-"/>
    <s v="Yes"/>
    <n v="20"/>
    <n v="12"/>
    <x v="2"/>
    <x v="2"/>
    <n v="18"/>
  </r>
  <r>
    <n v="3247"/>
    <s v="Beatriz Gomes"/>
    <x v="1"/>
    <d v="2024-03-13T00:00:00"/>
    <x v="1"/>
    <n v="5"/>
    <x v="0"/>
    <s v="No"/>
    <s v="-"/>
    <s v="No"/>
    <n v="0"/>
    <n v="2"/>
    <x v="2"/>
    <x v="2"/>
    <n v="3"/>
  </r>
  <r>
    <n v="3248"/>
    <s v="Cesar Oliveira"/>
    <x v="0"/>
    <d v="2024-03-14T00:00:00"/>
    <x v="0"/>
    <n v="15"/>
    <x v="2"/>
    <s v="Yes"/>
    <n v="30"/>
    <s v="Yes"/>
    <n v="20"/>
    <n v="7"/>
    <x v="2"/>
    <x v="2"/>
    <n v="58"/>
  </r>
  <r>
    <n v="3249"/>
    <s v="Débora Machado"/>
    <x v="2"/>
    <d v="2024-03-15T00:00:00"/>
    <x v="1"/>
    <n v="10"/>
    <x v="0"/>
    <s v="No"/>
    <s v="-"/>
    <s v="Yes"/>
    <n v="20"/>
    <n v="5"/>
    <x v="2"/>
    <x v="2"/>
    <n v="25"/>
  </r>
  <r>
    <n v="3250"/>
    <s v="Eduardo Vargas"/>
    <x v="1"/>
    <d v="2024-03-16T00:00:00"/>
    <x v="0"/>
    <n v="5"/>
    <x v="1"/>
    <s v="No"/>
    <s v="-"/>
    <s v="No"/>
    <n v="0"/>
    <n v="0"/>
    <x v="2"/>
    <x v="2"/>
    <n v="5"/>
  </r>
  <r>
    <n v="3251"/>
    <s v="Gabriela Santos"/>
    <x v="0"/>
    <d v="2024-03-17T00:00:00"/>
    <x v="1"/>
    <n v="15"/>
    <x v="0"/>
    <s v="Yes"/>
    <n v="30"/>
    <s v="Yes"/>
    <n v="20"/>
    <n v="3"/>
    <x v="2"/>
    <x v="2"/>
    <n v="62"/>
  </r>
  <r>
    <n v="3252"/>
    <s v="Henrique Dias"/>
    <x v="2"/>
    <d v="2024-03-18T00:00:00"/>
    <x v="0"/>
    <n v="10"/>
    <x v="2"/>
    <s v="No"/>
    <s v="-"/>
    <s v="Yes"/>
    <n v="20"/>
    <n v="15"/>
    <x v="2"/>
    <x v="2"/>
    <n v="15"/>
  </r>
  <r>
    <n v="3253"/>
    <s v="Isabela Moreira"/>
    <x v="1"/>
    <d v="2024-03-19T00:00:00"/>
    <x v="1"/>
    <n v="5"/>
    <x v="0"/>
    <s v="No"/>
    <s v="-"/>
    <s v="No"/>
    <n v="0"/>
    <n v="1"/>
    <x v="2"/>
    <x v="2"/>
    <n v="4"/>
  </r>
  <r>
    <n v="3254"/>
    <s v="Joaquim Barbosa"/>
    <x v="0"/>
    <d v="2024-03-20T00:00:00"/>
    <x v="0"/>
    <n v="15"/>
    <x v="1"/>
    <s v="Yes"/>
    <n v="30"/>
    <s v="Yes"/>
    <n v="20"/>
    <n v="20"/>
    <x v="2"/>
    <x v="2"/>
    <n v="45"/>
  </r>
  <r>
    <n v="3255"/>
    <s v="Lara Rocha"/>
    <x v="2"/>
    <d v="2024-03-21T00:00:00"/>
    <x v="1"/>
    <n v="10"/>
    <x v="0"/>
    <s v="No"/>
    <s v="-"/>
    <s v="Yes"/>
    <n v="20"/>
    <n v="10"/>
    <x v="2"/>
    <x v="2"/>
    <n v="20"/>
  </r>
  <r>
    <n v="3256"/>
    <s v="Matheus Silva"/>
    <x v="1"/>
    <d v="2024-03-22T00:00:00"/>
    <x v="0"/>
    <n v="5"/>
    <x v="2"/>
    <s v="No"/>
    <s v="-"/>
    <s v="No"/>
    <n v="0"/>
    <n v="0"/>
    <x v="2"/>
    <x v="2"/>
    <n v="5"/>
  </r>
  <r>
    <n v="3257"/>
    <s v="Nicole Costa"/>
    <x v="0"/>
    <d v="2024-03-23T00:00:00"/>
    <x v="1"/>
    <n v="15"/>
    <x v="0"/>
    <s v="Yes"/>
    <n v="30"/>
    <s v="Yes"/>
    <n v="20"/>
    <n v="5"/>
    <x v="2"/>
    <x v="2"/>
    <n v="60"/>
  </r>
  <r>
    <n v="3258"/>
    <s v="Otávio Mendonça"/>
    <x v="2"/>
    <d v="2024-03-24T00:00:00"/>
    <x v="0"/>
    <n v="10"/>
    <x v="1"/>
    <s v="No"/>
    <s v="-"/>
    <s v="Yes"/>
    <n v="20"/>
    <n v="15"/>
    <x v="2"/>
    <x v="2"/>
    <n v="15"/>
  </r>
  <r>
    <n v="3259"/>
    <s v="Paula Ferreira"/>
    <x v="1"/>
    <d v="2024-03-25T00:00:00"/>
    <x v="1"/>
    <n v="5"/>
    <x v="0"/>
    <s v="No"/>
    <s v="-"/>
    <s v="No"/>
    <n v="0"/>
    <n v="1"/>
    <x v="2"/>
    <x v="2"/>
    <n v="4"/>
  </r>
  <r>
    <n v="3260"/>
    <s v="Raquel Alves"/>
    <x v="0"/>
    <d v="2024-03-26T00:00:00"/>
    <x v="0"/>
    <n v="15"/>
    <x v="2"/>
    <s v="Yes"/>
    <n v="30"/>
    <s v="Yes"/>
    <n v="20"/>
    <n v="7"/>
    <x v="2"/>
    <x v="2"/>
    <n v="58"/>
  </r>
  <r>
    <n v="3261"/>
    <s v="Samuel Pires"/>
    <x v="2"/>
    <d v="2024-03-27T00:00:00"/>
    <x v="1"/>
    <n v="10"/>
    <x v="0"/>
    <s v="No"/>
    <s v="-"/>
    <s v="Yes"/>
    <n v="20"/>
    <n v="10"/>
    <x v="2"/>
    <x v="2"/>
    <n v="20"/>
  </r>
  <r>
    <n v="3262"/>
    <s v="Tânia Barros"/>
    <x v="1"/>
    <d v="2024-03-28T00:00:00"/>
    <x v="0"/>
    <n v="5"/>
    <x v="1"/>
    <s v="No"/>
    <s v="-"/>
    <s v="No"/>
    <n v="0"/>
    <n v="0"/>
    <x v="2"/>
    <x v="2"/>
    <n v="5"/>
  </r>
  <r>
    <n v="3263"/>
    <s v="Vinicius Lima"/>
    <x v="0"/>
    <d v="2024-03-29T00:00:00"/>
    <x v="1"/>
    <n v="15"/>
    <x v="0"/>
    <s v="Yes"/>
    <n v="30"/>
    <s v="Yes"/>
    <n v="20"/>
    <n v="3"/>
    <x v="2"/>
    <x v="2"/>
    <n v="62"/>
  </r>
  <r>
    <n v="3264"/>
    <s v="Yasmin Teixeira"/>
    <x v="2"/>
    <d v="2024-03-30T00:00:00"/>
    <x v="0"/>
    <n v="10"/>
    <x v="2"/>
    <s v="No"/>
    <s v="-"/>
    <s v="Yes"/>
    <n v="20"/>
    <n v="15"/>
    <x v="2"/>
    <x v="2"/>
    <n v="15"/>
  </r>
  <r>
    <n v="3265"/>
    <s v="Zé Carlos"/>
    <x v="1"/>
    <d v="2024-03-31T00:00:00"/>
    <x v="1"/>
    <n v="5"/>
    <x v="0"/>
    <s v="No"/>
    <s v="-"/>
    <s v="No"/>
    <n v="0"/>
    <n v="1"/>
    <x v="2"/>
    <x v="2"/>
    <n v="4"/>
  </r>
  <r>
    <n v="3266"/>
    <s v="Amanda Nogueira"/>
    <x v="1"/>
    <d v="2024-04-01T00:00:00"/>
    <x v="0"/>
    <n v="5"/>
    <x v="0"/>
    <s v="No"/>
    <s v="-"/>
    <s v="No"/>
    <n v="0"/>
    <n v="0"/>
    <x v="3"/>
    <x v="3"/>
    <n v="5"/>
  </r>
  <r>
    <n v="3267"/>
    <s v="Bruno Cavalheiro"/>
    <x v="0"/>
    <d v="2024-04-02T00:00:00"/>
    <x v="1"/>
    <n v="15"/>
    <x v="2"/>
    <s v="Yes"/>
    <n v="30"/>
    <s v="Yes"/>
    <n v="20"/>
    <n v="7"/>
    <x v="3"/>
    <x v="3"/>
    <n v="58"/>
  </r>
  <r>
    <n v="3268"/>
    <s v="Carla Dias"/>
    <x v="2"/>
    <d v="2024-04-03T00:00:00"/>
    <x v="0"/>
    <n v="10"/>
    <x v="1"/>
    <s v="No"/>
    <s v="-"/>
    <s v="Yes"/>
    <n v="20"/>
    <n v="10"/>
    <x v="3"/>
    <x v="3"/>
    <n v="20"/>
  </r>
  <r>
    <n v="3269"/>
    <s v="Diego Fontes"/>
    <x v="1"/>
    <d v="2024-04-04T00:00:00"/>
    <x v="1"/>
    <n v="5"/>
    <x v="2"/>
    <s v="No"/>
    <s v="-"/>
    <s v="No"/>
    <n v="0"/>
    <n v="1"/>
    <x v="3"/>
    <x v="3"/>
    <n v="4"/>
  </r>
  <r>
    <n v="3270"/>
    <s v="Eunice Lima"/>
    <x v="0"/>
    <d v="2024-04-05T00:00:00"/>
    <x v="0"/>
    <n v="15"/>
    <x v="0"/>
    <s v="Yes"/>
    <n v="30"/>
    <s v="Yes"/>
    <n v="20"/>
    <n v="15"/>
    <x v="3"/>
    <x v="3"/>
    <n v="50"/>
  </r>
  <r>
    <n v="3271"/>
    <s v="Fábio Martins"/>
    <x v="2"/>
    <d v="2024-04-06T00:00:00"/>
    <x v="1"/>
    <n v="10"/>
    <x v="0"/>
    <s v="No"/>
    <s v="-"/>
    <s v="Yes"/>
    <n v="20"/>
    <n v="5"/>
    <x v="3"/>
    <x v="3"/>
    <n v="25"/>
  </r>
  <r>
    <n v="3272"/>
    <s v="Gisele Araújo"/>
    <x v="1"/>
    <d v="2024-04-07T00:00:00"/>
    <x v="0"/>
    <n v="5"/>
    <x v="1"/>
    <s v="No"/>
    <s v="-"/>
    <s v="No"/>
    <n v="0"/>
    <n v="0"/>
    <x v="3"/>
    <x v="3"/>
    <n v="5"/>
  </r>
  <r>
    <n v="3273"/>
    <s v="Hélio Castro"/>
    <x v="0"/>
    <d v="2024-04-08T00:00:00"/>
    <x v="1"/>
    <n v="15"/>
    <x v="2"/>
    <s v="Yes"/>
    <n v="30"/>
    <s v="Yes"/>
    <n v="20"/>
    <n v="20"/>
    <x v="3"/>
    <x v="3"/>
    <n v="45"/>
  </r>
  <r>
    <n v="3274"/>
    <s v="Ingrid Menezes"/>
    <x v="2"/>
    <d v="2024-04-09T00:00:00"/>
    <x v="0"/>
    <n v="10"/>
    <x v="2"/>
    <s v="No"/>
    <s v="-"/>
    <s v="Yes"/>
    <n v="20"/>
    <n v="12"/>
    <x v="3"/>
    <x v="3"/>
    <n v="18"/>
  </r>
  <r>
    <n v="3275"/>
    <s v="Jorge Baptista"/>
    <x v="1"/>
    <d v="2024-04-10T00:00:00"/>
    <x v="1"/>
    <n v="5"/>
    <x v="0"/>
    <s v="No"/>
    <s v="-"/>
    <s v="No"/>
    <n v="0"/>
    <n v="2"/>
    <x v="3"/>
    <x v="3"/>
    <n v="3"/>
  </r>
  <r>
    <n v="3276"/>
    <s v="Kléber Oliveira"/>
    <x v="0"/>
    <d v="2024-04-11T00:00:00"/>
    <x v="0"/>
    <n v="15"/>
    <x v="1"/>
    <s v="Yes"/>
    <n v="30"/>
    <s v="Yes"/>
    <n v="20"/>
    <n v="5"/>
    <x v="3"/>
    <x v="3"/>
    <n v="60"/>
  </r>
  <r>
    <n v="3277"/>
    <s v="Luciana Freitas"/>
    <x v="2"/>
    <d v="2024-04-12T00:00:00"/>
    <x v="1"/>
    <n v="10"/>
    <x v="0"/>
    <s v="No"/>
    <s v="-"/>
    <s v="Yes"/>
    <n v="20"/>
    <n v="10"/>
    <x v="3"/>
    <x v="3"/>
    <n v="20"/>
  </r>
  <r>
    <n v="3278"/>
    <s v="Márcia Eller"/>
    <x v="1"/>
    <d v="2024-04-13T00:00:00"/>
    <x v="0"/>
    <n v="5"/>
    <x v="2"/>
    <s v="No"/>
    <s v="-"/>
    <s v="No"/>
    <n v="0"/>
    <n v="0"/>
    <x v="3"/>
    <x v="3"/>
    <n v="5"/>
  </r>
  <r>
    <n v="3279"/>
    <s v="Nilo Peçanha"/>
    <x v="0"/>
    <d v="2024-04-14T00:00:00"/>
    <x v="1"/>
    <n v="15"/>
    <x v="0"/>
    <s v="Yes"/>
    <n v="30"/>
    <s v="Yes"/>
    <n v="20"/>
    <n v="3"/>
    <x v="3"/>
    <x v="3"/>
    <n v="62"/>
  </r>
  <r>
    <n v="3280"/>
    <s v="Oscar Neves"/>
    <x v="2"/>
    <d v="2024-04-15T00:00:00"/>
    <x v="0"/>
    <n v="10"/>
    <x v="1"/>
    <s v="No"/>
    <s v="-"/>
    <s v="Yes"/>
    <n v="20"/>
    <n v="15"/>
    <x v="3"/>
    <x v="3"/>
    <n v="15"/>
  </r>
  <r>
    <n v="3281"/>
    <s v="Patrícia Soares"/>
    <x v="1"/>
    <d v="2024-04-16T00:00:00"/>
    <x v="1"/>
    <n v="5"/>
    <x v="0"/>
    <s v="No"/>
    <s v="-"/>
    <s v="No"/>
    <n v="0"/>
    <n v="1"/>
    <x v="3"/>
    <x v="3"/>
    <n v="4"/>
  </r>
  <r>
    <n v="3282"/>
    <s v="Quirino Gonçalves"/>
    <x v="0"/>
    <d v="2024-04-17T00:00:00"/>
    <x v="0"/>
    <n v="15"/>
    <x v="2"/>
    <s v="Yes"/>
    <n v="30"/>
    <s v="Yes"/>
    <n v="20"/>
    <n v="7"/>
    <x v="3"/>
    <x v="3"/>
    <n v="58"/>
  </r>
  <r>
    <n v="3283"/>
    <s v="Raul Machado"/>
    <x v="2"/>
    <d v="2024-04-18T00:00:00"/>
    <x v="1"/>
    <n v="10"/>
    <x v="0"/>
    <s v="No"/>
    <s v="-"/>
    <s v="Yes"/>
    <n v="20"/>
    <n v="10"/>
    <x v="3"/>
    <x v="3"/>
    <n v="20"/>
  </r>
  <r>
    <n v="3284"/>
    <s v="Sônia Lobo"/>
    <x v="1"/>
    <d v="2024-04-19T00:00:00"/>
    <x v="0"/>
    <n v="5"/>
    <x v="1"/>
    <s v="No"/>
    <s v="-"/>
    <s v="No"/>
    <n v="0"/>
    <n v="0"/>
    <x v="3"/>
    <x v="3"/>
    <n v="5"/>
  </r>
  <r>
    <n v="3285"/>
    <s v="Tiago Ramos"/>
    <x v="0"/>
    <d v="2024-04-20T00:00:00"/>
    <x v="1"/>
    <n v="15"/>
    <x v="0"/>
    <s v="Yes"/>
    <n v="30"/>
    <s v="Yes"/>
    <n v="20"/>
    <n v="20"/>
    <x v="3"/>
    <x v="3"/>
    <n v="45"/>
  </r>
  <r>
    <n v="3286"/>
    <s v="Ugo Pires"/>
    <x v="2"/>
    <d v="2024-04-21T00:00:00"/>
    <x v="0"/>
    <n v="10"/>
    <x v="2"/>
    <s v="No"/>
    <s v="-"/>
    <s v="Yes"/>
    <n v="20"/>
    <n v="15"/>
    <x v="3"/>
    <x v="3"/>
    <n v="15"/>
  </r>
  <r>
    <n v="3287"/>
    <s v="Valéria Nobre"/>
    <x v="1"/>
    <d v="2024-04-22T00:00:00"/>
    <x v="1"/>
    <n v="5"/>
    <x v="0"/>
    <s v="No"/>
    <s v="-"/>
    <s v="No"/>
    <n v="0"/>
    <n v="1"/>
    <x v="3"/>
    <x v="3"/>
    <n v="4"/>
  </r>
  <r>
    <n v="3288"/>
    <s v="William Siqueira"/>
    <x v="0"/>
    <d v="2024-04-23T00:00:00"/>
    <x v="0"/>
    <n v="15"/>
    <x v="1"/>
    <s v="Yes"/>
    <n v="30"/>
    <s v="Yes"/>
    <n v="20"/>
    <n v="3"/>
    <x v="3"/>
    <x v="3"/>
    <n v="62"/>
  </r>
  <r>
    <n v="3289"/>
    <s v="Xuxa Meneghel"/>
    <x v="2"/>
    <d v="2024-04-24T00:00:00"/>
    <x v="1"/>
    <n v="10"/>
    <x v="0"/>
    <s v="No"/>
    <s v="-"/>
    <s v="Yes"/>
    <n v="20"/>
    <n v="10"/>
    <x v="3"/>
    <x v="3"/>
    <n v="20"/>
  </r>
  <r>
    <n v="3290"/>
    <s v="Yara Figueiredo"/>
    <x v="1"/>
    <d v="2024-04-25T00:00:00"/>
    <x v="0"/>
    <n v="5"/>
    <x v="2"/>
    <s v="No"/>
    <s v="-"/>
    <s v="No"/>
    <n v="0"/>
    <n v="0"/>
    <x v="3"/>
    <x v="3"/>
    <n v="5"/>
  </r>
  <r>
    <n v="3291"/>
    <s v="Zacarias Alves"/>
    <x v="0"/>
    <d v="2024-04-26T00:00:00"/>
    <x v="1"/>
    <n v="15"/>
    <x v="0"/>
    <s v="Yes"/>
    <n v="30"/>
    <s v="Yes"/>
    <n v="20"/>
    <n v="5"/>
    <x v="3"/>
    <x v="3"/>
    <n v="60"/>
  </r>
  <r>
    <n v="3292"/>
    <s v="Amanda Bynes"/>
    <x v="2"/>
    <d v="2024-04-27T00:00:00"/>
    <x v="0"/>
    <n v="10"/>
    <x v="1"/>
    <s v="No"/>
    <s v="-"/>
    <s v="Yes"/>
    <n v="20"/>
    <n v="15"/>
    <x v="3"/>
    <x v="3"/>
    <n v="15"/>
  </r>
  <r>
    <n v="3293"/>
    <s v="Bruno Mars"/>
    <x v="1"/>
    <d v="2024-04-28T00:00:00"/>
    <x v="1"/>
    <n v="5"/>
    <x v="0"/>
    <s v="No"/>
    <s v="-"/>
    <s v="No"/>
    <n v="0"/>
    <n v="1"/>
    <x v="3"/>
    <x v="3"/>
    <n v="4"/>
  </r>
  <r>
    <n v="3294"/>
    <s v="Carla Bruni"/>
    <x v="0"/>
    <d v="2024-04-29T00:00:00"/>
    <x v="0"/>
    <n v="15"/>
    <x v="2"/>
    <s v="Yes"/>
    <n v="30"/>
    <s v="Yes"/>
    <n v="20"/>
    <n v="20"/>
    <x v="3"/>
    <x v="3"/>
    <n v="45"/>
  </r>
  <r>
    <n v="3295"/>
    <s v="Diego Maradona"/>
    <x v="2"/>
    <d v="2024-04-30T00:00:00"/>
    <x v="1"/>
    <n v="10"/>
    <x v="0"/>
    <s v="No"/>
    <s v="-"/>
    <s v="Yes"/>
    <n v="20"/>
    <n v="5"/>
    <x v="3"/>
    <x v="3"/>
    <n v="25"/>
  </r>
  <r>
    <n v="3296"/>
    <s v="Estela Marques"/>
    <x v="1"/>
    <d v="2024-05-01T00:00:00"/>
    <x v="1"/>
    <n v="5"/>
    <x v="0"/>
    <s v="No"/>
    <s v="-"/>
    <s v="No"/>
    <n v="0"/>
    <n v="0"/>
    <x v="4"/>
    <x v="4"/>
    <n v="5"/>
  </r>
  <r>
    <n v="3297"/>
    <s v="Fábio Nobre"/>
    <x v="0"/>
    <d v="2024-05-02T00:00:00"/>
    <x v="0"/>
    <n v="15"/>
    <x v="2"/>
    <s v="Yes"/>
    <n v="30"/>
    <s v="Yes"/>
    <n v="20"/>
    <n v="7"/>
    <x v="4"/>
    <x v="4"/>
    <n v="58"/>
  </r>
  <r>
    <n v="3298"/>
    <s v="Gabriel Oliveira"/>
    <x v="2"/>
    <d v="2024-05-03T00:00:00"/>
    <x v="1"/>
    <n v="10"/>
    <x v="1"/>
    <s v="No"/>
    <s v="-"/>
    <s v="Yes"/>
    <n v="20"/>
    <n v="10"/>
    <x v="4"/>
    <x v="4"/>
    <n v="20"/>
  </r>
  <r>
    <n v="3299"/>
    <s v="Helena Santos"/>
    <x v="1"/>
    <d v="2024-05-04T00:00:00"/>
    <x v="0"/>
    <n v="5"/>
    <x v="2"/>
    <s v="No"/>
    <s v="-"/>
    <s v="No"/>
    <n v="0"/>
    <n v="1"/>
    <x v="4"/>
    <x v="4"/>
    <n v="4"/>
  </r>
  <r>
    <n v="3300"/>
    <s v="Ivan Carvalho"/>
    <x v="0"/>
    <d v="2024-05-05T00:00:00"/>
    <x v="1"/>
    <n v="15"/>
    <x v="0"/>
    <s v="Yes"/>
    <n v="30"/>
    <s v="Yes"/>
    <n v="20"/>
    <n v="15"/>
    <x v="4"/>
    <x v="4"/>
    <n v="50"/>
  </r>
  <r>
    <n v="3301"/>
    <s v="Júlia Ferreira"/>
    <x v="2"/>
    <d v="2024-05-06T00:00:00"/>
    <x v="0"/>
    <n v="10"/>
    <x v="0"/>
    <s v="No"/>
    <s v="-"/>
    <s v="Yes"/>
    <n v="20"/>
    <n v="5"/>
    <x v="4"/>
    <x v="4"/>
    <n v="25"/>
  </r>
  <r>
    <n v="3302"/>
    <s v="Karla Alves"/>
    <x v="1"/>
    <d v="2024-05-07T00:00:00"/>
    <x v="1"/>
    <n v="5"/>
    <x v="1"/>
    <s v="No"/>
    <s v="-"/>
    <s v="No"/>
    <n v="0"/>
    <n v="0"/>
    <x v="4"/>
    <x v="4"/>
    <n v="5"/>
  </r>
  <r>
    <n v="3303"/>
    <s v="Lucas Mendes"/>
    <x v="0"/>
    <d v="2024-05-08T00:00:00"/>
    <x v="0"/>
    <n v="15"/>
    <x v="2"/>
    <s v="Yes"/>
    <n v="30"/>
    <s v="Yes"/>
    <n v="20"/>
    <n v="20"/>
    <x v="4"/>
    <x v="4"/>
    <n v="45"/>
  </r>
  <r>
    <n v="3304"/>
    <s v="Mônica Gomes"/>
    <x v="2"/>
    <d v="2024-05-09T00:00:00"/>
    <x v="1"/>
    <n v="10"/>
    <x v="2"/>
    <s v="No"/>
    <s v="-"/>
    <s v="Yes"/>
    <n v="20"/>
    <n v="12"/>
    <x v="4"/>
    <x v="4"/>
    <n v="18"/>
  </r>
  <r>
    <n v="3305"/>
    <s v="Norberto Queiroz"/>
    <x v="1"/>
    <d v="2024-05-10T00:00:00"/>
    <x v="0"/>
    <n v="5"/>
    <x v="0"/>
    <s v="No"/>
    <s v="-"/>
    <s v="No"/>
    <n v="0"/>
    <n v="2"/>
    <x v="4"/>
    <x v="4"/>
    <n v="3"/>
  </r>
  <r>
    <n v="3306"/>
    <s v="Otávio Barros"/>
    <x v="0"/>
    <d v="2024-05-11T00:00:00"/>
    <x v="1"/>
    <n v="15"/>
    <x v="1"/>
    <s v="Yes"/>
    <n v="30"/>
    <s v="Yes"/>
    <n v="20"/>
    <n v="5"/>
    <x v="4"/>
    <x v="4"/>
    <n v="60"/>
  </r>
  <r>
    <n v="3307"/>
    <s v="Paula Vieira"/>
    <x v="2"/>
    <d v="2024-05-12T00:00:00"/>
    <x v="0"/>
    <n v="10"/>
    <x v="0"/>
    <s v="No"/>
    <s v="-"/>
    <s v="Yes"/>
    <n v="20"/>
    <n v="10"/>
    <x v="4"/>
    <x v="4"/>
    <n v="20"/>
  </r>
  <r>
    <n v="3308"/>
    <s v="Quentin Ramos"/>
    <x v="1"/>
    <d v="2024-05-13T00:00:00"/>
    <x v="1"/>
    <n v="5"/>
    <x v="2"/>
    <s v="No"/>
    <s v="-"/>
    <s v="No"/>
    <n v="0"/>
    <n v="0"/>
    <x v="4"/>
    <x v="4"/>
    <n v="5"/>
  </r>
  <r>
    <n v="3309"/>
    <s v="Raquel Novaes"/>
    <x v="0"/>
    <d v="2024-05-14T00:00:00"/>
    <x v="0"/>
    <n v="15"/>
    <x v="0"/>
    <s v="Yes"/>
    <n v="30"/>
    <s v="Yes"/>
    <n v="20"/>
    <n v="3"/>
    <x v="4"/>
    <x v="4"/>
    <n v="62"/>
  </r>
  <r>
    <n v="3310"/>
    <s v="Samantha Lopes"/>
    <x v="2"/>
    <d v="2024-05-15T00:00:00"/>
    <x v="1"/>
    <n v="10"/>
    <x v="1"/>
    <s v="No"/>
    <s v="-"/>
    <s v="Yes"/>
    <n v="20"/>
    <n v="15"/>
    <x v="4"/>
    <x v="4"/>
    <n v="15"/>
  </r>
  <r>
    <n v="3311"/>
    <s v="Tiago Martins"/>
    <x v="1"/>
    <d v="2024-05-16T00:00:00"/>
    <x v="0"/>
    <n v="5"/>
    <x v="0"/>
    <s v="No"/>
    <s v="-"/>
    <s v="No"/>
    <n v="0"/>
    <n v="1"/>
    <x v="4"/>
    <x v="4"/>
    <n v="4"/>
  </r>
  <r>
    <n v="3312"/>
    <s v="Ulysses Guimarães"/>
    <x v="0"/>
    <d v="2024-05-17T00:00:00"/>
    <x v="1"/>
    <n v="15"/>
    <x v="2"/>
    <s v="Yes"/>
    <n v="30"/>
    <s v="Yes"/>
    <n v="20"/>
    <n v="7"/>
    <x v="4"/>
    <x v="4"/>
    <n v="58"/>
  </r>
  <r>
    <n v="3313"/>
    <s v="Vanessa Silva"/>
    <x v="2"/>
    <d v="2024-05-18T00:00:00"/>
    <x v="0"/>
    <n v="10"/>
    <x v="0"/>
    <s v="No"/>
    <s v="-"/>
    <s v="Yes"/>
    <n v="20"/>
    <n v="10"/>
    <x v="4"/>
    <x v="4"/>
    <n v="20"/>
  </r>
  <r>
    <n v="3314"/>
    <s v="William Carneiro"/>
    <x v="1"/>
    <d v="2024-05-19T00:00:00"/>
    <x v="1"/>
    <n v="5"/>
    <x v="1"/>
    <s v="No"/>
    <s v="-"/>
    <s v="No"/>
    <n v="0"/>
    <n v="0"/>
    <x v="4"/>
    <x v="4"/>
    <n v="5"/>
  </r>
  <r>
    <n v="3315"/>
    <s v="Ximena Rocha"/>
    <x v="0"/>
    <d v="2024-05-20T00:00:00"/>
    <x v="0"/>
    <n v="15"/>
    <x v="0"/>
    <s v="Yes"/>
    <n v="30"/>
    <s v="Yes"/>
    <n v="20"/>
    <n v="20"/>
    <x v="4"/>
    <x v="4"/>
    <n v="45"/>
  </r>
  <r>
    <n v="3316"/>
    <s v="Yasmin Figueiredo"/>
    <x v="2"/>
    <d v="2024-05-21T00:00:00"/>
    <x v="1"/>
    <n v="10"/>
    <x v="2"/>
    <s v="No"/>
    <s v="-"/>
    <s v="Yes"/>
    <n v="20"/>
    <n v="15"/>
    <x v="4"/>
    <x v="4"/>
    <n v="15"/>
  </r>
  <r>
    <n v="3317"/>
    <s v="Zara Cunha"/>
    <x v="1"/>
    <d v="2024-05-22T00:00:00"/>
    <x v="0"/>
    <n v="5"/>
    <x v="0"/>
    <s v="No"/>
    <s v="-"/>
    <s v="No"/>
    <n v="0"/>
    <n v="1"/>
    <x v="4"/>
    <x v="4"/>
    <n v="4"/>
  </r>
  <r>
    <n v="3318"/>
    <s v="Alan Teixeira"/>
    <x v="0"/>
    <d v="2024-05-23T00:00:00"/>
    <x v="1"/>
    <n v="15"/>
    <x v="1"/>
    <s v="Yes"/>
    <n v="30"/>
    <s v="Yes"/>
    <n v="20"/>
    <n v="3"/>
    <x v="4"/>
    <x v="4"/>
    <n v="62"/>
  </r>
  <r>
    <n v="3319"/>
    <s v="Bárbara Oliveira"/>
    <x v="2"/>
    <d v="2024-05-24T00:00:00"/>
    <x v="0"/>
    <n v="10"/>
    <x v="0"/>
    <s v="No"/>
    <s v="-"/>
    <s v="Yes"/>
    <n v="20"/>
    <n v="10"/>
    <x v="4"/>
    <x v="4"/>
    <n v="20"/>
  </r>
  <r>
    <n v="3320"/>
    <s v="Carlos Junqueira"/>
    <x v="1"/>
    <d v="2024-05-25T00:00:00"/>
    <x v="1"/>
    <n v="5"/>
    <x v="2"/>
    <s v="No"/>
    <s v="-"/>
    <s v="No"/>
    <n v="0"/>
    <n v="0"/>
    <x v="4"/>
    <x v="4"/>
    <n v="5"/>
  </r>
  <r>
    <n v="3321"/>
    <s v="Daniela Moura"/>
    <x v="0"/>
    <d v="2024-05-26T00:00:00"/>
    <x v="0"/>
    <n v="15"/>
    <x v="0"/>
    <s v="Yes"/>
    <n v="30"/>
    <s v="Yes"/>
    <n v="20"/>
    <n v="5"/>
    <x v="4"/>
    <x v="4"/>
    <n v="60"/>
  </r>
  <r>
    <n v="3322"/>
    <s v="Eduardo Lima"/>
    <x v="2"/>
    <d v="2024-05-27T00:00:00"/>
    <x v="1"/>
    <n v="10"/>
    <x v="1"/>
    <s v="No"/>
    <s v="-"/>
    <s v="Yes"/>
    <n v="20"/>
    <n v="15"/>
    <x v="4"/>
    <x v="4"/>
    <n v="15"/>
  </r>
  <r>
    <n v="3323"/>
    <s v="Fabiana Araújo"/>
    <x v="1"/>
    <d v="2024-05-28T00:00:00"/>
    <x v="0"/>
    <n v="5"/>
    <x v="0"/>
    <s v="No"/>
    <s v="-"/>
    <s v="No"/>
    <n v="0"/>
    <n v="1"/>
    <x v="4"/>
    <x v="4"/>
    <n v="4"/>
  </r>
  <r>
    <n v="3324"/>
    <s v="Geraldo Ribeiro"/>
    <x v="0"/>
    <d v="2024-05-29T00:00:00"/>
    <x v="1"/>
    <n v="15"/>
    <x v="2"/>
    <s v="Yes"/>
    <n v="30"/>
    <s v="Yes"/>
    <n v="20"/>
    <n v="20"/>
    <x v="4"/>
    <x v="4"/>
    <n v="45"/>
  </r>
  <r>
    <n v="3325"/>
    <s v="Héctor Vargas"/>
    <x v="2"/>
    <d v="2024-05-30T00:00:00"/>
    <x v="0"/>
    <n v="10"/>
    <x v="2"/>
    <s v="No"/>
    <s v="-"/>
    <s v="Yes"/>
    <n v="20"/>
    <n v="15"/>
    <x v="4"/>
    <x v="4"/>
    <n v="15"/>
  </r>
  <r>
    <n v="3326"/>
    <s v="Isabela Fonseca"/>
    <x v="1"/>
    <d v="2024-05-31T00:00:00"/>
    <x v="1"/>
    <n v="5"/>
    <x v="1"/>
    <s v="No"/>
    <s v="-"/>
    <s v="No"/>
    <n v="0"/>
    <n v="0"/>
    <x v="4"/>
    <x v="4"/>
    <n v="5"/>
  </r>
  <r>
    <n v="3327"/>
    <s v="João Pedro Almeida"/>
    <x v="0"/>
    <d v="2024-06-01T00:00:00"/>
    <x v="0"/>
    <n v="15"/>
    <x v="0"/>
    <s v="Yes"/>
    <n v="30"/>
    <s v="Yes"/>
    <n v="20"/>
    <n v="7"/>
    <x v="5"/>
    <x v="5"/>
    <n v="58"/>
  </r>
  <r>
    <n v="3328"/>
    <s v="Klara Costa"/>
    <x v="2"/>
    <d v="2024-06-02T00:00:00"/>
    <x v="1"/>
    <n v="10"/>
    <x v="1"/>
    <s v="No"/>
    <s v="-"/>
    <s v="Yes"/>
    <n v="20"/>
    <n v="10"/>
    <x v="5"/>
    <x v="5"/>
    <n v="20"/>
  </r>
  <r>
    <n v="3329"/>
    <s v="Luciana Mendes"/>
    <x v="1"/>
    <d v="2024-06-03T00:00:00"/>
    <x v="0"/>
    <n v="5"/>
    <x v="2"/>
    <s v="No"/>
    <s v="-"/>
    <s v="No"/>
    <n v="0"/>
    <n v="1"/>
    <x v="5"/>
    <x v="5"/>
    <n v="4"/>
  </r>
  <r>
    <n v="3330"/>
    <s v="Marcelo Gouveia"/>
    <x v="0"/>
    <d v="2024-06-04T00:00:00"/>
    <x v="1"/>
    <n v="15"/>
    <x v="0"/>
    <s v="Yes"/>
    <n v="30"/>
    <s v="Yes"/>
    <n v="20"/>
    <n v="15"/>
    <x v="5"/>
    <x v="5"/>
    <n v="50"/>
  </r>
  <r>
    <n v="3331"/>
    <s v="Nívea Borges"/>
    <x v="2"/>
    <d v="2024-06-05T00:00:00"/>
    <x v="0"/>
    <n v="10"/>
    <x v="0"/>
    <s v="No"/>
    <s v="-"/>
    <s v="Yes"/>
    <n v="20"/>
    <n v="5"/>
    <x v="5"/>
    <x v="5"/>
    <n v="25"/>
  </r>
  <r>
    <n v="3332"/>
    <s v="Oscar Nogueira"/>
    <x v="1"/>
    <d v="2024-06-06T00:00:00"/>
    <x v="1"/>
    <n v="5"/>
    <x v="1"/>
    <s v="No"/>
    <s v="-"/>
    <s v="No"/>
    <n v="0"/>
    <n v="0"/>
    <x v="5"/>
    <x v="5"/>
    <n v="5"/>
  </r>
  <r>
    <n v="3333"/>
    <s v="Patrícia Alves"/>
    <x v="0"/>
    <d v="2024-06-07T00:00:00"/>
    <x v="0"/>
    <n v="15"/>
    <x v="2"/>
    <s v="Yes"/>
    <n v="30"/>
    <s v="Yes"/>
    <n v="20"/>
    <n v="20"/>
    <x v="5"/>
    <x v="5"/>
    <n v="45"/>
  </r>
  <r>
    <n v="3334"/>
    <s v="Rafaela Silva"/>
    <x v="2"/>
    <d v="2024-06-08T00:00:00"/>
    <x v="1"/>
    <n v="10"/>
    <x v="2"/>
    <s v="No"/>
    <s v="-"/>
    <s v="Yes"/>
    <n v="20"/>
    <n v="12"/>
    <x v="5"/>
    <x v="5"/>
    <n v="18"/>
  </r>
  <r>
    <n v="3335"/>
    <s v="Samantha Moraes"/>
    <x v="1"/>
    <d v="2024-06-09T00:00:00"/>
    <x v="0"/>
    <n v="5"/>
    <x v="0"/>
    <s v="No"/>
    <s v="-"/>
    <s v="No"/>
    <n v="0"/>
    <n v="2"/>
    <x v="5"/>
    <x v="5"/>
    <n v="3"/>
  </r>
  <r>
    <n v="3336"/>
    <s v="Tatiana Rocha"/>
    <x v="1"/>
    <d v="2024-06-10T00:00:00"/>
    <x v="0"/>
    <n v="5"/>
    <x v="0"/>
    <s v="No"/>
    <s v="-"/>
    <s v="No"/>
    <n v="0"/>
    <n v="0"/>
    <x v="5"/>
    <x v="5"/>
    <n v="5"/>
  </r>
  <r>
    <n v="3337"/>
    <s v="Ulisses Tavares"/>
    <x v="0"/>
    <d v="2024-06-11T00:00:00"/>
    <x v="1"/>
    <n v="15"/>
    <x v="2"/>
    <s v="Yes"/>
    <n v="30"/>
    <s v="Yes"/>
    <n v="20"/>
    <n v="7"/>
    <x v="5"/>
    <x v="5"/>
    <n v="58"/>
  </r>
  <r>
    <n v="3338"/>
    <s v="Víctor Lemos"/>
    <x v="2"/>
    <d v="2024-06-12T00:00:00"/>
    <x v="0"/>
    <n v="10"/>
    <x v="1"/>
    <s v="No"/>
    <s v="-"/>
    <s v="Yes"/>
    <n v="20"/>
    <n v="10"/>
    <x v="5"/>
    <x v="5"/>
    <n v="20"/>
  </r>
  <r>
    <n v="3339"/>
    <s v="Wilma Barros"/>
    <x v="1"/>
    <d v="2024-06-13T00:00:00"/>
    <x v="1"/>
    <n v="5"/>
    <x v="2"/>
    <s v="No"/>
    <s v="-"/>
    <s v="No"/>
    <n v="0"/>
    <n v="1"/>
    <x v="5"/>
    <x v="5"/>
    <n v="4"/>
  </r>
  <r>
    <n v="3340"/>
    <s v="Xavier Nascimento"/>
    <x v="0"/>
    <d v="2024-06-14T00:00:00"/>
    <x v="0"/>
    <n v="15"/>
    <x v="0"/>
    <s v="Yes"/>
    <n v="30"/>
    <s v="Yes"/>
    <n v="20"/>
    <n v="15"/>
    <x v="5"/>
    <x v="5"/>
    <n v="50"/>
  </r>
  <r>
    <n v="3341"/>
    <s v="Yago Pereira"/>
    <x v="2"/>
    <d v="2024-06-15T00:00:00"/>
    <x v="1"/>
    <n v="10"/>
    <x v="0"/>
    <s v="No"/>
    <s v="-"/>
    <s v="Yes"/>
    <n v="20"/>
    <n v="5"/>
    <x v="5"/>
    <x v="5"/>
    <n v="25"/>
  </r>
  <r>
    <n v="3342"/>
    <s v="Zilda Ferreira"/>
    <x v="1"/>
    <d v="2024-06-16T00:00:00"/>
    <x v="0"/>
    <n v="5"/>
    <x v="1"/>
    <s v="No"/>
    <s v="-"/>
    <s v="No"/>
    <n v="0"/>
    <n v="0"/>
    <x v="5"/>
    <x v="5"/>
    <n v="5"/>
  </r>
  <r>
    <n v="3343"/>
    <s v="Amanda Lopes"/>
    <x v="0"/>
    <d v="2024-06-17T00:00:00"/>
    <x v="1"/>
    <n v="15"/>
    <x v="2"/>
    <s v="Yes"/>
    <n v="30"/>
    <s v="Yes"/>
    <n v="20"/>
    <n v="20"/>
    <x v="5"/>
    <x v="5"/>
    <n v="45"/>
  </r>
  <r>
    <n v="3344"/>
    <s v="Bruno Miranda"/>
    <x v="2"/>
    <d v="2024-06-18T00:00:00"/>
    <x v="0"/>
    <n v="10"/>
    <x v="2"/>
    <s v="No"/>
    <s v="-"/>
    <s v="Yes"/>
    <n v="20"/>
    <n v="12"/>
    <x v="5"/>
    <x v="5"/>
    <n v="18"/>
  </r>
  <r>
    <n v="3345"/>
    <s v="Célia Torres"/>
    <x v="1"/>
    <d v="2024-06-19T00:00:00"/>
    <x v="1"/>
    <n v="5"/>
    <x v="0"/>
    <s v="No"/>
    <s v="-"/>
    <s v="No"/>
    <n v="0"/>
    <n v="2"/>
    <x v="5"/>
    <x v="5"/>
    <n v="3"/>
  </r>
  <r>
    <n v="3346"/>
    <s v="Diogo Souza"/>
    <x v="0"/>
    <d v="2024-06-20T00:00:00"/>
    <x v="0"/>
    <n v="15"/>
    <x v="1"/>
    <s v="Yes"/>
    <n v="30"/>
    <s v="Yes"/>
    <n v="20"/>
    <n v="5"/>
    <x v="5"/>
    <x v="5"/>
    <n v="60"/>
  </r>
  <r>
    <n v="3347"/>
    <s v="Elisa Castro"/>
    <x v="2"/>
    <d v="2024-06-21T00:00:00"/>
    <x v="1"/>
    <n v="10"/>
    <x v="0"/>
    <s v="No"/>
    <s v="-"/>
    <s v="Yes"/>
    <n v="20"/>
    <n v="10"/>
    <x v="5"/>
    <x v="5"/>
    <n v="20"/>
  </r>
  <r>
    <n v="3348"/>
    <s v="Fátima Lima"/>
    <x v="1"/>
    <d v="2024-06-22T00:00:00"/>
    <x v="0"/>
    <n v="5"/>
    <x v="2"/>
    <s v="No"/>
    <s v="-"/>
    <s v="No"/>
    <n v="0"/>
    <n v="0"/>
    <x v="5"/>
    <x v="5"/>
    <n v="5"/>
  </r>
  <r>
    <n v="3349"/>
    <s v="Geraldo Ribeiro"/>
    <x v="0"/>
    <d v="2024-06-23T00:00:00"/>
    <x v="1"/>
    <n v="15"/>
    <x v="0"/>
    <s v="Yes"/>
    <n v="30"/>
    <s v="Yes"/>
    <n v="20"/>
    <n v="3"/>
    <x v="5"/>
    <x v="5"/>
    <n v="62"/>
  </r>
  <r>
    <n v="3350"/>
    <s v="Hélio Martins"/>
    <x v="2"/>
    <d v="2024-06-24T00:00:00"/>
    <x v="0"/>
    <n v="10"/>
    <x v="1"/>
    <s v="No"/>
    <s v="-"/>
    <s v="Yes"/>
    <n v="20"/>
    <n v="15"/>
    <x v="5"/>
    <x v="5"/>
    <n v="15"/>
  </r>
  <r>
    <n v="3351"/>
    <s v="Íris Santos"/>
    <x v="1"/>
    <d v="2024-06-25T00:00:00"/>
    <x v="1"/>
    <n v="5"/>
    <x v="0"/>
    <s v="No"/>
    <s v="-"/>
    <s v="No"/>
    <n v="0"/>
    <n v="1"/>
    <x v="5"/>
    <x v="5"/>
    <n v="4"/>
  </r>
  <r>
    <n v="3352"/>
    <s v="João Marcelo"/>
    <x v="0"/>
    <d v="2024-06-26T00:00:00"/>
    <x v="0"/>
    <n v="15"/>
    <x v="2"/>
    <s v="Yes"/>
    <n v="30"/>
    <s v="Yes"/>
    <n v="20"/>
    <n v="7"/>
    <x v="5"/>
    <x v="5"/>
    <n v="58"/>
  </r>
  <r>
    <n v="3353"/>
    <s v="Larissa Gomes"/>
    <x v="2"/>
    <d v="2024-06-27T00:00:00"/>
    <x v="1"/>
    <n v="10"/>
    <x v="0"/>
    <s v="No"/>
    <s v="-"/>
    <s v="Yes"/>
    <n v="20"/>
    <n v="10"/>
    <x v="5"/>
    <x v="5"/>
    <n v="20"/>
  </r>
  <r>
    <n v="3354"/>
    <s v="Márcio Silva"/>
    <x v="1"/>
    <d v="2024-06-28T00:00:00"/>
    <x v="0"/>
    <n v="5"/>
    <x v="1"/>
    <s v="No"/>
    <s v="-"/>
    <s v="No"/>
    <n v="0"/>
    <n v="0"/>
    <x v="5"/>
    <x v="5"/>
    <n v="5"/>
  </r>
  <r>
    <n v="3355"/>
    <s v="Nadia Costa"/>
    <x v="0"/>
    <d v="2024-06-29T00:00:00"/>
    <x v="1"/>
    <n v="15"/>
    <x v="0"/>
    <s v="Yes"/>
    <n v="30"/>
    <s v="Yes"/>
    <n v="20"/>
    <n v="20"/>
    <x v="5"/>
    <x v="5"/>
    <n v="45"/>
  </r>
  <r>
    <n v="3356"/>
    <s v="Oscar Almeida"/>
    <x v="2"/>
    <d v="2024-06-30T00:00:00"/>
    <x v="0"/>
    <n v="10"/>
    <x v="2"/>
    <s v="No"/>
    <s v="-"/>
    <s v="Yes"/>
    <n v="20"/>
    <n v="15"/>
    <x v="5"/>
    <x v="5"/>
    <n v="15"/>
  </r>
  <r>
    <n v="3357"/>
    <s v="Patricia Soares"/>
    <x v="1"/>
    <d v="2024-07-01T00:00:00"/>
    <x v="1"/>
    <n v="5"/>
    <x v="0"/>
    <s v="No"/>
    <s v="-"/>
    <s v="No"/>
    <n v="0"/>
    <n v="1"/>
    <x v="6"/>
    <x v="6"/>
    <n v="4"/>
  </r>
  <r>
    <n v="3358"/>
    <s v="Quênia Barros"/>
    <x v="0"/>
    <d v="2024-07-02T00:00:00"/>
    <x v="0"/>
    <n v="15"/>
    <x v="1"/>
    <s v="Yes"/>
    <n v="30"/>
    <s v="Yes"/>
    <n v="20"/>
    <n v="3"/>
    <x v="6"/>
    <x v="6"/>
    <n v="62"/>
  </r>
  <r>
    <n v="3359"/>
    <s v="Rafael Torres"/>
    <x v="2"/>
    <d v="2024-07-03T00:00:00"/>
    <x v="1"/>
    <n v="10"/>
    <x v="0"/>
    <s v="No"/>
    <s v="-"/>
    <s v="Yes"/>
    <n v="20"/>
    <n v="10"/>
    <x v="6"/>
    <x v="6"/>
    <n v="20"/>
  </r>
  <r>
    <n v="3360"/>
    <s v="Silvia Nascimento"/>
    <x v="1"/>
    <d v="2024-07-04T00:00:00"/>
    <x v="0"/>
    <n v="5"/>
    <x v="2"/>
    <s v="No"/>
    <s v="-"/>
    <s v="No"/>
    <n v="0"/>
    <n v="0"/>
    <x v="6"/>
    <x v="6"/>
    <n v="5"/>
  </r>
  <r>
    <n v="3361"/>
    <s v="Tiago Mendes"/>
    <x v="0"/>
    <d v="2024-07-05T00:00:00"/>
    <x v="1"/>
    <n v="15"/>
    <x v="0"/>
    <s v="Yes"/>
    <n v="30"/>
    <s v="Yes"/>
    <n v="20"/>
    <n v="15"/>
    <x v="6"/>
    <x v="6"/>
    <n v="50"/>
  </r>
  <r>
    <n v="3362"/>
    <s v="Ursula Silva"/>
    <x v="2"/>
    <d v="2024-07-06T00:00:00"/>
    <x v="0"/>
    <n v="10"/>
    <x v="1"/>
    <s v="No"/>
    <s v="-"/>
    <s v="Yes"/>
    <n v="20"/>
    <n v="15"/>
    <x v="6"/>
    <x v="6"/>
    <n v="15"/>
  </r>
  <r>
    <n v="3363"/>
    <s v="Vanessa Moraes"/>
    <x v="1"/>
    <d v="2024-07-07T00:00:00"/>
    <x v="1"/>
    <n v="5"/>
    <x v="0"/>
    <s v="No"/>
    <s v="-"/>
    <s v="No"/>
    <n v="0"/>
    <n v="1"/>
    <x v="6"/>
    <x v="6"/>
    <n v="4"/>
  </r>
  <r>
    <n v="3364"/>
    <s v="Waldir Junior"/>
    <x v="0"/>
    <d v="2024-07-08T00:00:00"/>
    <x v="0"/>
    <n v="15"/>
    <x v="2"/>
    <s v="Yes"/>
    <n v="30"/>
    <s v="Yes"/>
    <n v="20"/>
    <n v="7"/>
    <x v="6"/>
    <x v="6"/>
    <n v="58"/>
  </r>
  <r>
    <n v="3365"/>
    <s v="Xavier Lopes"/>
    <x v="2"/>
    <d v="2024-07-09T00:00:00"/>
    <x v="1"/>
    <n v="10"/>
    <x v="0"/>
    <s v="No"/>
    <s v="-"/>
    <s v="Yes"/>
    <n v="20"/>
    <n v="10"/>
    <x v="6"/>
    <x v="6"/>
    <n v="20"/>
  </r>
  <r>
    <n v="3366"/>
    <s v="Yolanda Freitas"/>
    <x v="1"/>
    <d v="2024-07-10T00:00:00"/>
    <x v="0"/>
    <n v="5"/>
    <x v="0"/>
    <s v="No"/>
    <s v="-"/>
    <s v="No"/>
    <n v="0"/>
    <n v="0"/>
    <x v="6"/>
    <x v="6"/>
    <n v="5"/>
  </r>
  <r>
    <n v="3367"/>
    <s v="Zacarias Nunes"/>
    <x v="0"/>
    <d v="2024-07-11T00:00:00"/>
    <x v="1"/>
    <n v="15"/>
    <x v="2"/>
    <s v="Yes"/>
    <n v="30"/>
    <s v="Yes"/>
    <n v="20"/>
    <n v="7"/>
    <x v="6"/>
    <x v="6"/>
    <n v="58"/>
  </r>
  <r>
    <n v="3368"/>
    <s v="Ana Clara Barreto"/>
    <x v="2"/>
    <d v="2024-07-12T00:00:00"/>
    <x v="0"/>
    <n v="10"/>
    <x v="1"/>
    <s v="No"/>
    <s v="-"/>
    <s v="Yes"/>
    <n v="20"/>
    <n v="10"/>
    <x v="6"/>
    <x v="6"/>
    <n v="20"/>
  </r>
  <r>
    <n v="3369"/>
    <s v="Bruno Henrique"/>
    <x v="1"/>
    <d v="2024-07-13T00:00:00"/>
    <x v="1"/>
    <n v="5"/>
    <x v="2"/>
    <s v="No"/>
    <s v="-"/>
    <s v="No"/>
    <n v="0"/>
    <n v="1"/>
    <x v="6"/>
    <x v="6"/>
    <n v="4"/>
  </r>
  <r>
    <n v="3370"/>
    <s v="Carlos Eduardo"/>
    <x v="0"/>
    <d v="2024-07-14T00:00:00"/>
    <x v="0"/>
    <n v="15"/>
    <x v="0"/>
    <s v="Yes"/>
    <n v="30"/>
    <s v="Yes"/>
    <n v="20"/>
    <n v="15"/>
    <x v="6"/>
    <x v="6"/>
    <n v="50"/>
  </r>
  <r>
    <n v="3371"/>
    <s v="Débora Lima"/>
    <x v="2"/>
    <d v="2024-07-15T00:00:00"/>
    <x v="1"/>
    <n v="10"/>
    <x v="0"/>
    <s v="No"/>
    <s v="-"/>
    <s v="Yes"/>
    <n v="20"/>
    <n v="5"/>
    <x v="6"/>
    <x v="6"/>
    <n v="25"/>
  </r>
  <r>
    <n v="3372"/>
    <s v="Elisa Neves"/>
    <x v="1"/>
    <d v="2024-07-16T00:00:00"/>
    <x v="0"/>
    <n v="5"/>
    <x v="1"/>
    <s v="No"/>
    <s v="-"/>
    <s v="No"/>
    <n v="0"/>
    <n v="0"/>
    <x v="6"/>
    <x v="6"/>
    <n v="5"/>
  </r>
  <r>
    <n v="3373"/>
    <s v="Fabiano Gomes"/>
    <x v="0"/>
    <d v="2024-07-17T00:00:00"/>
    <x v="1"/>
    <n v="15"/>
    <x v="2"/>
    <s v="Yes"/>
    <n v="30"/>
    <s v="Yes"/>
    <n v="20"/>
    <n v="20"/>
    <x v="6"/>
    <x v="6"/>
    <n v="45"/>
  </r>
  <r>
    <n v="3374"/>
    <s v="Gisele Oliveira"/>
    <x v="2"/>
    <d v="2024-07-18T00:00:00"/>
    <x v="0"/>
    <n v="10"/>
    <x v="2"/>
    <s v="No"/>
    <s v="-"/>
    <s v="Yes"/>
    <n v="20"/>
    <n v="12"/>
    <x v="6"/>
    <x v="6"/>
    <n v="18"/>
  </r>
  <r>
    <n v="3375"/>
    <s v="Héctor Silva"/>
    <x v="1"/>
    <d v="2024-07-19T00:00:00"/>
    <x v="1"/>
    <n v="5"/>
    <x v="0"/>
    <s v="No"/>
    <s v="-"/>
    <s v="No"/>
    <n v="0"/>
    <n v="2"/>
    <x v="6"/>
    <x v="6"/>
    <n v="3"/>
  </r>
  <r>
    <n v="3376"/>
    <s v="Igor Martins"/>
    <x v="0"/>
    <d v="2024-07-20T00:00:00"/>
    <x v="0"/>
    <n v="15"/>
    <x v="1"/>
    <s v="Yes"/>
    <n v="30"/>
    <s v="Yes"/>
    <n v="20"/>
    <n v="5"/>
    <x v="6"/>
    <x v="6"/>
    <n v="60"/>
  </r>
  <r>
    <n v="3377"/>
    <s v="Joana Figueiredo"/>
    <x v="2"/>
    <d v="2024-07-21T00:00:00"/>
    <x v="1"/>
    <n v="10"/>
    <x v="0"/>
    <s v="No"/>
    <s v="-"/>
    <s v="Yes"/>
    <n v="20"/>
    <n v="10"/>
    <x v="6"/>
    <x v="6"/>
    <n v="20"/>
  </r>
  <r>
    <n v="3378"/>
    <s v="Kleber Machado"/>
    <x v="1"/>
    <d v="2024-07-22T00:00:00"/>
    <x v="0"/>
    <n v="5"/>
    <x v="2"/>
    <s v="No"/>
    <s v="-"/>
    <s v="No"/>
    <n v="0"/>
    <n v="0"/>
    <x v="6"/>
    <x v="6"/>
    <n v="5"/>
  </r>
  <r>
    <n v="3379"/>
    <s v="Luciana Santos"/>
    <x v="0"/>
    <d v="2024-07-23T00:00:00"/>
    <x v="1"/>
    <n v="15"/>
    <x v="0"/>
    <s v="Yes"/>
    <n v="30"/>
    <s v="Yes"/>
    <n v="20"/>
    <n v="3"/>
    <x v="6"/>
    <x v="6"/>
    <n v="62"/>
  </r>
  <r>
    <n v="3380"/>
    <s v="Marcos Teixeira"/>
    <x v="2"/>
    <d v="2024-07-24T00:00:00"/>
    <x v="0"/>
    <n v="10"/>
    <x v="1"/>
    <s v="No"/>
    <s v="-"/>
    <s v="Yes"/>
    <n v="20"/>
    <n v="15"/>
    <x v="6"/>
    <x v="6"/>
    <n v="15"/>
  </r>
  <r>
    <n v="3381"/>
    <s v="Natalia Costa"/>
    <x v="1"/>
    <d v="2024-07-25T00:00:00"/>
    <x v="1"/>
    <n v="5"/>
    <x v="0"/>
    <s v="No"/>
    <s v="-"/>
    <s v="No"/>
    <n v="0"/>
    <n v="1"/>
    <x v="6"/>
    <x v="6"/>
    <n v="4"/>
  </r>
  <r>
    <n v="3382"/>
    <s v="Oscar Ribeiro"/>
    <x v="0"/>
    <d v="2024-07-26T00:00:00"/>
    <x v="0"/>
    <n v="15"/>
    <x v="2"/>
    <s v="Yes"/>
    <n v="30"/>
    <s v="Yes"/>
    <n v="20"/>
    <n v="7"/>
    <x v="6"/>
    <x v="6"/>
    <n v="58"/>
  </r>
  <r>
    <n v="3383"/>
    <s v="Patricia Almeida"/>
    <x v="2"/>
    <d v="2024-07-27T00:00:00"/>
    <x v="1"/>
    <n v="10"/>
    <x v="0"/>
    <s v="No"/>
    <s v="-"/>
    <s v="Yes"/>
    <n v="20"/>
    <n v="10"/>
    <x v="6"/>
    <x v="6"/>
    <n v="20"/>
  </r>
  <r>
    <n v="3384"/>
    <s v="Quirino Junior"/>
    <x v="1"/>
    <d v="2024-07-28T00:00:00"/>
    <x v="0"/>
    <n v="5"/>
    <x v="1"/>
    <s v="No"/>
    <s v="-"/>
    <s v="No"/>
    <n v="0"/>
    <n v="0"/>
    <x v="6"/>
    <x v="6"/>
    <n v="5"/>
  </r>
  <r>
    <n v="3385"/>
    <s v="Renata Machado"/>
    <x v="0"/>
    <d v="2024-07-29T00:00:00"/>
    <x v="1"/>
    <n v="15"/>
    <x v="0"/>
    <s v="Yes"/>
    <n v="30"/>
    <s v="Yes"/>
    <n v="20"/>
    <n v="20"/>
    <x v="6"/>
    <x v="6"/>
    <n v="45"/>
  </r>
  <r>
    <n v="3386"/>
    <s v="Sônia Alves"/>
    <x v="2"/>
    <d v="2024-07-30T00:00:00"/>
    <x v="0"/>
    <n v="10"/>
    <x v="2"/>
    <s v="No"/>
    <s v="-"/>
    <s v="Yes"/>
    <n v="20"/>
    <n v="15"/>
    <x v="6"/>
    <x v="6"/>
    <n v="15"/>
  </r>
  <r>
    <n v="3387"/>
    <s v="Tiago Nunes"/>
    <x v="1"/>
    <d v="2024-07-31T00:00:00"/>
    <x v="1"/>
    <n v="5"/>
    <x v="0"/>
    <s v="No"/>
    <s v="-"/>
    <s v="No"/>
    <n v="0"/>
    <n v="1"/>
    <x v="6"/>
    <x v="6"/>
    <n v="4"/>
  </r>
  <r>
    <n v="3388"/>
    <s v="Ulysses Pereira"/>
    <x v="0"/>
    <d v="2024-08-01T00:00:00"/>
    <x v="0"/>
    <n v="15"/>
    <x v="1"/>
    <s v="Yes"/>
    <n v="30"/>
    <s v="Yes"/>
    <n v="20"/>
    <n v="3"/>
    <x v="7"/>
    <x v="7"/>
    <n v="62"/>
  </r>
  <r>
    <n v="3389"/>
    <s v="Vanessa Lima"/>
    <x v="2"/>
    <d v="2024-08-02T00:00:00"/>
    <x v="1"/>
    <n v="10"/>
    <x v="0"/>
    <s v="No"/>
    <s v="-"/>
    <s v="Yes"/>
    <n v="20"/>
    <n v="10"/>
    <x v="7"/>
    <x v="7"/>
    <n v="20"/>
  </r>
  <r>
    <n v="3390"/>
    <s v="Wagner Santos"/>
    <x v="1"/>
    <d v="2024-08-03T00:00:00"/>
    <x v="0"/>
    <n v="5"/>
    <x v="2"/>
    <s v="No"/>
    <s v="-"/>
    <s v="No"/>
    <n v="0"/>
    <n v="0"/>
    <x v="7"/>
    <x v="7"/>
    <n v="5"/>
  </r>
  <r>
    <n v="3391"/>
    <s v="Xuxa Meneghel"/>
    <x v="0"/>
    <d v="2024-08-04T00:00:00"/>
    <x v="1"/>
    <n v="15"/>
    <x v="0"/>
    <s v="Yes"/>
    <n v="30"/>
    <s v="Yes"/>
    <n v="20"/>
    <n v="15"/>
    <x v="7"/>
    <x v="7"/>
    <n v="50"/>
  </r>
  <r>
    <n v="3392"/>
    <s v="Yasmin Silva"/>
    <x v="2"/>
    <d v="2024-08-05T00:00:00"/>
    <x v="0"/>
    <n v="10"/>
    <x v="1"/>
    <s v="No"/>
    <s v="-"/>
    <s v="Yes"/>
    <n v="20"/>
    <n v="15"/>
    <x v="7"/>
    <x v="7"/>
    <n v="15"/>
  </r>
  <r>
    <n v="3393"/>
    <s v="Zacarias de Souza"/>
    <x v="1"/>
    <d v="2024-08-06T00:00:00"/>
    <x v="1"/>
    <n v="5"/>
    <x v="0"/>
    <s v="No"/>
    <s v="-"/>
    <s v="No"/>
    <n v="0"/>
    <n v="1"/>
    <x v="7"/>
    <x v="7"/>
    <n v="4"/>
  </r>
  <r>
    <n v="3394"/>
    <s v="André Lima"/>
    <x v="0"/>
    <d v="2024-08-07T00:00:00"/>
    <x v="0"/>
    <n v="15"/>
    <x v="2"/>
    <s v="Yes"/>
    <n v="30"/>
    <s v="Yes"/>
    <n v="20"/>
    <n v="7"/>
    <x v="7"/>
    <x v="7"/>
    <n v="58"/>
  </r>
  <r>
    <n v="3395"/>
    <s v="Bianca Freitas"/>
    <x v="2"/>
    <d v="2024-08-08T00:00:00"/>
    <x v="1"/>
    <n v="10"/>
    <x v="0"/>
    <s v="No"/>
    <s v="-"/>
    <s v="Yes"/>
    <n v="20"/>
    <n v="10"/>
    <x v="7"/>
    <x v="7"/>
    <n v="20"/>
  </r>
  <r>
    <n v="3396"/>
    <s v="Caio Mendes"/>
    <x v="1"/>
    <d v="2024-08-09T00:00:00"/>
    <x v="0"/>
    <n v="5"/>
    <x v="1"/>
    <s v="No"/>
    <s v="-"/>
    <s v="No"/>
    <n v="0"/>
    <n v="0"/>
    <x v="7"/>
    <x v="7"/>
    <n v="5"/>
  </r>
  <r>
    <n v="3397"/>
    <s v="Daniela Moura"/>
    <x v="0"/>
    <d v="2024-08-10T00:00:00"/>
    <x v="1"/>
    <n v="15"/>
    <x v="0"/>
    <s v="Yes"/>
    <n v="30"/>
    <s v="Yes"/>
    <n v="20"/>
    <n v="20"/>
    <x v="7"/>
    <x v="7"/>
    <n v="45"/>
  </r>
  <r>
    <n v="3398"/>
    <s v="Eduardo Costa"/>
    <x v="2"/>
    <d v="2024-08-11T00:00:00"/>
    <x v="0"/>
    <n v="10"/>
    <x v="2"/>
    <s v="No"/>
    <s v="-"/>
    <s v="Yes"/>
    <n v="20"/>
    <n v="15"/>
    <x v="7"/>
    <x v="7"/>
    <n v="15"/>
  </r>
  <r>
    <n v="3399"/>
    <s v="Fernanda Gomes"/>
    <x v="1"/>
    <d v="2024-08-12T00:00:00"/>
    <x v="1"/>
    <n v="5"/>
    <x v="0"/>
    <s v="No"/>
    <s v="-"/>
    <s v="No"/>
    <n v="0"/>
    <n v="1"/>
    <x v="7"/>
    <x v="7"/>
    <n v="4"/>
  </r>
  <r>
    <n v="3400"/>
    <s v="Guilherme Souza"/>
    <x v="0"/>
    <d v="2024-08-13T00:00:00"/>
    <x v="0"/>
    <n v="15"/>
    <x v="1"/>
    <s v="Yes"/>
    <n v="30"/>
    <s v="Yes"/>
    <n v="20"/>
    <n v="5"/>
    <x v="7"/>
    <x v="7"/>
    <n v="60"/>
  </r>
  <r>
    <n v="3401"/>
    <s v="Helena Ribeiro"/>
    <x v="2"/>
    <d v="2024-08-14T00:00:00"/>
    <x v="1"/>
    <n v="10"/>
    <x v="0"/>
    <s v="No"/>
    <s v="-"/>
    <s v="Yes"/>
    <n v="20"/>
    <n v="10"/>
    <x v="7"/>
    <x v="7"/>
    <n v="20"/>
  </r>
  <r>
    <n v="3402"/>
    <s v="Igor Santos"/>
    <x v="1"/>
    <d v="2024-08-15T00:00:00"/>
    <x v="0"/>
    <n v="5"/>
    <x v="2"/>
    <s v="No"/>
    <s v="-"/>
    <s v="No"/>
    <n v="0"/>
    <n v="0"/>
    <x v="7"/>
    <x v="7"/>
    <n v="5"/>
  </r>
  <r>
    <n v="3403"/>
    <s v="João Carvalho"/>
    <x v="0"/>
    <d v="2024-08-16T00:00:00"/>
    <x v="1"/>
    <n v="15"/>
    <x v="0"/>
    <s v="Yes"/>
    <n v="30"/>
    <s v="Yes"/>
    <n v="20"/>
    <n v="3"/>
    <x v="7"/>
    <x v="7"/>
    <n v="62"/>
  </r>
  <r>
    <n v="3404"/>
    <s v="Klara Fagundes"/>
    <x v="2"/>
    <d v="2024-08-17T00:00:00"/>
    <x v="0"/>
    <n v="10"/>
    <x v="1"/>
    <s v="No"/>
    <s v="-"/>
    <s v="Yes"/>
    <n v="20"/>
    <n v="15"/>
    <x v="7"/>
    <x v="7"/>
    <n v="15"/>
  </r>
  <r>
    <n v="3405"/>
    <s v="Lúcia Mendonça"/>
    <x v="1"/>
    <d v="2024-08-18T00:00:00"/>
    <x v="1"/>
    <n v="5"/>
    <x v="0"/>
    <s v="No"/>
    <s v="-"/>
    <s v="No"/>
    <n v="0"/>
    <n v="1"/>
    <x v="7"/>
    <x v="7"/>
    <n v="4"/>
  </r>
  <r>
    <n v="3406"/>
    <s v="Marcelo Novaes"/>
    <x v="1"/>
    <d v="2024-08-19T00:00:00"/>
    <x v="0"/>
    <n v="5"/>
    <x v="0"/>
    <s v="No"/>
    <s v="-"/>
    <s v="No"/>
    <n v="0"/>
    <n v="0"/>
    <x v="7"/>
    <x v="7"/>
    <n v="5"/>
  </r>
  <r>
    <n v="3407"/>
    <s v="Nina Pacheco"/>
    <x v="0"/>
    <d v="2024-08-20T00:00:00"/>
    <x v="1"/>
    <n v="15"/>
    <x v="2"/>
    <s v="Yes"/>
    <n v="30"/>
    <s v="Yes"/>
    <n v="20"/>
    <n v="7"/>
    <x v="7"/>
    <x v="7"/>
    <n v="58"/>
  </r>
  <r>
    <n v="3408"/>
    <s v="Olívia Rios"/>
    <x v="2"/>
    <d v="2024-08-21T00:00:00"/>
    <x v="0"/>
    <n v="10"/>
    <x v="1"/>
    <s v="No"/>
    <s v="-"/>
    <s v="Yes"/>
    <n v="20"/>
    <n v="10"/>
    <x v="7"/>
    <x v="7"/>
    <n v="20"/>
  </r>
  <r>
    <n v="3409"/>
    <s v="Paulo Quintana"/>
    <x v="1"/>
    <d v="2024-08-22T00:00:00"/>
    <x v="1"/>
    <n v="5"/>
    <x v="2"/>
    <s v="No"/>
    <s v="-"/>
    <s v="No"/>
    <n v="0"/>
    <n v="1"/>
    <x v="7"/>
    <x v="7"/>
    <n v="4"/>
  </r>
  <r>
    <n v="3410"/>
    <s v="Raquel Domingos"/>
    <x v="0"/>
    <d v="2024-08-23T00:00:00"/>
    <x v="0"/>
    <n v="15"/>
    <x v="0"/>
    <s v="Yes"/>
    <n v="30"/>
    <s v="Yes"/>
    <n v="20"/>
    <n v="15"/>
    <x v="7"/>
    <x v="7"/>
    <n v="50"/>
  </r>
  <r>
    <n v="3411"/>
    <s v="Samuel Viana"/>
    <x v="2"/>
    <d v="2024-08-24T00:00:00"/>
    <x v="1"/>
    <n v="10"/>
    <x v="0"/>
    <s v="No"/>
    <s v="-"/>
    <s v="Yes"/>
    <n v="20"/>
    <n v="5"/>
    <x v="7"/>
    <x v="7"/>
    <n v="25"/>
  </r>
  <r>
    <n v="3412"/>
    <s v="Tatiane Rocha"/>
    <x v="1"/>
    <d v="2024-08-25T00:00:00"/>
    <x v="0"/>
    <n v="5"/>
    <x v="1"/>
    <s v="No"/>
    <s v="-"/>
    <s v="No"/>
    <n v="0"/>
    <n v="0"/>
    <x v="7"/>
    <x v="7"/>
    <n v="5"/>
  </r>
  <r>
    <n v="3413"/>
    <s v="Ulysses Farias"/>
    <x v="0"/>
    <d v="2024-08-26T00:00:00"/>
    <x v="1"/>
    <n v="15"/>
    <x v="2"/>
    <s v="Yes"/>
    <n v="30"/>
    <s v="Yes"/>
    <n v="20"/>
    <n v="20"/>
    <x v="7"/>
    <x v="7"/>
    <n v="45"/>
  </r>
  <r>
    <n v="3414"/>
    <s v="Vanessa Moreira"/>
    <x v="2"/>
    <d v="2024-08-27T00:00:00"/>
    <x v="0"/>
    <n v="10"/>
    <x v="2"/>
    <s v="No"/>
    <s v="-"/>
    <s v="Yes"/>
    <n v="20"/>
    <n v="12"/>
    <x v="7"/>
    <x v="7"/>
    <n v="18"/>
  </r>
  <r>
    <n v="3415"/>
    <s v="William Carvalho"/>
    <x v="1"/>
    <d v="2024-08-28T00:00:00"/>
    <x v="1"/>
    <n v="5"/>
    <x v="0"/>
    <s v="No"/>
    <s v="-"/>
    <s v="No"/>
    <n v="0"/>
    <n v="2"/>
    <x v="7"/>
    <x v="7"/>
    <n v="3"/>
  </r>
  <r>
    <n v="3416"/>
    <s v="Ximena Barros"/>
    <x v="0"/>
    <d v="2024-08-29T00:00:00"/>
    <x v="0"/>
    <n v="15"/>
    <x v="1"/>
    <s v="Yes"/>
    <n v="30"/>
    <s v="Yes"/>
    <n v="20"/>
    <n v="5"/>
    <x v="7"/>
    <x v="7"/>
    <n v="60"/>
  </r>
  <r>
    <n v="3417"/>
    <s v="Yara Machado"/>
    <x v="2"/>
    <d v="2024-08-30T00:00:00"/>
    <x v="1"/>
    <n v="10"/>
    <x v="0"/>
    <s v="No"/>
    <s v="-"/>
    <s v="Yes"/>
    <n v="20"/>
    <n v="10"/>
    <x v="7"/>
    <x v="7"/>
    <n v="20"/>
  </r>
  <r>
    <n v="3418"/>
    <s v="Zacarias Costa"/>
    <x v="1"/>
    <d v="2024-08-31T00:00:00"/>
    <x v="0"/>
    <n v="5"/>
    <x v="2"/>
    <s v="No"/>
    <s v="-"/>
    <s v="No"/>
    <n v="0"/>
    <n v="0"/>
    <x v="7"/>
    <x v="7"/>
    <n v="5"/>
  </r>
  <r>
    <n v="3419"/>
    <s v="André Lopes"/>
    <x v="0"/>
    <d v="2024-09-01T00:00:00"/>
    <x v="1"/>
    <n v="15"/>
    <x v="0"/>
    <s v="Yes"/>
    <n v="30"/>
    <s v="Yes"/>
    <n v="20"/>
    <n v="3"/>
    <x v="8"/>
    <x v="8"/>
    <n v="62"/>
  </r>
  <r>
    <n v="3420"/>
    <s v="Beatriz Souza"/>
    <x v="2"/>
    <d v="2024-09-02T00:00:00"/>
    <x v="0"/>
    <n v="10"/>
    <x v="1"/>
    <s v="No"/>
    <s v="-"/>
    <s v="Yes"/>
    <n v="20"/>
    <n v="15"/>
    <x v="8"/>
    <x v="8"/>
    <n v="15"/>
  </r>
  <r>
    <n v="3421"/>
    <s v="Caio Pereira"/>
    <x v="1"/>
    <d v="2024-09-03T00:00:00"/>
    <x v="1"/>
    <n v="5"/>
    <x v="0"/>
    <s v="No"/>
    <s v="-"/>
    <s v="No"/>
    <n v="0"/>
    <n v="1"/>
    <x v="8"/>
    <x v="8"/>
    <n v="4"/>
  </r>
  <r>
    <n v="3422"/>
    <s v="Daniela Araújo"/>
    <x v="0"/>
    <d v="2024-09-04T00:00:00"/>
    <x v="0"/>
    <n v="15"/>
    <x v="2"/>
    <s v="Yes"/>
    <n v="30"/>
    <s v="Yes"/>
    <n v="20"/>
    <n v="7"/>
    <x v="8"/>
    <x v="8"/>
    <n v="58"/>
  </r>
  <r>
    <n v="3423"/>
    <s v="Eduardo Santos"/>
    <x v="2"/>
    <d v="2024-09-05T00:00:00"/>
    <x v="1"/>
    <n v="10"/>
    <x v="0"/>
    <s v="No"/>
    <s v="-"/>
    <s v="Yes"/>
    <n v="20"/>
    <n v="10"/>
    <x v="8"/>
    <x v="8"/>
    <n v="20"/>
  </r>
  <r>
    <n v="3424"/>
    <s v="Fernanda Lima"/>
    <x v="1"/>
    <d v="2024-09-06T00:00:00"/>
    <x v="0"/>
    <n v="5"/>
    <x v="1"/>
    <s v="No"/>
    <s v="-"/>
    <s v="No"/>
    <n v="0"/>
    <n v="0"/>
    <x v="8"/>
    <x v="8"/>
    <n v="5"/>
  </r>
  <r>
    <n v="3425"/>
    <s v="Gabriel Teixeira"/>
    <x v="0"/>
    <d v="2024-09-07T00:00:00"/>
    <x v="1"/>
    <n v="15"/>
    <x v="0"/>
    <s v="Yes"/>
    <n v="30"/>
    <s v="Yes"/>
    <n v="20"/>
    <n v="20"/>
    <x v="8"/>
    <x v="8"/>
    <n v="45"/>
  </r>
  <r>
    <n v="3426"/>
    <s v="Helena Ribeiro"/>
    <x v="2"/>
    <d v="2024-09-08T00:00:00"/>
    <x v="0"/>
    <n v="10"/>
    <x v="2"/>
    <s v="No"/>
    <s v="-"/>
    <s v="Yes"/>
    <n v="20"/>
    <n v="15"/>
    <x v="8"/>
    <x v="8"/>
    <n v="15"/>
  </r>
  <r>
    <n v="3427"/>
    <s v="Igor Mendes"/>
    <x v="1"/>
    <d v="2024-09-09T00:00:00"/>
    <x v="1"/>
    <n v="5"/>
    <x v="0"/>
    <s v="No"/>
    <s v="-"/>
    <s v="No"/>
    <n v="0"/>
    <n v="1"/>
    <x v="8"/>
    <x v="8"/>
    <n v="4"/>
  </r>
  <r>
    <n v="3428"/>
    <s v="Joana Silveira"/>
    <x v="0"/>
    <d v="2024-09-10T00:00:00"/>
    <x v="0"/>
    <n v="15"/>
    <x v="1"/>
    <s v="Yes"/>
    <n v="30"/>
    <s v="Yes"/>
    <n v="20"/>
    <n v="3"/>
    <x v="8"/>
    <x v="8"/>
    <n v="62"/>
  </r>
  <r>
    <n v="3429"/>
    <s v="Lucas Martins"/>
    <x v="2"/>
    <d v="2024-09-11T00:00:00"/>
    <x v="1"/>
    <n v="10"/>
    <x v="0"/>
    <s v="No"/>
    <s v="-"/>
    <s v="Yes"/>
    <n v="20"/>
    <n v="10"/>
    <x v="8"/>
    <x v="8"/>
    <n v="20"/>
  </r>
  <r>
    <n v="3430"/>
    <s v="Marcela Gouveia"/>
    <x v="1"/>
    <d v="2024-09-12T00:00:00"/>
    <x v="0"/>
    <n v="5"/>
    <x v="2"/>
    <s v="No"/>
    <s v="-"/>
    <s v="No"/>
    <n v="0"/>
    <n v="0"/>
    <x v="8"/>
    <x v="8"/>
    <n v="5"/>
  </r>
  <r>
    <n v="3431"/>
    <s v="Nicolas Borges"/>
    <x v="0"/>
    <d v="2024-09-13T00:00:00"/>
    <x v="1"/>
    <n v="15"/>
    <x v="0"/>
    <s v="Yes"/>
    <n v="30"/>
    <s v="Yes"/>
    <n v="20"/>
    <n v="15"/>
    <x v="8"/>
    <x v="8"/>
    <n v="50"/>
  </r>
  <r>
    <n v="3432"/>
    <s v="Olivia Freitas"/>
    <x v="2"/>
    <d v="2024-09-14T00:00:00"/>
    <x v="0"/>
    <n v="10"/>
    <x v="1"/>
    <s v="No"/>
    <s v="-"/>
    <s v="Yes"/>
    <n v="20"/>
    <n v="15"/>
    <x v="8"/>
    <x v="8"/>
    <n v="15"/>
  </r>
  <r>
    <n v="3433"/>
    <s v="Paulo Nogueira"/>
    <x v="1"/>
    <d v="2024-09-15T00:00:00"/>
    <x v="1"/>
    <n v="5"/>
    <x v="0"/>
    <s v="No"/>
    <s v="-"/>
    <s v="No"/>
    <n v="0"/>
    <n v="1"/>
    <x v="8"/>
    <x v="8"/>
    <n v="4"/>
  </r>
  <r>
    <n v="3434"/>
    <s v="Raquel Andrade"/>
    <x v="0"/>
    <d v="2024-09-16T00:00:00"/>
    <x v="0"/>
    <n v="15"/>
    <x v="2"/>
    <s v="Yes"/>
    <n v="30"/>
    <s v="Yes"/>
    <n v="20"/>
    <n v="7"/>
    <x v="8"/>
    <x v="8"/>
    <n v="58"/>
  </r>
  <r>
    <n v="3435"/>
    <s v="Sônia Carvalho"/>
    <x v="2"/>
    <d v="2024-09-17T00:00:00"/>
    <x v="1"/>
    <n v="10"/>
    <x v="0"/>
    <s v="No"/>
    <s v="-"/>
    <s v="Yes"/>
    <n v="20"/>
    <n v="10"/>
    <x v="8"/>
    <x v="8"/>
    <n v="20"/>
  </r>
  <r>
    <n v="3436"/>
    <s v="Tiago Rodrigues"/>
    <x v="1"/>
    <d v="2024-09-18T00:00:00"/>
    <x v="0"/>
    <n v="5"/>
    <x v="0"/>
    <s v="No"/>
    <s v="-"/>
    <s v="No"/>
    <n v="0"/>
    <n v="0"/>
    <x v="8"/>
    <x v="8"/>
    <n v="5"/>
  </r>
  <r>
    <n v="3437"/>
    <s v="Ursula Monteiro"/>
    <x v="0"/>
    <d v="2024-09-19T00:00:00"/>
    <x v="1"/>
    <n v="15"/>
    <x v="2"/>
    <s v="Yes"/>
    <n v="30"/>
    <s v="Yes"/>
    <n v="20"/>
    <n v="7"/>
    <x v="8"/>
    <x v="8"/>
    <n v="58"/>
  </r>
  <r>
    <n v="3438"/>
    <s v="Vanessa Pereira"/>
    <x v="2"/>
    <d v="2024-09-20T00:00:00"/>
    <x v="0"/>
    <n v="10"/>
    <x v="1"/>
    <s v="No"/>
    <s v="-"/>
    <s v="Yes"/>
    <n v="20"/>
    <n v="10"/>
    <x v="8"/>
    <x v="8"/>
    <n v="20"/>
  </r>
  <r>
    <n v="3439"/>
    <s v="Walter Silva"/>
    <x v="1"/>
    <d v="2024-09-21T00:00:00"/>
    <x v="1"/>
    <n v="5"/>
    <x v="2"/>
    <s v="No"/>
    <s v="-"/>
    <s v="No"/>
    <n v="0"/>
    <n v="1"/>
    <x v="8"/>
    <x v="8"/>
    <n v="4"/>
  </r>
  <r>
    <n v="3440"/>
    <s v="Xavier Almeida"/>
    <x v="0"/>
    <d v="2024-09-22T00:00:00"/>
    <x v="0"/>
    <n v="15"/>
    <x v="0"/>
    <s v="Yes"/>
    <n v="30"/>
    <s v="Yes"/>
    <n v="20"/>
    <n v="15"/>
    <x v="8"/>
    <x v="8"/>
    <n v="50"/>
  </r>
  <r>
    <n v="3441"/>
    <s v="Yasmine Correia"/>
    <x v="2"/>
    <d v="2024-09-23T00:00:00"/>
    <x v="1"/>
    <n v="10"/>
    <x v="0"/>
    <s v="No"/>
    <s v="-"/>
    <s v="Yes"/>
    <n v="20"/>
    <n v="5"/>
    <x v="8"/>
    <x v="8"/>
    <n v="25"/>
  </r>
  <r>
    <n v="3442"/>
    <s v="Zacarias Almeida"/>
    <x v="1"/>
    <d v="2024-09-24T00:00:00"/>
    <x v="0"/>
    <n v="5"/>
    <x v="1"/>
    <s v="No"/>
    <s v="-"/>
    <s v="No"/>
    <n v="0"/>
    <n v="0"/>
    <x v="8"/>
    <x v="8"/>
    <n v="5"/>
  </r>
  <r>
    <n v="3443"/>
    <s v="Amanda Costa"/>
    <x v="0"/>
    <d v="2024-09-25T00:00:00"/>
    <x v="1"/>
    <n v="15"/>
    <x v="2"/>
    <s v="Yes"/>
    <n v="30"/>
    <s v="Yes"/>
    <n v="20"/>
    <n v="20"/>
    <x v="8"/>
    <x v="8"/>
    <n v="45"/>
  </r>
  <r>
    <n v="3444"/>
    <s v="Bruno Ferreira"/>
    <x v="2"/>
    <d v="2024-09-26T00:00:00"/>
    <x v="0"/>
    <n v="10"/>
    <x v="2"/>
    <s v="No"/>
    <s v="-"/>
    <s v="Yes"/>
    <n v="20"/>
    <n v="12"/>
    <x v="8"/>
    <x v="8"/>
    <n v="18"/>
  </r>
  <r>
    <n v="3445"/>
    <s v="Carla Dias"/>
    <x v="1"/>
    <d v="2024-09-27T00:00:00"/>
    <x v="1"/>
    <n v="5"/>
    <x v="0"/>
    <s v="No"/>
    <s v="-"/>
    <s v="No"/>
    <n v="0"/>
    <n v="2"/>
    <x v="8"/>
    <x v="8"/>
    <n v="3"/>
  </r>
  <r>
    <n v="3446"/>
    <s v="Diogo Martins"/>
    <x v="0"/>
    <d v="2024-09-28T00:00:00"/>
    <x v="0"/>
    <n v="15"/>
    <x v="1"/>
    <s v="Yes"/>
    <n v="30"/>
    <s v="Yes"/>
    <n v="20"/>
    <n v="5"/>
    <x v="8"/>
    <x v="8"/>
    <n v="60"/>
  </r>
  <r>
    <n v="3447"/>
    <s v="Elisa Campos"/>
    <x v="2"/>
    <d v="2024-09-29T00:00:00"/>
    <x v="1"/>
    <n v="10"/>
    <x v="0"/>
    <s v="No"/>
    <s v="-"/>
    <s v="Yes"/>
    <n v="20"/>
    <n v="10"/>
    <x v="8"/>
    <x v="8"/>
    <n v="20"/>
  </r>
  <r>
    <n v="3448"/>
    <s v="Fabiana Lima"/>
    <x v="1"/>
    <d v="2024-09-30T00:00:00"/>
    <x v="0"/>
    <n v="5"/>
    <x v="2"/>
    <s v="No"/>
    <s v="-"/>
    <s v="No"/>
    <n v="0"/>
    <n v="0"/>
    <x v="8"/>
    <x v="8"/>
    <n v="5"/>
  </r>
  <r>
    <n v="3449"/>
    <s v="Gabriel Santos"/>
    <x v="0"/>
    <d v="2024-10-01T00:00:00"/>
    <x v="1"/>
    <n v="15"/>
    <x v="0"/>
    <s v="Yes"/>
    <n v="30"/>
    <s v="Yes"/>
    <n v="20"/>
    <n v="3"/>
    <x v="9"/>
    <x v="9"/>
    <n v="62"/>
  </r>
  <r>
    <n v="3450"/>
    <s v="Helena Ferreira"/>
    <x v="2"/>
    <d v="2024-10-02T00:00:00"/>
    <x v="0"/>
    <n v="10"/>
    <x v="1"/>
    <s v="No"/>
    <s v="-"/>
    <s v="Yes"/>
    <n v="20"/>
    <n v="15"/>
    <x v="9"/>
    <x v="9"/>
    <n v="15"/>
  </r>
  <r>
    <n v="3451"/>
    <s v="Ígor Nunes"/>
    <x v="1"/>
    <d v="2024-10-03T00:00:00"/>
    <x v="1"/>
    <n v="5"/>
    <x v="0"/>
    <s v="No"/>
    <s v="-"/>
    <s v="No"/>
    <n v="0"/>
    <n v="1"/>
    <x v="9"/>
    <x v="9"/>
    <n v="4"/>
  </r>
  <r>
    <n v="3452"/>
    <s v="Joana Silveira"/>
    <x v="0"/>
    <d v="2024-10-04T00:00:00"/>
    <x v="0"/>
    <n v="15"/>
    <x v="2"/>
    <s v="Yes"/>
    <n v="30"/>
    <s v="Yes"/>
    <n v="20"/>
    <n v="7"/>
    <x v="9"/>
    <x v="9"/>
    <n v="58"/>
  </r>
  <r>
    <n v="3453"/>
    <s v="Kléber Oliveira"/>
    <x v="2"/>
    <d v="2024-10-05T00:00:00"/>
    <x v="1"/>
    <n v="10"/>
    <x v="0"/>
    <s v="No"/>
    <s v="-"/>
    <s v="Yes"/>
    <n v="20"/>
    <n v="10"/>
    <x v="9"/>
    <x v="9"/>
    <n v="20"/>
  </r>
  <r>
    <n v="3454"/>
    <s v="Luciana Morais"/>
    <x v="1"/>
    <d v="2024-10-06T00:00:00"/>
    <x v="0"/>
    <n v="5"/>
    <x v="1"/>
    <s v="No"/>
    <s v="-"/>
    <s v="No"/>
    <n v="0"/>
    <n v="0"/>
    <x v="9"/>
    <x v="9"/>
    <n v="5"/>
  </r>
  <r>
    <n v="3455"/>
    <s v="Marcos Vinícius"/>
    <x v="0"/>
    <d v="2024-10-07T00:00:00"/>
    <x v="1"/>
    <n v="15"/>
    <x v="0"/>
    <s v="Yes"/>
    <n v="30"/>
    <s v="Yes"/>
    <n v="20"/>
    <n v="20"/>
    <x v="9"/>
    <x v="9"/>
    <n v="45"/>
  </r>
  <r>
    <n v="3456"/>
    <s v="Natália Barros"/>
    <x v="2"/>
    <d v="2024-10-08T00:00:00"/>
    <x v="0"/>
    <n v="10"/>
    <x v="2"/>
    <s v="No"/>
    <s v="-"/>
    <s v="Yes"/>
    <n v="20"/>
    <n v="15"/>
    <x v="9"/>
    <x v="9"/>
    <n v="15"/>
  </r>
  <r>
    <n v="3457"/>
    <s v="Oscar Sampaio"/>
    <x v="1"/>
    <d v="2024-10-09T00:00:00"/>
    <x v="1"/>
    <n v="5"/>
    <x v="0"/>
    <s v="No"/>
    <s v="-"/>
    <s v="No"/>
    <n v="0"/>
    <n v="1"/>
    <x v="9"/>
    <x v="9"/>
    <n v="4"/>
  </r>
  <r>
    <n v="3458"/>
    <s v="Patrícia Leite"/>
    <x v="0"/>
    <d v="2024-10-10T00:00:00"/>
    <x v="0"/>
    <n v="15"/>
    <x v="1"/>
    <s v="Yes"/>
    <n v="30"/>
    <s v="Yes"/>
    <n v="20"/>
    <n v="3"/>
    <x v="9"/>
    <x v="9"/>
    <n v="62"/>
  </r>
  <r>
    <n v="3459"/>
    <s v="Quênia Rocha"/>
    <x v="2"/>
    <d v="2024-10-11T00:00:00"/>
    <x v="1"/>
    <n v="10"/>
    <x v="0"/>
    <s v="No"/>
    <s v="-"/>
    <s v="Yes"/>
    <n v="20"/>
    <n v="10"/>
    <x v="9"/>
    <x v="9"/>
    <n v="20"/>
  </r>
  <r>
    <n v="3460"/>
    <s v="Rafael Torres"/>
    <x v="1"/>
    <d v="2024-10-12T00:00:00"/>
    <x v="0"/>
    <n v="5"/>
    <x v="2"/>
    <s v="No"/>
    <s v="-"/>
    <s v="No"/>
    <n v="0"/>
    <n v="0"/>
    <x v="9"/>
    <x v="9"/>
    <n v="5"/>
  </r>
  <r>
    <n v="3461"/>
    <s v="Sandra Gouveia"/>
    <x v="0"/>
    <d v="2024-10-13T00:00:00"/>
    <x v="1"/>
    <n v="15"/>
    <x v="0"/>
    <s v="Yes"/>
    <n v="30"/>
    <s v="Yes"/>
    <n v="20"/>
    <n v="15"/>
    <x v="9"/>
    <x v="9"/>
    <n v="50"/>
  </r>
  <r>
    <n v="3462"/>
    <s v="Tiago Lacerda"/>
    <x v="2"/>
    <d v="2024-10-14T00:00:00"/>
    <x v="0"/>
    <n v="10"/>
    <x v="1"/>
    <s v="No"/>
    <s v="-"/>
    <s v="Yes"/>
    <n v="20"/>
    <n v="15"/>
    <x v="9"/>
    <x v="9"/>
    <n v="15"/>
  </r>
  <r>
    <n v="3463"/>
    <s v="Ursula Fonseca"/>
    <x v="1"/>
    <d v="2024-10-15T00:00:00"/>
    <x v="1"/>
    <n v="5"/>
    <x v="0"/>
    <s v="No"/>
    <s v="-"/>
    <s v="No"/>
    <n v="0"/>
    <n v="1"/>
    <x v="9"/>
    <x v="9"/>
    <n v="4"/>
  </r>
  <r>
    <n v="3464"/>
    <s v="Vanessa Andrade"/>
    <x v="0"/>
    <d v="2024-10-16T00:00:00"/>
    <x v="0"/>
    <n v="15"/>
    <x v="2"/>
    <s v="Yes"/>
    <n v="30"/>
    <s v="Yes"/>
    <n v="20"/>
    <n v="7"/>
    <x v="9"/>
    <x v="9"/>
    <n v="58"/>
  </r>
  <r>
    <n v="3465"/>
    <s v="William Castro"/>
    <x v="2"/>
    <d v="2024-10-17T00:00:00"/>
    <x v="1"/>
    <n v="10"/>
    <x v="0"/>
    <s v="No"/>
    <s v="-"/>
    <s v="Yes"/>
    <n v="20"/>
    <n v="10"/>
    <x v="9"/>
    <x v="9"/>
    <n v="20"/>
  </r>
  <r>
    <n v="3466"/>
    <s v="Xavier Monteiro"/>
    <x v="1"/>
    <d v="2024-10-18T00:00:00"/>
    <x v="0"/>
    <n v="5"/>
    <x v="1"/>
    <s v="No"/>
    <s v="-"/>
    <s v="No"/>
    <n v="0"/>
    <n v="0"/>
    <x v="9"/>
    <x v="9"/>
    <n v="5"/>
  </r>
  <r>
    <n v="3467"/>
    <s v="Yasmin Figueira"/>
    <x v="0"/>
    <d v="2024-10-19T00:00:00"/>
    <x v="1"/>
    <n v="15"/>
    <x v="0"/>
    <s v="Yes"/>
    <n v="30"/>
    <s v="Yes"/>
    <n v="20"/>
    <n v="15"/>
    <x v="9"/>
    <x v="9"/>
    <n v="50"/>
  </r>
  <r>
    <n v="3468"/>
    <s v="Zacarias Mendonça"/>
    <x v="2"/>
    <d v="2024-10-20T00:00:00"/>
    <x v="0"/>
    <n v="10"/>
    <x v="2"/>
    <s v="No"/>
    <s v="-"/>
    <s v="Yes"/>
    <n v="20"/>
    <n v="12"/>
    <x v="9"/>
    <x v="9"/>
    <n v="18"/>
  </r>
  <r>
    <n v="3469"/>
    <s v="Amanda Menezes"/>
    <x v="1"/>
    <d v="2024-10-21T00:00:00"/>
    <x v="1"/>
    <n v="5"/>
    <x v="0"/>
    <s v="No"/>
    <s v="-"/>
    <s v="No"/>
    <n v="0"/>
    <n v="2"/>
    <x v="9"/>
    <x v="9"/>
    <n v="3"/>
  </r>
  <r>
    <n v="3470"/>
    <s v="Bruno Santos"/>
    <x v="0"/>
    <d v="2024-10-22T00:00:00"/>
    <x v="0"/>
    <n v="15"/>
    <x v="1"/>
    <s v="Yes"/>
    <n v="30"/>
    <s v="Yes"/>
    <n v="20"/>
    <n v="5"/>
    <x v="9"/>
    <x v="9"/>
    <n v="60"/>
  </r>
  <r>
    <n v="3471"/>
    <s v="Carla Ferreira"/>
    <x v="2"/>
    <d v="2024-10-23T00:00:00"/>
    <x v="1"/>
    <n v="10"/>
    <x v="0"/>
    <s v="No"/>
    <s v="-"/>
    <s v="Yes"/>
    <n v="20"/>
    <n v="10"/>
    <x v="9"/>
    <x v="9"/>
    <n v="20"/>
  </r>
  <r>
    <n v="3472"/>
    <s v="Diogo Alves"/>
    <x v="1"/>
    <d v="2024-10-24T00:00:00"/>
    <x v="0"/>
    <n v="5"/>
    <x v="2"/>
    <s v="No"/>
    <s v="-"/>
    <s v="No"/>
    <n v="0"/>
    <n v="0"/>
    <x v="9"/>
    <x v="9"/>
    <n v="5"/>
  </r>
  <r>
    <n v="3473"/>
    <s v="Elisa Neves"/>
    <x v="0"/>
    <d v="2024-10-25T00:00:00"/>
    <x v="1"/>
    <n v="15"/>
    <x v="0"/>
    <s v="Yes"/>
    <n v="30"/>
    <s v="Yes"/>
    <n v="20"/>
    <n v="3"/>
    <x v="9"/>
    <x v="9"/>
    <n v="62"/>
  </r>
  <r>
    <n v="3474"/>
    <s v="Fabiano Pires"/>
    <x v="2"/>
    <d v="2024-10-26T00:00:00"/>
    <x v="0"/>
    <n v="10"/>
    <x v="1"/>
    <s v="No"/>
    <s v="-"/>
    <s v="Yes"/>
    <n v="20"/>
    <n v="15"/>
    <x v="9"/>
    <x v="9"/>
    <n v="15"/>
  </r>
  <r>
    <n v="3475"/>
    <s v="Giovana Ribeiro"/>
    <x v="1"/>
    <d v="2024-10-27T00:00:00"/>
    <x v="1"/>
    <n v="5"/>
    <x v="0"/>
    <s v="No"/>
    <s v="-"/>
    <s v="No"/>
    <n v="0"/>
    <n v="1"/>
    <x v="9"/>
    <x v="9"/>
    <n v="4"/>
  </r>
  <r>
    <n v="3476"/>
    <s v="Hélio Costa"/>
    <x v="0"/>
    <d v="2024-10-28T00:00:00"/>
    <x v="0"/>
    <n v="15"/>
    <x v="2"/>
    <s v="Yes"/>
    <n v="30"/>
    <s v="Yes"/>
    <n v="20"/>
    <n v="7"/>
    <x v="9"/>
    <x v="9"/>
    <n v="58"/>
  </r>
  <r>
    <n v="3477"/>
    <s v="Íris Loureiro"/>
    <x v="2"/>
    <d v="2024-10-29T00:00:00"/>
    <x v="1"/>
    <n v="10"/>
    <x v="0"/>
    <s v="No"/>
    <s v="-"/>
    <s v="Yes"/>
    <n v="20"/>
    <n v="10"/>
    <x v="9"/>
    <x v="9"/>
    <n v="20"/>
  </r>
  <r>
    <n v="3478"/>
    <s v="João Pereira"/>
    <x v="1"/>
    <d v="2024-10-30T00:00:00"/>
    <x v="0"/>
    <n v="5"/>
    <x v="1"/>
    <s v="No"/>
    <s v="-"/>
    <s v="No"/>
    <n v="0"/>
    <n v="0"/>
    <x v="9"/>
    <x v="9"/>
    <n v="5"/>
  </r>
  <r>
    <n v="3479"/>
    <s v="Klara Silva"/>
    <x v="0"/>
    <d v="2024-10-31T00:00:00"/>
    <x v="1"/>
    <n v="15"/>
    <x v="0"/>
    <s v="Yes"/>
    <n v="30"/>
    <s v="Yes"/>
    <n v="20"/>
    <n v="20"/>
    <x v="9"/>
    <x v="9"/>
    <n v="45"/>
  </r>
  <r>
    <n v="3480"/>
    <s v="Luciana Barros"/>
    <x v="2"/>
    <d v="2024-11-01T00:00:00"/>
    <x v="0"/>
    <n v="10"/>
    <x v="2"/>
    <s v="No"/>
    <s v="-"/>
    <s v="Yes"/>
    <n v="20"/>
    <n v="15"/>
    <x v="10"/>
    <x v="10"/>
    <n v="15"/>
  </r>
  <r>
    <n v="3481"/>
    <s v="Marcos Gomes"/>
    <x v="1"/>
    <d v="2024-11-02T00:00:00"/>
    <x v="1"/>
    <n v="5"/>
    <x v="0"/>
    <s v="No"/>
    <s v="-"/>
    <s v="No"/>
    <n v="0"/>
    <n v="1"/>
    <x v="10"/>
    <x v="10"/>
    <n v="4"/>
  </r>
  <r>
    <n v="3482"/>
    <s v="Natália Soares"/>
    <x v="0"/>
    <d v="2024-11-03T00:00:00"/>
    <x v="0"/>
    <n v="15"/>
    <x v="1"/>
    <s v="Yes"/>
    <n v="30"/>
    <s v="Yes"/>
    <n v="20"/>
    <n v="3"/>
    <x v="10"/>
    <x v="10"/>
    <n v="62"/>
  </r>
  <r>
    <n v="3483"/>
    <s v="Oscar Machado"/>
    <x v="2"/>
    <d v="2024-11-04T00:00:00"/>
    <x v="1"/>
    <n v="10"/>
    <x v="0"/>
    <s v="No"/>
    <s v="-"/>
    <s v="Yes"/>
    <n v="20"/>
    <n v="10"/>
    <x v="10"/>
    <x v="10"/>
    <n v="20"/>
  </r>
  <r>
    <n v="3484"/>
    <s v="Patrícia Lima"/>
    <x v="1"/>
    <d v="2024-11-05T00:00:00"/>
    <x v="0"/>
    <n v="5"/>
    <x v="2"/>
    <s v="No"/>
    <s v="-"/>
    <s v="No"/>
    <n v="0"/>
    <n v="0"/>
    <x v="10"/>
    <x v="10"/>
    <n v="5"/>
  </r>
  <r>
    <n v="3485"/>
    <s v="Quirino Neto"/>
    <x v="0"/>
    <d v="2024-11-06T00:00:00"/>
    <x v="1"/>
    <n v="15"/>
    <x v="0"/>
    <s v="Yes"/>
    <n v="30"/>
    <s v="Yes"/>
    <n v="20"/>
    <n v="15"/>
    <x v="10"/>
    <x v="10"/>
    <n v="50"/>
  </r>
  <r>
    <n v="3486"/>
    <s v="Rafaela Souza"/>
    <x v="1"/>
    <d v="2024-11-07T00:00:00"/>
    <x v="0"/>
    <n v="5"/>
    <x v="0"/>
    <s v="No"/>
    <s v="-"/>
    <s v="No"/>
    <n v="0"/>
    <n v="0"/>
    <x v="10"/>
    <x v="10"/>
    <n v="5"/>
  </r>
  <r>
    <n v="3487"/>
    <s v="Sandro Almeida"/>
    <x v="0"/>
    <d v="2024-11-08T00:00:00"/>
    <x v="1"/>
    <n v="15"/>
    <x v="2"/>
    <s v="Yes"/>
    <n v="30"/>
    <s v="Yes"/>
    <n v="20"/>
    <n v="7"/>
    <x v="10"/>
    <x v="10"/>
    <n v="58"/>
  </r>
  <r>
    <n v="3488"/>
    <s v="Tânia Ribeiro"/>
    <x v="2"/>
    <d v="2024-11-09T00:00:00"/>
    <x v="0"/>
    <n v="10"/>
    <x v="1"/>
    <s v="No"/>
    <s v="-"/>
    <s v="Yes"/>
    <n v="20"/>
    <n v="10"/>
    <x v="10"/>
    <x v="10"/>
    <n v="20"/>
  </r>
  <r>
    <n v="3489"/>
    <s v="Ugo Dias"/>
    <x v="1"/>
    <d v="2024-11-10T00:00:00"/>
    <x v="1"/>
    <n v="5"/>
    <x v="2"/>
    <s v="No"/>
    <s v="-"/>
    <s v="No"/>
    <n v="0"/>
    <n v="1"/>
    <x v="10"/>
    <x v="10"/>
    <n v="4"/>
  </r>
  <r>
    <n v="3490"/>
    <s v="Valéria Lima"/>
    <x v="0"/>
    <d v="2024-11-11T00:00:00"/>
    <x v="0"/>
    <n v="15"/>
    <x v="0"/>
    <s v="Yes"/>
    <n v="30"/>
    <s v="Yes"/>
    <n v="20"/>
    <n v="15"/>
    <x v="10"/>
    <x v="10"/>
    <n v="50"/>
  </r>
  <r>
    <n v="3491"/>
    <s v="William Fernandes"/>
    <x v="2"/>
    <d v="2024-11-12T00:00:00"/>
    <x v="1"/>
    <n v="10"/>
    <x v="0"/>
    <s v="No"/>
    <s v="-"/>
    <s v="Yes"/>
    <n v="20"/>
    <n v="5"/>
    <x v="10"/>
    <x v="10"/>
    <n v="25"/>
  </r>
  <r>
    <n v="3492"/>
    <s v="Xuxa Mendes"/>
    <x v="1"/>
    <d v="2024-11-13T00:00:00"/>
    <x v="0"/>
    <n v="5"/>
    <x v="1"/>
    <s v="No"/>
    <s v="-"/>
    <s v="No"/>
    <n v="0"/>
    <n v="0"/>
    <x v="10"/>
    <x v="10"/>
    <n v="5"/>
  </r>
  <r>
    <n v="3493"/>
    <s v="Ygor Farias"/>
    <x v="0"/>
    <d v="2024-11-14T00:00:00"/>
    <x v="1"/>
    <n v="15"/>
    <x v="2"/>
    <s v="Yes"/>
    <n v="30"/>
    <s v="Yes"/>
    <n v="20"/>
    <n v="20"/>
    <x v="10"/>
    <x v="10"/>
    <n v="45"/>
  </r>
  <r>
    <n v="3494"/>
    <s v="Zilda Barros"/>
    <x v="2"/>
    <d v="2024-11-15T00:00:00"/>
    <x v="0"/>
    <n v="10"/>
    <x v="2"/>
    <s v="No"/>
    <s v="-"/>
    <s v="Yes"/>
    <n v="20"/>
    <n v="12"/>
    <x v="10"/>
    <x v="10"/>
    <n v="18"/>
  </r>
  <r>
    <n v="3495"/>
    <s v="Amanda Santos"/>
    <x v="1"/>
    <d v="2024-11-16T00:00:00"/>
    <x v="1"/>
    <n v="5"/>
    <x v="0"/>
    <s v="No"/>
    <s v="-"/>
    <s v="No"/>
    <n v="0"/>
    <n v="2"/>
    <x v="10"/>
    <x v="10"/>
    <n v="3"/>
  </r>
  <r>
    <n v="3496"/>
    <s v="Bruno Costa"/>
    <x v="0"/>
    <d v="2024-11-17T00:00:00"/>
    <x v="0"/>
    <n v="15"/>
    <x v="1"/>
    <s v="Yes"/>
    <n v="30"/>
    <s v="Yes"/>
    <n v="20"/>
    <n v="5"/>
    <x v="10"/>
    <x v="10"/>
    <n v="60"/>
  </r>
  <r>
    <n v="3497"/>
    <s v="Carla Rodrigues"/>
    <x v="2"/>
    <d v="2024-11-18T00:00:00"/>
    <x v="1"/>
    <n v="10"/>
    <x v="0"/>
    <s v="No"/>
    <s v="-"/>
    <s v="Yes"/>
    <n v="20"/>
    <n v="10"/>
    <x v="10"/>
    <x v="10"/>
    <n v="20"/>
  </r>
  <r>
    <n v="3498"/>
    <s v="Diogo Pereira"/>
    <x v="1"/>
    <d v="2024-11-19T00:00:00"/>
    <x v="0"/>
    <n v="5"/>
    <x v="2"/>
    <s v="No"/>
    <s v="-"/>
    <s v="No"/>
    <n v="0"/>
    <n v="0"/>
    <x v="10"/>
    <x v="10"/>
    <n v="5"/>
  </r>
  <r>
    <n v="3499"/>
    <s v="Elisa Correia"/>
    <x v="0"/>
    <d v="2024-11-20T00:00:00"/>
    <x v="1"/>
    <n v="15"/>
    <x v="0"/>
    <s v="Yes"/>
    <n v="30"/>
    <s v="Yes"/>
    <n v="20"/>
    <n v="3"/>
    <x v="10"/>
    <x v="10"/>
    <n v="62"/>
  </r>
  <r>
    <n v="3500"/>
    <s v="Fábio Lourenço"/>
    <x v="2"/>
    <d v="2024-11-21T00:00:00"/>
    <x v="0"/>
    <n v="10"/>
    <x v="1"/>
    <s v="No"/>
    <s v="-"/>
    <s v="Yes"/>
    <n v="20"/>
    <n v="15"/>
    <x v="10"/>
    <x v="10"/>
    <n v="15"/>
  </r>
  <r>
    <n v="3501"/>
    <s v="Gabriela Neves"/>
    <x v="1"/>
    <d v="2024-11-22T00:00:00"/>
    <x v="1"/>
    <n v="5"/>
    <x v="0"/>
    <s v="No"/>
    <s v="-"/>
    <s v="No"/>
    <n v="0"/>
    <n v="1"/>
    <x v="10"/>
    <x v="10"/>
    <n v="4"/>
  </r>
  <r>
    <n v="3502"/>
    <s v="Henrique Gonçalves"/>
    <x v="0"/>
    <d v="2024-11-23T00:00:00"/>
    <x v="0"/>
    <n v="15"/>
    <x v="2"/>
    <s v="Yes"/>
    <n v="30"/>
    <s v="Yes"/>
    <n v="20"/>
    <n v="7"/>
    <x v="10"/>
    <x v="10"/>
    <n v="58"/>
  </r>
  <r>
    <n v="3503"/>
    <s v="Íris Santos"/>
    <x v="2"/>
    <d v="2024-11-24T00:00:00"/>
    <x v="1"/>
    <n v="10"/>
    <x v="0"/>
    <s v="No"/>
    <s v="-"/>
    <s v="Yes"/>
    <n v="20"/>
    <n v="10"/>
    <x v="10"/>
    <x v="10"/>
    <n v="20"/>
  </r>
  <r>
    <n v="3504"/>
    <s v="João Marcelo Alves"/>
    <x v="1"/>
    <d v="2024-11-25T00:00:00"/>
    <x v="0"/>
    <n v="5"/>
    <x v="1"/>
    <s v="No"/>
    <s v="-"/>
    <s v="No"/>
    <n v="0"/>
    <n v="0"/>
    <x v="10"/>
    <x v="10"/>
    <n v="5"/>
  </r>
  <r>
    <n v="3505"/>
    <s v="Klara Fonseca"/>
    <x v="0"/>
    <d v="2024-11-26T00:00:00"/>
    <x v="1"/>
    <n v="15"/>
    <x v="0"/>
    <s v="Yes"/>
    <n v="30"/>
    <s v="Yes"/>
    <n v="20"/>
    <n v="20"/>
    <x v="10"/>
    <x v="10"/>
    <n v="45"/>
  </r>
  <r>
    <n v="3506"/>
    <s v="Lucas Mendonça"/>
    <x v="2"/>
    <d v="2024-11-27T00:00:00"/>
    <x v="0"/>
    <n v="10"/>
    <x v="2"/>
    <s v="No"/>
    <s v="-"/>
    <s v="Yes"/>
    <n v="20"/>
    <n v="15"/>
    <x v="10"/>
    <x v="10"/>
    <n v="15"/>
  </r>
  <r>
    <n v="3507"/>
    <s v="Marcela Torres"/>
    <x v="1"/>
    <d v="2024-11-28T00:00:00"/>
    <x v="1"/>
    <n v="5"/>
    <x v="0"/>
    <s v="No"/>
    <s v="-"/>
    <s v="No"/>
    <n v="0"/>
    <n v="1"/>
    <x v="10"/>
    <x v="10"/>
    <n v="4"/>
  </r>
  <r>
    <n v="3508"/>
    <s v="Natália Castro"/>
    <x v="0"/>
    <d v="2024-11-29T00:00:00"/>
    <x v="0"/>
    <n v="15"/>
    <x v="1"/>
    <s v="Yes"/>
    <n v="30"/>
    <s v="Yes"/>
    <n v="20"/>
    <n v="3"/>
    <x v="10"/>
    <x v="10"/>
    <n v="62"/>
  </r>
  <r>
    <n v="3509"/>
    <s v="Oscar Martins"/>
    <x v="2"/>
    <d v="2024-11-30T00:00:00"/>
    <x v="1"/>
    <n v="10"/>
    <x v="0"/>
    <s v="No"/>
    <s v="-"/>
    <s v="Yes"/>
    <n v="20"/>
    <n v="10"/>
    <x v="10"/>
    <x v="10"/>
    <n v="20"/>
  </r>
  <r>
    <n v="3510"/>
    <s v="Patrícia Oliveira"/>
    <x v="1"/>
    <d v="2024-12-01T00:00:00"/>
    <x v="0"/>
    <n v="5"/>
    <x v="2"/>
    <s v="No"/>
    <s v="-"/>
    <s v="No"/>
    <n v="0"/>
    <n v="0"/>
    <x v="11"/>
    <x v="11"/>
    <n v="5"/>
  </r>
  <r>
    <n v="3511"/>
    <s v="Quentin Nogueira"/>
    <x v="0"/>
    <d v="2024-12-02T00:00:00"/>
    <x v="1"/>
    <n v="15"/>
    <x v="0"/>
    <s v="Yes"/>
    <n v="30"/>
    <s v="Yes"/>
    <n v="20"/>
    <n v="15"/>
    <x v="11"/>
    <x v="11"/>
    <n v="50"/>
  </r>
  <r>
    <n v="3512"/>
    <s v="Raquel Silva"/>
    <x v="2"/>
    <d v="2024-12-03T00:00:00"/>
    <x v="0"/>
    <n v="10"/>
    <x v="1"/>
    <s v="No"/>
    <s v="-"/>
    <s v="Yes"/>
    <n v="20"/>
    <n v="15"/>
    <x v="11"/>
    <x v="11"/>
    <n v="15"/>
  </r>
  <r>
    <n v="3513"/>
    <s v="Sandro Gomes"/>
    <x v="1"/>
    <d v="2024-12-04T00:00:00"/>
    <x v="1"/>
    <n v="5"/>
    <x v="0"/>
    <s v="No"/>
    <s v="-"/>
    <s v="No"/>
    <n v="0"/>
    <n v="1"/>
    <x v="11"/>
    <x v="11"/>
    <n v="4"/>
  </r>
  <r>
    <n v="3514"/>
    <s v="Tânia Machado"/>
    <x v="0"/>
    <d v="2024-12-05T00:00:00"/>
    <x v="0"/>
    <n v="15"/>
    <x v="2"/>
    <s v="Yes"/>
    <n v="30"/>
    <s v="Yes"/>
    <n v="20"/>
    <n v="7"/>
    <x v="11"/>
    <x v="11"/>
    <n v="58"/>
  </r>
  <r>
    <n v="3515"/>
    <s v="Ursula Silva"/>
    <x v="2"/>
    <d v="2024-12-06T00:00:00"/>
    <x v="1"/>
    <n v="10"/>
    <x v="0"/>
    <s v="No"/>
    <s v="-"/>
    <s v="Yes"/>
    <n v="20"/>
    <n v="10"/>
    <x v="11"/>
    <x v="11"/>
    <n v="20"/>
  </r>
  <r>
    <n v="3516"/>
    <s v="Vanessa Moraes"/>
    <x v="1"/>
    <d v="2024-12-07T00:00:00"/>
    <x v="0"/>
    <n v="5"/>
    <x v="1"/>
    <s v="No"/>
    <s v="-"/>
    <s v="No"/>
    <n v="0"/>
    <n v="0"/>
    <x v="11"/>
    <x v="11"/>
    <n v="5"/>
  </r>
  <r>
    <n v="3517"/>
    <s v="William Carvalho"/>
    <x v="0"/>
    <d v="2024-12-08T00:00:00"/>
    <x v="1"/>
    <n v="15"/>
    <x v="0"/>
    <s v="Yes"/>
    <n v="30"/>
    <s v="Yes"/>
    <n v="20"/>
    <n v="20"/>
    <x v="11"/>
    <x v="11"/>
    <n v="45"/>
  </r>
  <r>
    <n v="3518"/>
    <s v="Xavier Reis"/>
    <x v="2"/>
    <d v="2024-12-09T00:00:00"/>
    <x v="0"/>
    <n v="10"/>
    <x v="2"/>
    <s v="No"/>
    <s v="-"/>
    <s v="Yes"/>
    <n v="20"/>
    <n v="12"/>
    <x v="11"/>
    <x v="11"/>
    <n v="18"/>
  </r>
  <r>
    <n v="3519"/>
    <s v="Yasmin Rocha"/>
    <x v="1"/>
    <d v="2024-12-10T00:00:00"/>
    <x v="1"/>
    <n v="5"/>
    <x v="0"/>
    <s v="No"/>
    <s v="-"/>
    <s v="No"/>
    <n v="0"/>
    <n v="2"/>
    <x v="11"/>
    <x v="11"/>
    <n v="3"/>
  </r>
  <r>
    <n v="3520"/>
    <s v="Zacarias Duarte"/>
    <x v="0"/>
    <d v="2024-12-11T00:00:00"/>
    <x v="0"/>
    <n v="15"/>
    <x v="1"/>
    <s v="Yes"/>
    <n v="30"/>
    <s v="Yes"/>
    <n v="20"/>
    <n v="5"/>
    <x v="11"/>
    <x v="11"/>
    <n v="60"/>
  </r>
  <r>
    <n v="3521"/>
    <s v="Amanda Freitas"/>
    <x v="2"/>
    <d v="2024-12-12T00:00:00"/>
    <x v="1"/>
    <n v="10"/>
    <x v="0"/>
    <s v="No"/>
    <s v="-"/>
    <s v="Yes"/>
    <n v="20"/>
    <n v="10"/>
    <x v="11"/>
    <x v="11"/>
    <n v="20"/>
  </r>
  <r>
    <n v="3522"/>
    <s v="Bruno Almeida"/>
    <x v="1"/>
    <d v="2024-12-13T00:00:00"/>
    <x v="0"/>
    <n v="5"/>
    <x v="2"/>
    <s v="No"/>
    <s v="-"/>
    <s v="No"/>
    <n v="0"/>
    <n v="0"/>
    <x v="11"/>
    <x v="11"/>
    <n v="5"/>
  </r>
  <r>
    <n v="3523"/>
    <s v="Carla Siqueira"/>
    <x v="0"/>
    <d v="2024-12-14T00:00:00"/>
    <x v="1"/>
    <n v="15"/>
    <x v="0"/>
    <s v="Yes"/>
    <n v="30"/>
    <s v="Yes"/>
    <n v="20"/>
    <n v="3"/>
    <x v="11"/>
    <x v="11"/>
    <n v="62"/>
  </r>
  <r>
    <n v="3524"/>
    <s v="Diogo Ramos"/>
    <x v="2"/>
    <d v="2024-12-15T00:00:00"/>
    <x v="0"/>
    <n v="10"/>
    <x v="1"/>
    <s v="No"/>
    <s v="-"/>
    <s v="Yes"/>
    <n v="20"/>
    <n v="15"/>
    <x v="11"/>
    <x v="11"/>
    <n v="15"/>
  </r>
  <r>
    <n v="3525"/>
    <s v="Elisa Magalhães"/>
    <x v="1"/>
    <d v="2024-12-16T00:00:00"/>
    <x v="1"/>
    <n v="5"/>
    <x v="0"/>
    <s v="No"/>
    <s v="-"/>
    <s v="No"/>
    <n v="0"/>
    <n v="1"/>
    <x v="11"/>
    <x v="1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2 tabela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9">
  <location ref="B6:C10" firstHeaderRow="1" firstDataRow="1" firstDataCol="1"/>
  <pivotFields count="15">
    <pivotField compact="0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outline="0" showAll="0"/>
    <pivotField compact="0" numFmtId="164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1" outline="0" showAll="0"/>
    <pivotField dataField="1" compact="0" numFmtId="164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Total Value" fld="14" baseField="0" baseItem="0" numFmtId="164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3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4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4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4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4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6" format="5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5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5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b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C80:D84" firstHeaderRow="1" firstDataRow="1" firstDataCol="1" rowPageCount="1" colPageCount="1"/>
  <pivotFields count="15"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outline="0" showAll="0"/>
    <pivotField compact="0" numFmtId="164" outline="0" showAll="0"/>
    <pivotField axis="axisPage" compact="0" outline="0" showAll="0">
      <items count="4">
        <item x="1"/>
        <item x="0"/>
        <item x="2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1" outline="0" showAll="0"/>
    <pivotField compact="0" numFmtId="164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Contagem de EA Play Season Pass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3 tabela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3">
  <location ref="B16:C19" firstHeaderRow="1" firstDataRow="1" firstDataCol="1"/>
  <pivotFields count="15">
    <pivotField dataField="1" compact="0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numFmtId="14" outline="0" showAll="0"/>
    <pivotField axis="axisRow" compact="0" outline="0" showAll="0">
      <items count="3">
        <item x="1"/>
        <item x="0"/>
        <item t="default"/>
      </items>
    </pivotField>
    <pivotField compact="0" numFmtId="164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1" outline="0" showAll="0"/>
    <pivotField compact="0" numFmtId="164" outline="0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ntagem de Subscriber ID" fld="0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1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1 tabela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0">
  <location ref="G3:H7" firstHeaderRow="1" firstDataRow="1" firstDataCol="1"/>
  <pivotFields count="15">
    <pivotField dataField="1"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compact="0" outline="0" showAll="0"/>
    <pivotField compact="0" numFmtId="1" outline="0" showAll="0"/>
    <pivotField compact="0" numFmtId="164" outline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Quantidade de Assinaturas" fld="0" subtotal="count" baseField="0" baseItem="0"/>
  </dataFields>
  <chartFormats count="6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3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4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4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4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7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8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5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8" format="5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8" format="5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9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5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9" format="5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9" format="5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3">
  <location ref="D63:F76" firstHeaderRow="1" firstDataRow="1" firstDataCol="2"/>
  <pivotFields count="15">
    <pivotField dataField="1" compact="0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outline="0" showAll="0"/>
    <pivotField compact="0" numFmtId="164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axis="axisRow" compact="0" outline="0" showAll="0" sortType="ascending">
      <items count="13">
        <item x="3"/>
        <item x="7"/>
        <item x="11"/>
        <item x="1"/>
        <item x="0"/>
        <item x="6"/>
        <item x="5"/>
        <item x="4"/>
        <item x="2"/>
        <item x="10"/>
        <item x="9"/>
        <item x="8"/>
        <item t="default"/>
      </items>
    </pivotField>
    <pivotField axis="axisRow" compact="0" numFmtId="1" outline="0" subtotalTop="0" multipleItemSelectionAllowed="1" showAll="0" sortType="ascending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compact="0" numFmtId="164" outline="0" showAll="0"/>
  </pivotFields>
  <rowFields count="2">
    <field x="13"/>
    <field x="12"/>
  </rowFields>
  <rowItems count="13">
    <i>
      <x/>
      <x v="4"/>
    </i>
    <i>
      <x v="1"/>
      <x v="3"/>
    </i>
    <i>
      <x v="2"/>
      <x v="8"/>
    </i>
    <i>
      <x v="3"/>
      <x/>
    </i>
    <i>
      <x v="4"/>
      <x v="7"/>
    </i>
    <i>
      <x v="5"/>
      <x v="6"/>
    </i>
    <i>
      <x v="6"/>
      <x v="5"/>
    </i>
    <i>
      <x v="7"/>
      <x v="1"/>
    </i>
    <i>
      <x v="8"/>
      <x v="11"/>
    </i>
    <i>
      <x v="9"/>
      <x v="10"/>
    </i>
    <i>
      <x v="10"/>
      <x v="9"/>
    </i>
    <i>
      <x v="11"/>
      <x v="2"/>
    </i>
    <i t="grand">
      <x/>
    </i>
  </rowItems>
  <colItems count="1">
    <i/>
  </colItems>
  <dataFields count="1">
    <dataField name="Contagem de Subscriber ID" fld="0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b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E53:F54" firstHeaderRow="0" firstDataRow="1" firstDataCol="0" rowPageCount="1" colPageCount="1"/>
  <pivotFields count="15">
    <pivotField dataField="1" compact="0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outline="0" showAll="0"/>
    <pivotField compact="0" numFmtId="164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numFmtId="1" outline="0" showAll="0"/>
    <pivotField compact="0" numFmtId="164" outline="0"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Contagem de Subscriber ID" fld="0" subtotal="count" baseField="0" baseItem="0"/>
    <dataField name="Soma de Coupon Value" fld="11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4 tabela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B24:C25" firstHeaderRow="0" firstDataRow="1" firstDataCol="0"/>
  <pivotFields count="15">
    <pivotField compact="0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numFmtId="14" outline="0" showAll="0"/>
    <pivotField compact="0" outline="0" showAll="0"/>
    <pivotField compact="0" numFmtId="164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outline="0" showAll="0"/>
    <pivotField compact="0" numFmtId="1" outline="0" showAll="0"/>
    <pivotField dataField="1" compact="0" numFmtId="164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oma de Coupon Value" fld="11" baseField="0" baseItem="0" numFmtId="164"/>
    <dataField name="Soma de Total Value" fld="14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lan" xr10:uid="{DE744B4C-1746-40FE-9029-38910815FB7D}" sourceName="Plan">
  <pivotTables>
    <pivotTable tabId="3" name="3 tabela"/>
    <pivotTable tabId="3" name="4 tabela"/>
    <pivotTable tabId="3" name="2 tabela"/>
    <pivotTable tabId="3" name="Tabela dinâmica6"/>
    <pivotTable tabId="3" name="tb3"/>
  </pivotTables>
  <data>
    <tabular pivotCacheId="625491170">
      <items count="3">
        <i x="1" s="1"/>
        <i x="2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27CCE92F-1356-426F-928A-F5A79090C512}" sourceName="Subscription Type">
  <pivotTables>
    <pivotTable tabId="3" name="2 tabela"/>
    <pivotTable tabId="3" name="4 tabela"/>
    <pivotTable tabId="3" name="Tabela dinâmica6"/>
    <pivotTable tabId="3" name="3 tabela"/>
    <pivotTable tabId="3" name="tb3"/>
  </pivotTables>
  <data>
    <tabular pivotCacheId="625491170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lan1" xr10:uid="{B86AADFB-5E32-4FE1-A5F2-706CB9586818}" sourceName="Plan">
  <pivotTables>
    <pivotTable tabId="3" name="1 tabela"/>
  </pivotTables>
  <data>
    <tabular pivotCacheId="1785563505">
      <items count="3">
        <i x="1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lan" xr10:uid="{E22B3F12-0794-41E5-97EA-D65582AD27FC}" cache="SegmentaçãodeDados_Plan" caption="Plan" rowHeight="228600"/>
  <slicer name="Plan 2" xr10:uid="{9F8617D0-5B8F-455A-B2B0-69C9C9757367}" cache="SegmentaçãodeDados_Plan1" caption="Plan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lan 1" xr10:uid="{2B7EBABC-D35F-4B28-8D8D-D6C95B6D4170}" cache="SegmentaçãodeDados_Plan" caption="Plan" style="SlicerStyleDark4" rowHeight="228600"/>
  <slicer name="Subscription Type" xr10:uid="{BD332DD3-8709-4295-9246-12570420E39E}" cache="SegmentaçãodeDados_Subscription_Type" caption="Subscription Type" style="SlicerStyleDark4" rowHeight="228600"/>
</slicers>
</file>

<file path=xl/tables/table1.xml><?xml version="1.0" encoding="utf-8"?>
<table xmlns="http://schemas.openxmlformats.org/spreadsheetml/2006/main" id="1" name="Tabela1" displayName="Tabela1" ref="A1:O296" totalsRowShown="0" dataDxfId="22">
  <autoFilter ref="A1:O296"/>
  <tableColumns count="15">
    <tableColumn id="1" name="Subscriber ID" dataDxfId="21"/>
    <tableColumn id="2" name="Name" dataDxfId="20"/>
    <tableColumn id="3" name="Plan" dataDxfId="19"/>
    <tableColumn id="4" name="Start Date" dataDxfId="18"/>
    <tableColumn id="5" name="Auto Renewal" dataDxfId="17"/>
    <tableColumn id="6" name="Subscription Price" dataDxfId="16" dataCellStyle="Moeda"/>
    <tableColumn id="7" name="Subscription Type" dataDxfId="15"/>
    <tableColumn id="8" name="EA Play Season Pass" dataDxfId="14"/>
    <tableColumn id="13" name="EA Play Season Pass&#10;Price" dataDxfId="13" dataCellStyle="Moeda"/>
    <tableColumn id="9" name="Minecraft Season Pass" dataDxfId="12"/>
    <tableColumn id="10" name="Minecraft Season Pass Price" dataDxfId="11" dataCellStyle="Moeda"/>
    <tableColumn id="11" name="Coupon Value" dataDxfId="10" dataCellStyle="Moeda"/>
    <tableColumn id="19" name="Periodo" dataDxfId="9" dataCellStyle="Moeda">
      <calculatedColumnFormula>TEXT(Tabela1[[#This Row],[Start Date]],"mmm/aaaa")</calculatedColumnFormula>
    </tableColumn>
    <tableColumn id="20" name="MêsNum" dataDxfId="8" dataCellStyle="Moeda">
      <calculatedColumnFormula>MONTH(Tabela1[[#This Row],[Start Date]])</calculatedColumnFormula>
    </tableColumn>
    <tableColumn id="12" name="Total Value" dataDxfId="7" dataCellStyle="Moe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A3:O99" totalsRowShown="0">
  <autoFilter ref="A3:O99"/>
  <tableColumns count="15">
    <tableColumn id="1" name="Subscriber ID"/>
    <tableColumn id="2" name="Name"/>
    <tableColumn id="3" name="Plan"/>
    <tableColumn id="4" name="Start Date" dataDxfId="6"/>
    <tableColumn id="5" name="Auto Renewal"/>
    <tableColumn id="6" name="Subscription Price"/>
    <tableColumn id="7" name="Subscription Type"/>
    <tableColumn id="8" name="EA Play Season Pass"/>
    <tableColumn id="9" name="EA Play Season Pass&#10;Price"/>
    <tableColumn id="10" name="Minecraft Season Pass"/>
    <tableColumn id="11" name="Minecraft Season Pass Price"/>
    <tableColumn id="12" name="Coupon Value"/>
    <tableColumn id="13" name="Periodo"/>
    <tableColumn id="14" name="MêsNum"/>
    <tableColumn id="15" name="Total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B29:C31" totalsRowShown="0">
  <autoFilter ref="B29:C31"/>
  <tableColumns count="2">
    <tableColumn id="1" name="Categoria"/>
    <tableColumn id="2" name="Categoria2" dataDxfId="5">
      <calculatedColumnFormula>SUM(Tabela1[Total Value])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38:C41" totalsRowShown="0">
  <autoFilter ref="A38:C41"/>
  <sortState ref="A39:C41">
    <sortCondition descending="1" ref="A38:A41"/>
  </sortState>
  <tableColumns count="3">
    <tableColumn id="1" name="Tipos de passes" dataDxfId="4"/>
    <tableColumn id="2" name="Nº de Usuários" dataDxfId="3"/>
    <tableColumn id="3" name="Coluna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46:A47" totalsRowShown="0">
  <autoFilter ref="A46:A47">
    <filterColumn colId="0">
      <filters>
        <filter val="abr/24"/>
        <filter val="ago/24"/>
        <filter val="data"/>
        <filter val="dez/24"/>
        <filter val="fev/24"/>
        <filter val="jan/24"/>
        <filter val="jul/24"/>
        <filter val="jun/24"/>
        <filter val="mai/24"/>
        <filter val="mar/24"/>
        <filter val="nov/24"/>
        <filter val="out/24"/>
        <filter val="set/24"/>
      </filters>
    </filterColumn>
  </autoFilter>
  <tableColumns count="1">
    <tableColumn id="1" name="Coluna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5" displayName="Tabela5" ref="F40:G43" totalsRowShown="0" headerRowBorderDxfId="2" tableBorderDxfId="1" totalsRowBorderDxfId="0">
  <autoFilter ref="F40:G43"/>
  <tableColumns count="2">
    <tableColumn id="1" name="Tipos de passes"/>
    <tableColumn id="2" name="Nº de Usuá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13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table" Target="../tables/table6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table" Target="../tables/table5.xml"/><Relationship Id="rId5" Type="http://schemas.openxmlformats.org/officeDocument/2006/relationships/pivotTable" Target="../pivotTables/pivotTable5.xml"/><Relationship Id="rId10" Type="http://schemas.openxmlformats.org/officeDocument/2006/relationships/table" Target="../tables/table4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3.xml"/><Relationship Id="rId14" Type="http://schemas.microsoft.com/office/2019/04/relationships/namedSheetView" Target="../namedSheetViews/namedSheetView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749992370372631"/>
  </sheetPr>
  <dimension ref="B3:P21"/>
  <sheetViews>
    <sheetView showGridLines="0" topLeftCell="A24" workbookViewId="0">
      <selection activeCell="D36" sqref="D31:D36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1</v>
      </c>
      <c r="C5" t="s">
        <v>2</v>
      </c>
      <c r="E5" s="7" t="s">
        <v>3</v>
      </c>
      <c r="F5" t="s">
        <v>4</v>
      </c>
    </row>
    <row r="6" spans="2:16">
      <c r="B6" s="4" t="s">
        <v>5</v>
      </c>
      <c r="C6" t="s">
        <v>2</v>
      </c>
    </row>
    <row r="7" spans="2:16">
      <c r="B7" s="5" t="s">
        <v>6</v>
      </c>
      <c r="C7" t="s">
        <v>7</v>
      </c>
    </row>
    <row r="8" spans="2:16">
      <c r="B8" s="6" t="s">
        <v>8</v>
      </c>
      <c r="C8" t="s">
        <v>7</v>
      </c>
    </row>
    <row r="12" spans="2:16" ht="20.25" thickBot="1">
      <c r="B12" s="1" t="s">
        <v>9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749992370372631"/>
  </sheetPr>
  <dimension ref="A1:P296"/>
  <sheetViews>
    <sheetView zoomScale="90" zoomScaleNormal="90" workbookViewId="0">
      <selection activeCell="A15" sqref="A15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25.625" customWidth="1"/>
    <col min="5" max="5" width="18" bestFit="1" customWidth="1"/>
    <col min="6" max="6" width="14.75" bestFit="1" customWidth="1"/>
    <col min="7" max="7" width="22" bestFit="1" customWidth="1"/>
    <col min="8" max="8" width="20.625" bestFit="1" customWidth="1"/>
    <col min="9" max="9" width="20.625" customWidth="1"/>
    <col min="10" max="10" width="16.75" bestFit="1" customWidth="1"/>
    <col min="11" max="11" width="21.25" bestFit="1" customWidth="1"/>
    <col min="12" max="12" width="17.25" customWidth="1"/>
    <col min="13" max="13" width="16.25" customWidth="1"/>
    <col min="14" max="14" width="14" customWidth="1"/>
    <col min="17" max="17" width="8.25" bestFit="1" customWidth="1"/>
    <col min="18" max="19" width="25" bestFit="1" customWidth="1"/>
  </cols>
  <sheetData>
    <row r="1" spans="1:16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27" t="s">
        <v>24</v>
      </c>
      <c r="O1" s="9" t="s">
        <v>25</v>
      </c>
    </row>
    <row r="2" spans="1:16" ht="16.5" customHeight="1">
      <c r="A2" s="8">
        <v>3231</v>
      </c>
      <c r="B2" s="8" t="s">
        <v>26</v>
      </c>
      <c r="C2" s="8" t="s">
        <v>27</v>
      </c>
      <c r="D2" s="26">
        <v>45292</v>
      </c>
      <c r="E2" s="8" t="s">
        <v>28</v>
      </c>
      <c r="F2" s="10">
        <v>15</v>
      </c>
      <c r="G2" s="8" t="s">
        <v>29</v>
      </c>
      <c r="H2" s="8" t="s">
        <v>28</v>
      </c>
      <c r="I2" s="10">
        <v>30</v>
      </c>
      <c r="J2" s="8" t="s">
        <v>28</v>
      </c>
      <c r="K2" s="10">
        <v>20</v>
      </c>
      <c r="L2" s="10">
        <v>5</v>
      </c>
      <c r="M2" s="10" t="str">
        <f>TEXT(Tabela1[[#This Row],[Start Date]],"mmm/aaaa")</f>
        <v>jan/2024</v>
      </c>
      <c r="N2" s="28">
        <f>MONTH(Tabela1[[#This Row],[Start Date]])</f>
        <v>1</v>
      </c>
      <c r="O2" s="10">
        <v>60</v>
      </c>
      <c r="P2" s="30"/>
    </row>
    <row r="3" spans="1:16" ht="16.5" customHeight="1">
      <c r="A3" s="8">
        <v>3232</v>
      </c>
      <c r="B3" s="8" t="s">
        <v>30</v>
      </c>
      <c r="C3" s="8" t="s">
        <v>31</v>
      </c>
      <c r="D3" s="26">
        <v>45306</v>
      </c>
      <c r="E3" s="8" t="s">
        <v>32</v>
      </c>
      <c r="F3" s="10">
        <v>5</v>
      </c>
      <c r="G3" s="8" t="s">
        <v>33</v>
      </c>
      <c r="H3" s="8" t="s">
        <v>32</v>
      </c>
      <c r="I3" s="10" t="s">
        <v>34</v>
      </c>
      <c r="J3" s="8" t="s">
        <v>32</v>
      </c>
      <c r="K3" s="10">
        <v>0</v>
      </c>
      <c r="L3" s="10">
        <v>0</v>
      </c>
      <c r="M3" s="10" t="str">
        <f>TEXT(Tabela1[[#This Row],[Start Date]],"mmm/aaaa")</f>
        <v>jan/2024</v>
      </c>
      <c r="N3" s="28">
        <f>MONTH(Tabela1[[#This Row],[Start Date]])</f>
        <v>1</v>
      </c>
      <c r="O3" s="10">
        <v>5</v>
      </c>
    </row>
    <row r="4" spans="1:16" ht="16.5" customHeight="1">
      <c r="A4" s="8">
        <v>3233</v>
      </c>
      <c r="B4" s="8" t="s">
        <v>35</v>
      </c>
      <c r="C4" s="8" t="s">
        <v>36</v>
      </c>
      <c r="D4" s="26">
        <v>45332</v>
      </c>
      <c r="E4" s="8" t="s">
        <v>28</v>
      </c>
      <c r="F4" s="10">
        <v>10</v>
      </c>
      <c r="G4" s="8" t="s">
        <v>37</v>
      </c>
      <c r="H4" s="8" t="s">
        <v>32</v>
      </c>
      <c r="I4" s="10" t="s">
        <v>34</v>
      </c>
      <c r="J4" s="8" t="s">
        <v>28</v>
      </c>
      <c r="K4" s="10">
        <v>20</v>
      </c>
      <c r="L4" s="10">
        <v>10</v>
      </c>
      <c r="M4" s="10" t="str">
        <f>TEXT(Tabela1[[#This Row],[Start Date]],"mmm/aaaa")</f>
        <v>fev/2024</v>
      </c>
      <c r="N4" s="28">
        <f>MONTH(Tabela1[[#This Row],[Start Date]])</f>
        <v>2</v>
      </c>
      <c r="O4" s="10">
        <v>20</v>
      </c>
    </row>
    <row r="5" spans="1:16" ht="16.5" customHeight="1">
      <c r="A5" s="8">
        <v>3234</v>
      </c>
      <c r="B5" s="8" t="s">
        <v>38</v>
      </c>
      <c r="C5" s="8" t="s">
        <v>27</v>
      </c>
      <c r="D5" s="26">
        <v>45342</v>
      </c>
      <c r="E5" s="8" t="s">
        <v>32</v>
      </c>
      <c r="F5" s="10">
        <v>15</v>
      </c>
      <c r="G5" s="8" t="s">
        <v>29</v>
      </c>
      <c r="H5" s="8" t="s">
        <v>28</v>
      </c>
      <c r="I5" s="10">
        <v>30</v>
      </c>
      <c r="J5" s="8" t="s">
        <v>28</v>
      </c>
      <c r="K5" s="10">
        <v>20</v>
      </c>
      <c r="L5" s="10">
        <v>3</v>
      </c>
      <c r="M5" s="10" t="str">
        <f>TEXT(Tabela1[[#This Row],[Start Date]],"mmm/aaaa")</f>
        <v>fev/2024</v>
      </c>
      <c r="N5" s="28">
        <f>MONTH(Tabela1[[#This Row],[Start Date]])</f>
        <v>2</v>
      </c>
      <c r="O5" s="10">
        <v>62</v>
      </c>
    </row>
    <row r="6" spans="1:16" ht="16.5" customHeight="1">
      <c r="A6" s="8">
        <v>3235</v>
      </c>
      <c r="B6" s="8" t="s">
        <v>39</v>
      </c>
      <c r="C6" s="8" t="s">
        <v>31</v>
      </c>
      <c r="D6" s="26">
        <v>45356</v>
      </c>
      <c r="E6" s="8" t="s">
        <v>28</v>
      </c>
      <c r="F6" s="10">
        <v>5</v>
      </c>
      <c r="G6" s="8" t="s">
        <v>29</v>
      </c>
      <c r="H6" s="8" t="s">
        <v>32</v>
      </c>
      <c r="I6" s="10" t="s">
        <v>34</v>
      </c>
      <c r="J6" s="8" t="s">
        <v>32</v>
      </c>
      <c r="K6" s="10">
        <v>0</v>
      </c>
      <c r="L6" s="10">
        <v>1</v>
      </c>
      <c r="M6" s="10" t="str">
        <f>TEXT(Tabela1[[#This Row],[Start Date]],"mmm/aaaa")</f>
        <v>mar/2024</v>
      </c>
      <c r="N6" s="28">
        <f>MONTH(Tabela1[[#This Row],[Start Date]])</f>
        <v>3</v>
      </c>
      <c r="O6" s="10">
        <v>4</v>
      </c>
    </row>
    <row r="7" spans="1:16" ht="16.5" customHeight="1">
      <c r="A7" s="8">
        <v>3236</v>
      </c>
      <c r="B7" s="8" t="s">
        <v>40</v>
      </c>
      <c r="C7" s="8" t="s">
        <v>36</v>
      </c>
      <c r="D7" s="26">
        <v>45353</v>
      </c>
      <c r="E7" s="8" t="s">
        <v>32</v>
      </c>
      <c r="F7" s="10">
        <v>10</v>
      </c>
      <c r="G7" s="8" t="s">
        <v>29</v>
      </c>
      <c r="H7" s="8" t="s">
        <v>32</v>
      </c>
      <c r="I7" s="10" t="s">
        <v>34</v>
      </c>
      <c r="J7" s="8" t="s">
        <v>28</v>
      </c>
      <c r="K7" s="10">
        <v>20</v>
      </c>
      <c r="L7" s="10">
        <v>2</v>
      </c>
      <c r="M7" s="10" t="str">
        <f>TEXT(Tabela1[[#This Row],[Start Date]],"mmm/aaaa")</f>
        <v>mar/2024</v>
      </c>
      <c r="N7" s="28">
        <f>MONTH(Tabela1[[#This Row],[Start Date]])</f>
        <v>3</v>
      </c>
      <c r="O7" s="10">
        <v>28</v>
      </c>
    </row>
    <row r="8" spans="1:16" ht="16.5" customHeight="1">
      <c r="A8" s="8">
        <v>3237</v>
      </c>
      <c r="B8" s="8" t="s">
        <v>41</v>
      </c>
      <c r="C8" s="8" t="s">
        <v>27</v>
      </c>
      <c r="D8" s="26">
        <v>45354</v>
      </c>
      <c r="E8" s="8" t="s">
        <v>28</v>
      </c>
      <c r="F8" s="10">
        <v>15</v>
      </c>
      <c r="G8" s="8" t="s">
        <v>37</v>
      </c>
      <c r="H8" s="8" t="s">
        <v>28</v>
      </c>
      <c r="I8" s="10">
        <v>30</v>
      </c>
      <c r="J8" s="8" t="s">
        <v>28</v>
      </c>
      <c r="K8" s="10">
        <v>20</v>
      </c>
      <c r="L8" s="10">
        <v>10</v>
      </c>
      <c r="M8" s="10" t="str">
        <f>TEXT(Tabela1[[#This Row],[Start Date]],"mmm/aaaa")</f>
        <v>mar/2024</v>
      </c>
      <c r="N8" s="28">
        <f>MONTH(Tabela1[[#This Row],[Start Date]])</f>
        <v>3</v>
      </c>
      <c r="O8" s="10">
        <v>55</v>
      </c>
    </row>
    <row r="9" spans="1:16" ht="16.5" customHeight="1">
      <c r="A9" s="8">
        <v>3238</v>
      </c>
      <c r="B9" s="8" t="s">
        <v>42</v>
      </c>
      <c r="C9" s="8" t="s">
        <v>31</v>
      </c>
      <c r="D9" s="26">
        <v>45355</v>
      </c>
      <c r="E9" s="8" t="s">
        <v>28</v>
      </c>
      <c r="F9" s="10">
        <v>5</v>
      </c>
      <c r="G9" s="8" t="s">
        <v>33</v>
      </c>
      <c r="H9" s="8" t="s">
        <v>32</v>
      </c>
      <c r="I9" s="10" t="s">
        <v>34</v>
      </c>
      <c r="J9" s="8" t="s">
        <v>32</v>
      </c>
      <c r="K9" s="10">
        <v>0</v>
      </c>
      <c r="L9" s="10">
        <v>0</v>
      </c>
      <c r="M9" s="10" t="str">
        <f>TEXT(Tabela1[[#This Row],[Start Date]],"mmm/aaaa")</f>
        <v>mar/2024</v>
      </c>
      <c r="N9" s="28">
        <f>MONTH(Tabela1[[#This Row],[Start Date]])</f>
        <v>3</v>
      </c>
      <c r="O9" s="10">
        <v>5</v>
      </c>
    </row>
    <row r="10" spans="1:16" ht="16.5" customHeight="1">
      <c r="A10" s="8">
        <v>3239</v>
      </c>
      <c r="B10" s="8" t="s">
        <v>43</v>
      </c>
      <c r="C10" s="8" t="s">
        <v>27</v>
      </c>
      <c r="D10" s="26">
        <v>45356</v>
      </c>
      <c r="E10" s="8" t="s">
        <v>32</v>
      </c>
      <c r="F10" s="10">
        <v>15</v>
      </c>
      <c r="G10" s="8" t="s">
        <v>29</v>
      </c>
      <c r="H10" s="8" t="s">
        <v>28</v>
      </c>
      <c r="I10" s="10">
        <v>30</v>
      </c>
      <c r="J10" s="8" t="s">
        <v>28</v>
      </c>
      <c r="K10" s="10">
        <v>20</v>
      </c>
      <c r="L10" s="10">
        <v>5</v>
      </c>
      <c r="M10" s="10" t="str">
        <f>TEXT(Tabela1[[#This Row],[Start Date]],"mmm/aaaa")</f>
        <v>mar/2024</v>
      </c>
      <c r="N10" s="28">
        <f>MONTH(Tabela1[[#This Row],[Start Date]])</f>
        <v>3</v>
      </c>
      <c r="O10" s="10">
        <v>60</v>
      </c>
    </row>
    <row r="11" spans="1:16" ht="16.5" customHeight="1">
      <c r="A11" s="8">
        <v>3240</v>
      </c>
      <c r="B11" s="8" t="s">
        <v>44</v>
      </c>
      <c r="C11" s="8" t="s">
        <v>36</v>
      </c>
      <c r="D11" s="26">
        <v>45357</v>
      </c>
      <c r="E11" s="8" t="s">
        <v>28</v>
      </c>
      <c r="F11" s="10">
        <v>10</v>
      </c>
      <c r="G11" s="8" t="s">
        <v>37</v>
      </c>
      <c r="H11" s="8" t="s">
        <v>32</v>
      </c>
      <c r="I11" s="10" t="s">
        <v>34</v>
      </c>
      <c r="J11" s="8" t="s">
        <v>28</v>
      </c>
      <c r="K11" s="10">
        <v>20</v>
      </c>
      <c r="L11" s="10">
        <v>15</v>
      </c>
      <c r="M11" s="10" t="str">
        <f>TEXT(Tabela1[[#This Row],[Start Date]],"mmm/aaaa")</f>
        <v>mar/2024</v>
      </c>
      <c r="N11" s="28">
        <f>MONTH(Tabela1[[#This Row],[Start Date]])</f>
        <v>3</v>
      </c>
      <c r="O11" s="10">
        <v>15</v>
      </c>
    </row>
    <row r="12" spans="1:16" ht="16.5" customHeight="1">
      <c r="A12" s="8">
        <v>3241</v>
      </c>
      <c r="B12" s="8" t="s">
        <v>45</v>
      </c>
      <c r="C12" s="8" t="s">
        <v>31</v>
      </c>
      <c r="D12" s="26">
        <v>45358</v>
      </c>
      <c r="E12" s="8" t="s">
        <v>32</v>
      </c>
      <c r="F12" s="10">
        <v>5</v>
      </c>
      <c r="G12" s="8" t="s">
        <v>29</v>
      </c>
      <c r="H12" s="8" t="s">
        <v>32</v>
      </c>
      <c r="I12" s="10" t="s">
        <v>34</v>
      </c>
      <c r="J12" s="8" t="s">
        <v>32</v>
      </c>
      <c r="K12" s="10">
        <v>0</v>
      </c>
      <c r="L12" s="10">
        <v>1</v>
      </c>
      <c r="M12" s="10" t="str">
        <f>TEXT(Tabela1[[#This Row],[Start Date]],"mmm/aaaa")</f>
        <v>mar/2024</v>
      </c>
      <c r="N12" s="28">
        <f>MONTH(Tabela1[[#This Row],[Start Date]])</f>
        <v>3</v>
      </c>
      <c r="O12" s="10">
        <v>4</v>
      </c>
    </row>
    <row r="13" spans="1:16" ht="16.5" customHeight="1">
      <c r="A13" s="8">
        <v>3242</v>
      </c>
      <c r="B13" s="8" t="s">
        <v>46</v>
      </c>
      <c r="C13" s="8" t="s">
        <v>27</v>
      </c>
      <c r="D13" s="26">
        <v>45359</v>
      </c>
      <c r="E13" s="8" t="s">
        <v>28</v>
      </c>
      <c r="F13" s="10">
        <v>15</v>
      </c>
      <c r="G13" s="8" t="s">
        <v>33</v>
      </c>
      <c r="H13" s="8" t="s">
        <v>28</v>
      </c>
      <c r="I13" s="10">
        <v>30</v>
      </c>
      <c r="J13" s="8" t="s">
        <v>28</v>
      </c>
      <c r="K13" s="10">
        <v>20</v>
      </c>
      <c r="L13" s="10">
        <v>20</v>
      </c>
      <c r="M13" s="10" t="str">
        <f>TEXT(Tabela1[[#This Row],[Start Date]],"mmm/aaaa")</f>
        <v>mar/2024</v>
      </c>
      <c r="N13" s="28">
        <f>MONTH(Tabela1[[#This Row],[Start Date]])</f>
        <v>3</v>
      </c>
      <c r="O13" s="10">
        <v>45</v>
      </c>
    </row>
    <row r="14" spans="1:16" ht="16.5" customHeight="1">
      <c r="A14" s="8">
        <v>3243</v>
      </c>
      <c r="B14" s="8" t="s">
        <v>47</v>
      </c>
      <c r="C14" s="8" t="s">
        <v>36</v>
      </c>
      <c r="D14" s="26">
        <v>45360</v>
      </c>
      <c r="E14" s="8" t="s">
        <v>32</v>
      </c>
      <c r="F14" s="10">
        <v>10</v>
      </c>
      <c r="G14" s="8" t="s">
        <v>29</v>
      </c>
      <c r="H14" s="8" t="s">
        <v>32</v>
      </c>
      <c r="I14" s="10" t="s">
        <v>34</v>
      </c>
      <c r="J14" s="8" t="s">
        <v>28</v>
      </c>
      <c r="K14" s="10">
        <v>20</v>
      </c>
      <c r="L14" s="10">
        <v>10</v>
      </c>
      <c r="M14" s="10" t="str">
        <f>TEXT(Tabela1[[#This Row],[Start Date]],"mmm/aaaa")</f>
        <v>mar/2024</v>
      </c>
      <c r="N14" s="28">
        <f>MONTH(Tabela1[[#This Row],[Start Date]])</f>
        <v>3</v>
      </c>
      <c r="O14" s="10">
        <v>20</v>
      </c>
    </row>
    <row r="15" spans="1:16" ht="16.5" customHeight="1">
      <c r="A15" s="8">
        <v>3244</v>
      </c>
      <c r="B15" s="8" t="s">
        <v>48</v>
      </c>
      <c r="C15" s="8" t="s">
        <v>31</v>
      </c>
      <c r="D15" s="26">
        <v>45361</v>
      </c>
      <c r="E15" s="8" t="s">
        <v>28</v>
      </c>
      <c r="F15" s="10">
        <v>5</v>
      </c>
      <c r="G15" s="8" t="s">
        <v>37</v>
      </c>
      <c r="H15" s="8" t="s">
        <v>32</v>
      </c>
      <c r="I15" s="10" t="s">
        <v>34</v>
      </c>
      <c r="J15" s="8" t="s">
        <v>32</v>
      </c>
      <c r="K15" s="10">
        <v>0</v>
      </c>
      <c r="L15" s="10">
        <v>0</v>
      </c>
      <c r="M15" s="10" t="str">
        <f>TEXT(Tabela1[[#This Row],[Start Date]],"mmm/aaaa")</f>
        <v>mar/2024</v>
      </c>
      <c r="N15" s="28">
        <f>MONTH(Tabela1[[#This Row],[Start Date]])</f>
        <v>3</v>
      </c>
      <c r="O15" s="10">
        <v>5</v>
      </c>
    </row>
    <row r="16" spans="1:16" ht="16.5" customHeight="1">
      <c r="A16" s="8">
        <v>3245</v>
      </c>
      <c r="B16" s="8" t="s">
        <v>49</v>
      </c>
      <c r="C16" s="8" t="s">
        <v>27</v>
      </c>
      <c r="D16" s="26">
        <v>45362</v>
      </c>
      <c r="E16" s="8" t="s">
        <v>32</v>
      </c>
      <c r="F16" s="10">
        <v>15</v>
      </c>
      <c r="G16" s="8" t="s">
        <v>29</v>
      </c>
      <c r="H16" s="8" t="s">
        <v>28</v>
      </c>
      <c r="I16" s="10">
        <v>30</v>
      </c>
      <c r="J16" s="8" t="s">
        <v>28</v>
      </c>
      <c r="K16" s="10">
        <v>20</v>
      </c>
      <c r="L16" s="10">
        <v>8</v>
      </c>
      <c r="M16" s="10" t="str">
        <f>TEXT(Tabela1[[#This Row],[Start Date]],"mmm/aaaa")</f>
        <v>mar/2024</v>
      </c>
      <c r="N16" s="28">
        <f>MONTH(Tabela1[[#This Row],[Start Date]])</f>
        <v>3</v>
      </c>
      <c r="O16" s="10">
        <v>57</v>
      </c>
    </row>
    <row r="17" spans="1:15" ht="16.5" customHeight="1">
      <c r="A17" s="8">
        <v>3246</v>
      </c>
      <c r="B17" s="8" t="s">
        <v>50</v>
      </c>
      <c r="C17" s="8" t="s">
        <v>36</v>
      </c>
      <c r="D17" s="26">
        <v>45363</v>
      </c>
      <c r="E17" s="8" t="s">
        <v>28</v>
      </c>
      <c r="F17" s="10">
        <v>10</v>
      </c>
      <c r="G17" s="8" t="s">
        <v>33</v>
      </c>
      <c r="H17" s="8" t="s">
        <v>32</v>
      </c>
      <c r="I17" s="10" t="s">
        <v>34</v>
      </c>
      <c r="J17" s="8" t="s">
        <v>28</v>
      </c>
      <c r="K17" s="10">
        <v>20</v>
      </c>
      <c r="L17" s="10">
        <v>12</v>
      </c>
      <c r="M17" s="10" t="str">
        <f>TEXT(Tabela1[[#This Row],[Start Date]],"mmm/aaaa")</f>
        <v>mar/2024</v>
      </c>
      <c r="N17" s="28">
        <f>MONTH(Tabela1[[#This Row],[Start Date]])</f>
        <v>3</v>
      </c>
      <c r="O17" s="10">
        <v>18</v>
      </c>
    </row>
    <row r="18" spans="1:15" ht="16.5" customHeight="1">
      <c r="A18" s="8">
        <v>3247</v>
      </c>
      <c r="B18" s="8" t="s">
        <v>51</v>
      </c>
      <c r="C18" s="8" t="s">
        <v>31</v>
      </c>
      <c r="D18" s="26">
        <v>45364</v>
      </c>
      <c r="E18" s="8" t="s">
        <v>32</v>
      </c>
      <c r="F18" s="10">
        <v>5</v>
      </c>
      <c r="G18" s="8" t="s">
        <v>29</v>
      </c>
      <c r="H18" s="8" t="s">
        <v>32</v>
      </c>
      <c r="I18" s="10" t="s">
        <v>34</v>
      </c>
      <c r="J18" s="8" t="s">
        <v>32</v>
      </c>
      <c r="K18" s="10">
        <v>0</v>
      </c>
      <c r="L18" s="10">
        <v>2</v>
      </c>
      <c r="M18" s="10" t="str">
        <f>TEXT(Tabela1[[#This Row],[Start Date]],"mmm/aaaa")</f>
        <v>mar/2024</v>
      </c>
      <c r="N18" s="28">
        <f>MONTH(Tabela1[[#This Row],[Start Date]])</f>
        <v>3</v>
      </c>
      <c r="O18" s="10">
        <v>3</v>
      </c>
    </row>
    <row r="19" spans="1:15" ht="16.5" customHeight="1">
      <c r="A19" s="8">
        <v>3248</v>
      </c>
      <c r="B19" s="8" t="s">
        <v>52</v>
      </c>
      <c r="C19" s="8" t="s">
        <v>27</v>
      </c>
      <c r="D19" s="26">
        <v>45365</v>
      </c>
      <c r="E19" s="8" t="s">
        <v>28</v>
      </c>
      <c r="F19" s="10">
        <v>15</v>
      </c>
      <c r="G19" s="8" t="s">
        <v>37</v>
      </c>
      <c r="H19" s="8" t="s">
        <v>28</v>
      </c>
      <c r="I19" s="10">
        <v>30</v>
      </c>
      <c r="J19" s="8" t="s">
        <v>28</v>
      </c>
      <c r="K19" s="10">
        <v>20</v>
      </c>
      <c r="L19" s="10">
        <v>7</v>
      </c>
      <c r="M19" s="10" t="str">
        <f>TEXT(Tabela1[[#This Row],[Start Date]],"mmm/aaaa")</f>
        <v>mar/2024</v>
      </c>
      <c r="N19" s="28">
        <f>MONTH(Tabela1[[#This Row],[Start Date]])</f>
        <v>3</v>
      </c>
      <c r="O19" s="10">
        <v>58</v>
      </c>
    </row>
    <row r="20" spans="1:15" ht="16.5" customHeight="1">
      <c r="A20" s="8">
        <v>3249</v>
      </c>
      <c r="B20" s="8" t="s">
        <v>53</v>
      </c>
      <c r="C20" s="8" t="s">
        <v>36</v>
      </c>
      <c r="D20" s="26">
        <v>45366</v>
      </c>
      <c r="E20" s="8" t="s">
        <v>32</v>
      </c>
      <c r="F20" s="10">
        <v>10</v>
      </c>
      <c r="G20" s="8" t="s">
        <v>29</v>
      </c>
      <c r="H20" s="8" t="s">
        <v>32</v>
      </c>
      <c r="I20" s="10" t="s">
        <v>34</v>
      </c>
      <c r="J20" s="8" t="s">
        <v>28</v>
      </c>
      <c r="K20" s="10">
        <v>20</v>
      </c>
      <c r="L20" s="10">
        <v>5</v>
      </c>
      <c r="M20" s="10" t="str">
        <f>TEXT(Tabela1[[#This Row],[Start Date]],"mmm/aaaa")</f>
        <v>mar/2024</v>
      </c>
      <c r="N20" s="28">
        <f>MONTH(Tabela1[[#This Row],[Start Date]])</f>
        <v>3</v>
      </c>
      <c r="O20" s="10">
        <v>25</v>
      </c>
    </row>
    <row r="21" spans="1:15" ht="16.5" customHeight="1">
      <c r="A21" s="8">
        <v>3250</v>
      </c>
      <c r="B21" s="8" t="s">
        <v>54</v>
      </c>
      <c r="C21" s="8" t="s">
        <v>31</v>
      </c>
      <c r="D21" s="26">
        <v>45367</v>
      </c>
      <c r="E21" s="8" t="s">
        <v>28</v>
      </c>
      <c r="F21" s="10">
        <v>5</v>
      </c>
      <c r="G21" s="8" t="s">
        <v>33</v>
      </c>
      <c r="H21" s="8" t="s">
        <v>32</v>
      </c>
      <c r="I21" s="10" t="s">
        <v>34</v>
      </c>
      <c r="J21" s="8" t="s">
        <v>32</v>
      </c>
      <c r="K21" s="10">
        <v>0</v>
      </c>
      <c r="L21" s="10">
        <v>0</v>
      </c>
      <c r="M21" s="10" t="str">
        <f>TEXT(Tabela1[[#This Row],[Start Date]],"mmm/aaaa")</f>
        <v>mar/2024</v>
      </c>
      <c r="N21" s="28">
        <f>MONTH(Tabela1[[#This Row],[Start Date]])</f>
        <v>3</v>
      </c>
      <c r="O21" s="10">
        <v>5</v>
      </c>
    </row>
    <row r="22" spans="1:15" ht="16.5" customHeight="1">
      <c r="A22" s="8">
        <v>3251</v>
      </c>
      <c r="B22" s="8" t="s">
        <v>55</v>
      </c>
      <c r="C22" s="8" t="s">
        <v>27</v>
      </c>
      <c r="D22" s="26">
        <v>45368</v>
      </c>
      <c r="E22" s="8" t="s">
        <v>32</v>
      </c>
      <c r="F22" s="10">
        <v>15</v>
      </c>
      <c r="G22" s="8" t="s">
        <v>29</v>
      </c>
      <c r="H22" s="8" t="s">
        <v>28</v>
      </c>
      <c r="I22" s="10">
        <v>30</v>
      </c>
      <c r="J22" s="8" t="s">
        <v>28</v>
      </c>
      <c r="K22" s="10">
        <v>20</v>
      </c>
      <c r="L22" s="10">
        <v>3</v>
      </c>
      <c r="M22" s="10" t="str">
        <f>TEXT(Tabela1[[#This Row],[Start Date]],"mmm/aaaa")</f>
        <v>mar/2024</v>
      </c>
      <c r="N22" s="28">
        <f>MONTH(Tabela1[[#This Row],[Start Date]])</f>
        <v>3</v>
      </c>
      <c r="O22" s="10">
        <v>62</v>
      </c>
    </row>
    <row r="23" spans="1:15" ht="16.5" customHeight="1">
      <c r="A23" s="8">
        <v>3252</v>
      </c>
      <c r="B23" s="8" t="s">
        <v>56</v>
      </c>
      <c r="C23" s="8" t="s">
        <v>36</v>
      </c>
      <c r="D23" s="26">
        <v>45369</v>
      </c>
      <c r="E23" s="8" t="s">
        <v>28</v>
      </c>
      <c r="F23" s="10">
        <v>10</v>
      </c>
      <c r="G23" s="8" t="s">
        <v>37</v>
      </c>
      <c r="H23" s="8" t="s">
        <v>32</v>
      </c>
      <c r="I23" s="10" t="s">
        <v>34</v>
      </c>
      <c r="J23" s="8" t="s">
        <v>28</v>
      </c>
      <c r="K23" s="10">
        <v>20</v>
      </c>
      <c r="L23" s="10">
        <v>15</v>
      </c>
      <c r="M23" s="10" t="str">
        <f>TEXT(Tabela1[[#This Row],[Start Date]],"mmm/aaaa")</f>
        <v>mar/2024</v>
      </c>
      <c r="N23" s="28">
        <f>MONTH(Tabela1[[#This Row],[Start Date]])</f>
        <v>3</v>
      </c>
      <c r="O23" s="10">
        <v>15</v>
      </c>
    </row>
    <row r="24" spans="1:15" ht="16.5" customHeight="1">
      <c r="A24" s="8">
        <v>3253</v>
      </c>
      <c r="B24" s="8" t="s">
        <v>57</v>
      </c>
      <c r="C24" s="8" t="s">
        <v>31</v>
      </c>
      <c r="D24" s="26">
        <v>45370</v>
      </c>
      <c r="E24" s="8" t="s">
        <v>32</v>
      </c>
      <c r="F24" s="10">
        <v>5</v>
      </c>
      <c r="G24" s="8" t="s">
        <v>29</v>
      </c>
      <c r="H24" s="8" t="s">
        <v>32</v>
      </c>
      <c r="I24" s="10" t="s">
        <v>34</v>
      </c>
      <c r="J24" s="8" t="s">
        <v>32</v>
      </c>
      <c r="K24" s="10">
        <v>0</v>
      </c>
      <c r="L24" s="10">
        <v>1</v>
      </c>
      <c r="M24" s="10" t="str">
        <f>TEXT(Tabela1[[#This Row],[Start Date]],"mmm/aaaa")</f>
        <v>mar/2024</v>
      </c>
      <c r="N24" s="28">
        <f>MONTH(Tabela1[[#This Row],[Start Date]])</f>
        <v>3</v>
      </c>
      <c r="O24" s="10">
        <v>4</v>
      </c>
    </row>
    <row r="25" spans="1:15" ht="16.5" customHeight="1">
      <c r="A25" s="8">
        <v>3254</v>
      </c>
      <c r="B25" s="8" t="s">
        <v>58</v>
      </c>
      <c r="C25" s="8" t="s">
        <v>27</v>
      </c>
      <c r="D25" s="26">
        <v>45371</v>
      </c>
      <c r="E25" s="8" t="s">
        <v>28</v>
      </c>
      <c r="F25" s="10">
        <v>15</v>
      </c>
      <c r="G25" s="8" t="s">
        <v>33</v>
      </c>
      <c r="H25" s="8" t="s">
        <v>28</v>
      </c>
      <c r="I25" s="10">
        <v>30</v>
      </c>
      <c r="J25" s="8" t="s">
        <v>28</v>
      </c>
      <c r="K25" s="10">
        <v>20</v>
      </c>
      <c r="L25" s="10">
        <v>20</v>
      </c>
      <c r="M25" s="10" t="str">
        <f>TEXT(Tabela1[[#This Row],[Start Date]],"mmm/aaaa")</f>
        <v>mar/2024</v>
      </c>
      <c r="N25" s="28">
        <f>MONTH(Tabela1[[#This Row],[Start Date]])</f>
        <v>3</v>
      </c>
      <c r="O25" s="10">
        <v>45</v>
      </c>
    </row>
    <row r="26" spans="1:15" ht="16.5" customHeight="1">
      <c r="A26" s="8">
        <v>3255</v>
      </c>
      <c r="B26" s="8" t="s">
        <v>59</v>
      </c>
      <c r="C26" s="8" t="s">
        <v>36</v>
      </c>
      <c r="D26" s="26">
        <v>45372</v>
      </c>
      <c r="E26" s="8" t="s">
        <v>32</v>
      </c>
      <c r="F26" s="10">
        <v>10</v>
      </c>
      <c r="G26" s="8" t="s">
        <v>29</v>
      </c>
      <c r="H26" s="8" t="s">
        <v>32</v>
      </c>
      <c r="I26" s="10" t="s">
        <v>34</v>
      </c>
      <c r="J26" s="8" t="s">
        <v>28</v>
      </c>
      <c r="K26" s="10">
        <v>20</v>
      </c>
      <c r="L26" s="10">
        <v>10</v>
      </c>
      <c r="M26" s="10" t="str">
        <f>TEXT(Tabela1[[#This Row],[Start Date]],"mmm/aaaa")</f>
        <v>mar/2024</v>
      </c>
      <c r="N26" s="28">
        <f>MONTH(Tabela1[[#This Row],[Start Date]])</f>
        <v>3</v>
      </c>
      <c r="O26" s="10">
        <v>20</v>
      </c>
    </row>
    <row r="27" spans="1:15" ht="16.5" customHeight="1">
      <c r="A27" s="8">
        <v>3256</v>
      </c>
      <c r="B27" s="8" t="s">
        <v>60</v>
      </c>
      <c r="C27" s="8" t="s">
        <v>31</v>
      </c>
      <c r="D27" s="26">
        <v>45373</v>
      </c>
      <c r="E27" s="8" t="s">
        <v>28</v>
      </c>
      <c r="F27" s="10">
        <v>5</v>
      </c>
      <c r="G27" s="8" t="s">
        <v>37</v>
      </c>
      <c r="H27" s="8" t="s">
        <v>32</v>
      </c>
      <c r="I27" s="10" t="s">
        <v>34</v>
      </c>
      <c r="J27" s="8" t="s">
        <v>32</v>
      </c>
      <c r="K27" s="10">
        <v>0</v>
      </c>
      <c r="L27" s="10">
        <v>0</v>
      </c>
      <c r="M27" s="10" t="str">
        <f>TEXT(Tabela1[[#This Row],[Start Date]],"mmm/aaaa")</f>
        <v>mar/2024</v>
      </c>
      <c r="N27" s="28">
        <f>MONTH(Tabela1[[#This Row],[Start Date]])</f>
        <v>3</v>
      </c>
      <c r="O27" s="10">
        <v>5</v>
      </c>
    </row>
    <row r="28" spans="1:15" ht="16.5" customHeight="1">
      <c r="A28" s="8">
        <v>3257</v>
      </c>
      <c r="B28" s="8" t="s">
        <v>61</v>
      </c>
      <c r="C28" s="8" t="s">
        <v>27</v>
      </c>
      <c r="D28" s="26">
        <v>45374</v>
      </c>
      <c r="E28" s="8" t="s">
        <v>32</v>
      </c>
      <c r="F28" s="10">
        <v>15</v>
      </c>
      <c r="G28" s="8" t="s">
        <v>29</v>
      </c>
      <c r="H28" s="8" t="s">
        <v>28</v>
      </c>
      <c r="I28" s="10">
        <v>30</v>
      </c>
      <c r="J28" s="8" t="s">
        <v>28</v>
      </c>
      <c r="K28" s="10">
        <v>20</v>
      </c>
      <c r="L28" s="10">
        <v>5</v>
      </c>
      <c r="M28" s="10" t="str">
        <f>TEXT(Tabela1[[#This Row],[Start Date]],"mmm/aaaa")</f>
        <v>mar/2024</v>
      </c>
      <c r="N28" s="28">
        <f>MONTH(Tabela1[[#This Row],[Start Date]])</f>
        <v>3</v>
      </c>
      <c r="O28" s="10">
        <v>60</v>
      </c>
    </row>
    <row r="29" spans="1:15" ht="16.5" customHeight="1">
      <c r="A29" s="8">
        <v>3258</v>
      </c>
      <c r="B29" s="8" t="s">
        <v>62</v>
      </c>
      <c r="C29" s="8" t="s">
        <v>36</v>
      </c>
      <c r="D29" s="26">
        <v>45375</v>
      </c>
      <c r="E29" s="8" t="s">
        <v>28</v>
      </c>
      <c r="F29" s="10">
        <v>10</v>
      </c>
      <c r="G29" s="8" t="s">
        <v>33</v>
      </c>
      <c r="H29" s="8" t="s">
        <v>32</v>
      </c>
      <c r="I29" s="10" t="s">
        <v>34</v>
      </c>
      <c r="J29" s="8" t="s">
        <v>28</v>
      </c>
      <c r="K29" s="10">
        <v>20</v>
      </c>
      <c r="L29" s="10">
        <v>15</v>
      </c>
      <c r="M29" s="10" t="str">
        <f>TEXT(Tabela1[[#This Row],[Start Date]],"mmm/aaaa")</f>
        <v>mar/2024</v>
      </c>
      <c r="N29" s="28">
        <f>MONTH(Tabela1[[#This Row],[Start Date]])</f>
        <v>3</v>
      </c>
      <c r="O29" s="10">
        <v>15</v>
      </c>
    </row>
    <row r="30" spans="1:15" ht="16.5" customHeight="1">
      <c r="A30" s="8">
        <v>3259</v>
      </c>
      <c r="B30" s="8" t="s">
        <v>63</v>
      </c>
      <c r="C30" s="8" t="s">
        <v>31</v>
      </c>
      <c r="D30" s="26">
        <v>45376</v>
      </c>
      <c r="E30" s="8" t="s">
        <v>32</v>
      </c>
      <c r="F30" s="10">
        <v>5</v>
      </c>
      <c r="G30" s="8" t="s">
        <v>29</v>
      </c>
      <c r="H30" s="8" t="s">
        <v>32</v>
      </c>
      <c r="I30" s="10" t="s">
        <v>34</v>
      </c>
      <c r="J30" s="8" t="s">
        <v>32</v>
      </c>
      <c r="K30" s="10">
        <v>0</v>
      </c>
      <c r="L30" s="10">
        <v>1</v>
      </c>
      <c r="M30" s="10" t="str">
        <f>TEXT(Tabela1[[#This Row],[Start Date]],"mmm/aaaa")</f>
        <v>mar/2024</v>
      </c>
      <c r="N30" s="28">
        <f>MONTH(Tabela1[[#This Row],[Start Date]])</f>
        <v>3</v>
      </c>
      <c r="O30" s="10">
        <v>4</v>
      </c>
    </row>
    <row r="31" spans="1:15" ht="16.5" customHeight="1">
      <c r="A31" s="8">
        <v>3260</v>
      </c>
      <c r="B31" s="8" t="s">
        <v>64</v>
      </c>
      <c r="C31" s="8" t="s">
        <v>27</v>
      </c>
      <c r="D31" s="26">
        <v>45377</v>
      </c>
      <c r="E31" s="8" t="s">
        <v>28</v>
      </c>
      <c r="F31" s="10">
        <v>15</v>
      </c>
      <c r="G31" s="8" t="s">
        <v>37</v>
      </c>
      <c r="H31" s="8" t="s">
        <v>28</v>
      </c>
      <c r="I31" s="10">
        <v>30</v>
      </c>
      <c r="J31" s="8" t="s">
        <v>28</v>
      </c>
      <c r="K31" s="10">
        <v>20</v>
      </c>
      <c r="L31" s="10">
        <v>7</v>
      </c>
      <c r="M31" s="10" t="str">
        <f>TEXT(Tabela1[[#This Row],[Start Date]],"mmm/aaaa")</f>
        <v>mar/2024</v>
      </c>
      <c r="N31" s="28">
        <f>MONTH(Tabela1[[#This Row],[Start Date]])</f>
        <v>3</v>
      </c>
      <c r="O31" s="10">
        <v>58</v>
      </c>
    </row>
    <row r="32" spans="1:15" ht="16.5" customHeight="1">
      <c r="A32" s="8">
        <v>3261</v>
      </c>
      <c r="B32" s="8" t="s">
        <v>65</v>
      </c>
      <c r="C32" s="8" t="s">
        <v>36</v>
      </c>
      <c r="D32" s="26">
        <v>45378</v>
      </c>
      <c r="E32" s="8" t="s">
        <v>32</v>
      </c>
      <c r="F32" s="10">
        <v>10</v>
      </c>
      <c r="G32" s="8" t="s">
        <v>29</v>
      </c>
      <c r="H32" s="8" t="s">
        <v>32</v>
      </c>
      <c r="I32" s="10" t="s">
        <v>34</v>
      </c>
      <c r="J32" s="8" t="s">
        <v>28</v>
      </c>
      <c r="K32" s="10">
        <v>20</v>
      </c>
      <c r="L32" s="10">
        <v>10</v>
      </c>
      <c r="M32" s="10" t="str">
        <f>TEXT(Tabela1[[#This Row],[Start Date]],"mmm/aaaa")</f>
        <v>mar/2024</v>
      </c>
      <c r="N32" s="28">
        <f>MONTH(Tabela1[[#This Row],[Start Date]])</f>
        <v>3</v>
      </c>
      <c r="O32" s="10">
        <v>20</v>
      </c>
    </row>
    <row r="33" spans="1:15" ht="16.5" customHeight="1">
      <c r="A33" s="8">
        <v>3262</v>
      </c>
      <c r="B33" s="8" t="s">
        <v>66</v>
      </c>
      <c r="C33" s="8" t="s">
        <v>31</v>
      </c>
      <c r="D33" s="26">
        <v>45379</v>
      </c>
      <c r="E33" s="8" t="s">
        <v>28</v>
      </c>
      <c r="F33" s="10">
        <v>5</v>
      </c>
      <c r="G33" s="8" t="s">
        <v>33</v>
      </c>
      <c r="H33" s="8" t="s">
        <v>32</v>
      </c>
      <c r="I33" s="10" t="s">
        <v>34</v>
      </c>
      <c r="J33" s="8" t="s">
        <v>32</v>
      </c>
      <c r="K33" s="10">
        <v>0</v>
      </c>
      <c r="L33" s="10">
        <v>0</v>
      </c>
      <c r="M33" s="10" t="str">
        <f>TEXT(Tabela1[[#This Row],[Start Date]],"mmm/aaaa")</f>
        <v>mar/2024</v>
      </c>
      <c r="N33" s="28">
        <f>MONTH(Tabela1[[#This Row],[Start Date]])</f>
        <v>3</v>
      </c>
      <c r="O33" s="10">
        <v>5</v>
      </c>
    </row>
    <row r="34" spans="1:15" ht="16.5" customHeight="1">
      <c r="A34" s="8">
        <v>3263</v>
      </c>
      <c r="B34" s="8" t="s">
        <v>67</v>
      </c>
      <c r="C34" s="8" t="s">
        <v>27</v>
      </c>
      <c r="D34" s="26">
        <v>45380</v>
      </c>
      <c r="E34" s="8" t="s">
        <v>32</v>
      </c>
      <c r="F34" s="10">
        <v>15</v>
      </c>
      <c r="G34" s="8" t="s">
        <v>29</v>
      </c>
      <c r="H34" s="8" t="s">
        <v>28</v>
      </c>
      <c r="I34" s="10">
        <v>30</v>
      </c>
      <c r="J34" s="8" t="s">
        <v>28</v>
      </c>
      <c r="K34" s="10">
        <v>20</v>
      </c>
      <c r="L34" s="10">
        <v>3</v>
      </c>
      <c r="M34" s="10" t="str">
        <f>TEXT(Tabela1[[#This Row],[Start Date]],"mmm/aaaa")</f>
        <v>mar/2024</v>
      </c>
      <c r="N34" s="28">
        <f>MONTH(Tabela1[[#This Row],[Start Date]])</f>
        <v>3</v>
      </c>
      <c r="O34" s="10">
        <v>62</v>
      </c>
    </row>
    <row r="35" spans="1:15" ht="16.5" customHeight="1">
      <c r="A35" s="8">
        <v>3264</v>
      </c>
      <c r="B35" s="8" t="s">
        <v>68</v>
      </c>
      <c r="C35" s="8" t="s">
        <v>36</v>
      </c>
      <c r="D35" s="26">
        <v>45381</v>
      </c>
      <c r="E35" s="8" t="s">
        <v>28</v>
      </c>
      <c r="F35" s="10">
        <v>10</v>
      </c>
      <c r="G35" s="8" t="s">
        <v>37</v>
      </c>
      <c r="H35" s="8" t="s">
        <v>32</v>
      </c>
      <c r="I35" s="10" t="s">
        <v>34</v>
      </c>
      <c r="J35" s="8" t="s">
        <v>28</v>
      </c>
      <c r="K35" s="10">
        <v>20</v>
      </c>
      <c r="L35" s="10">
        <v>15</v>
      </c>
      <c r="M35" s="10" t="str">
        <f>TEXT(Tabela1[[#This Row],[Start Date]],"mmm/aaaa")</f>
        <v>mar/2024</v>
      </c>
      <c r="N35" s="28">
        <f>MONTH(Tabela1[[#This Row],[Start Date]])</f>
        <v>3</v>
      </c>
      <c r="O35" s="10">
        <v>15</v>
      </c>
    </row>
    <row r="36" spans="1:15" ht="16.5" customHeight="1">
      <c r="A36" s="8">
        <v>3265</v>
      </c>
      <c r="B36" s="8" t="s">
        <v>69</v>
      </c>
      <c r="C36" s="8" t="s">
        <v>31</v>
      </c>
      <c r="D36" s="26">
        <v>45382</v>
      </c>
      <c r="E36" s="8" t="s">
        <v>32</v>
      </c>
      <c r="F36" s="10">
        <v>5</v>
      </c>
      <c r="G36" s="8" t="s">
        <v>29</v>
      </c>
      <c r="H36" s="8" t="s">
        <v>32</v>
      </c>
      <c r="I36" s="10" t="s">
        <v>34</v>
      </c>
      <c r="J36" s="8" t="s">
        <v>32</v>
      </c>
      <c r="K36" s="10">
        <v>0</v>
      </c>
      <c r="L36" s="10">
        <v>1</v>
      </c>
      <c r="M36" s="10" t="str">
        <f>TEXT(Tabela1[[#This Row],[Start Date]],"mmm/aaaa")</f>
        <v>mar/2024</v>
      </c>
      <c r="N36" s="28">
        <f>MONTH(Tabela1[[#This Row],[Start Date]])</f>
        <v>3</v>
      </c>
      <c r="O36" s="10">
        <v>4</v>
      </c>
    </row>
    <row r="37" spans="1:15" ht="16.5" customHeight="1">
      <c r="A37" s="8">
        <v>3266</v>
      </c>
      <c r="B37" s="8" t="s">
        <v>70</v>
      </c>
      <c r="C37" s="8" t="s">
        <v>31</v>
      </c>
      <c r="D37" s="26">
        <v>45383</v>
      </c>
      <c r="E37" s="8" t="s">
        <v>28</v>
      </c>
      <c r="F37" s="10">
        <v>5</v>
      </c>
      <c r="G37" s="8" t="s">
        <v>29</v>
      </c>
      <c r="H37" s="8" t="s">
        <v>32</v>
      </c>
      <c r="I37" s="10" t="s">
        <v>34</v>
      </c>
      <c r="J37" s="8" t="s">
        <v>32</v>
      </c>
      <c r="K37" s="10">
        <v>0</v>
      </c>
      <c r="L37" s="10">
        <v>0</v>
      </c>
      <c r="M37" s="10" t="str">
        <f>TEXT(Tabela1[[#This Row],[Start Date]],"mmm/aaaa")</f>
        <v>abr/2024</v>
      </c>
      <c r="N37" s="28">
        <f>MONTH(Tabela1[[#This Row],[Start Date]])</f>
        <v>4</v>
      </c>
      <c r="O37" s="10">
        <v>5</v>
      </c>
    </row>
    <row r="38" spans="1:15" ht="16.5" customHeight="1">
      <c r="A38" s="8">
        <v>3267</v>
      </c>
      <c r="B38" s="8" t="s">
        <v>71</v>
      </c>
      <c r="C38" s="8" t="s">
        <v>27</v>
      </c>
      <c r="D38" s="26">
        <v>45384</v>
      </c>
      <c r="E38" s="8" t="s">
        <v>32</v>
      </c>
      <c r="F38" s="10">
        <v>15</v>
      </c>
      <c r="G38" s="8" t="s">
        <v>37</v>
      </c>
      <c r="H38" s="8" t="s">
        <v>28</v>
      </c>
      <c r="I38" s="10">
        <v>30</v>
      </c>
      <c r="J38" s="8" t="s">
        <v>28</v>
      </c>
      <c r="K38" s="10">
        <v>20</v>
      </c>
      <c r="L38" s="10">
        <v>7</v>
      </c>
      <c r="M38" s="10" t="str">
        <f>TEXT(Tabela1[[#This Row],[Start Date]],"mmm/aaaa")</f>
        <v>abr/2024</v>
      </c>
      <c r="N38" s="28">
        <f>MONTH(Tabela1[[#This Row],[Start Date]])</f>
        <v>4</v>
      </c>
      <c r="O38" s="10">
        <v>58</v>
      </c>
    </row>
    <row r="39" spans="1:15" ht="16.5" customHeight="1">
      <c r="A39" s="8">
        <v>3268</v>
      </c>
      <c r="B39" s="8" t="s">
        <v>72</v>
      </c>
      <c r="C39" s="8" t="s">
        <v>36</v>
      </c>
      <c r="D39" s="26">
        <v>45385</v>
      </c>
      <c r="E39" s="8" t="s">
        <v>28</v>
      </c>
      <c r="F39" s="10">
        <v>10</v>
      </c>
      <c r="G39" s="8" t="s">
        <v>33</v>
      </c>
      <c r="H39" s="8" t="s">
        <v>32</v>
      </c>
      <c r="I39" s="10" t="s">
        <v>34</v>
      </c>
      <c r="J39" s="8" t="s">
        <v>28</v>
      </c>
      <c r="K39" s="10">
        <v>20</v>
      </c>
      <c r="L39" s="10">
        <v>10</v>
      </c>
      <c r="M39" s="10" t="str">
        <f>TEXT(Tabela1[[#This Row],[Start Date]],"mmm/aaaa")</f>
        <v>abr/2024</v>
      </c>
      <c r="N39" s="28">
        <f>MONTH(Tabela1[[#This Row],[Start Date]])</f>
        <v>4</v>
      </c>
      <c r="O39" s="10">
        <v>20</v>
      </c>
    </row>
    <row r="40" spans="1:15" ht="16.5" customHeight="1">
      <c r="A40" s="8">
        <v>3269</v>
      </c>
      <c r="B40" s="8" t="s">
        <v>73</v>
      </c>
      <c r="C40" s="8" t="s">
        <v>31</v>
      </c>
      <c r="D40" s="26">
        <v>45386</v>
      </c>
      <c r="E40" s="8" t="s">
        <v>32</v>
      </c>
      <c r="F40" s="10">
        <v>5</v>
      </c>
      <c r="G40" s="8" t="s">
        <v>37</v>
      </c>
      <c r="H40" s="8" t="s">
        <v>32</v>
      </c>
      <c r="I40" s="10" t="s">
        <v>34</v>
      </c>
      <c r="J40" s="8" t="s">
        <v>32</v>
      </c>
      <c r="K40" s="10">
        <v>0</v>
      </c>
      <c r="L40" s="10">
        <v>1</v>
      </c>
      <c r="M40" s="10" t="str">
        <f>TEXT(Tabela1[[#This Row],[Start Date]],"mmm/aaaa")</f>
        <v>abr/2024</v>
      </c>
      <c r="N40" s="28">
        <f>MONTH(Tabela1[[#This Row],[Start Date]])</f>
        <v>4</v>
      </c>
      <c r="O40" s="10">
        <v>4</v>
      </c>
    </row>
    <row r="41" spans="1:15" ht="16.5" customHeight="1">
      <c r="A41" s="8">
        <v>3270</v>
      </c>
      <c r="B41" s="8" t="s">
        <v>74</v>
      </c>
      <c r="C41" s="8" t="s">
        <v>27</v>
      </c>
      <c r="D41" s="26">
        <v>45387</v>
      </c>
      <c r="E41" s="8" t="s">
        <v>28</v>
      </c>
      <c r="F41" s="10">
        <v>15</v>
      </c>
      <c r="G41" s="8" t="s">
        <v>29</v>
      </c>
      <c r="H41" s="8" t="s">
        <v>28</v>
      </c>
      <c r="I41" s="10">
        <v>30</v>
      </c>
      <c r="J41" s="8" t="s">
        <v>28</v>
      </c>
      <c r="K41" s="10">
        <v>20</v>
      </c>
      <c r="L41" s="10">
        <v>15</v>
      </c>
      <c r="M41" s="10" t="str">
        <f>TEXT(Tabela1[[#This Row],[Start Date]],"mmm/aaaa")</f>
        <v>abr/2024</v>
      </c>
      <c r="N41" s="28">
        <f>MONTH(Tabela1[[#This Row],[Start Date]])</f>
        <v>4</v>
      </c>
      <c r="O41" s="10">
        <v>50</v>
      </c>
    </row>
    <row r="42" spans="1:15" ht="16.5" customHeight="1">
      <c r="A42" s="8">
        <v>3271</v>
      </c>
      <c r="B42" s="8" t="s">
        <v>75</v>
      </c>
      <c r="C42" s="8" t="s">
        <v>36</v>
      </c>
      <c r="D42" s="26">
        <v>45388</v>
      </c>
      <c r="E42" s="8" t="s">
        <v>32</v>
      </c>
      <c r="F42" s="10">
        <v>10</v>
      </c>
      <c r="G42" s="8" t="s">
        <v>29</v>
      </c>
      <c r="H42" s="8" t="s">
        <v>32</v>
      </c>
      <c r="I42" s="10" t="s">
        <v>34</v>
      </c>
      <c r="J42" s="8" t="s">
        <v>28</v>
      </c>
      <c r="K42" s="10">
        <v>20</v>
      </c>
      <c r="L42" s="10">
        <v>5</v>
      </c>
      <c r="M42" s="10" t="str">
        <f>TEXT(Tabela1[[#This Row],[Start Date]],"mmm/aaaa")</f>
        <v>abr/2024</v>
      </c>
      <c r="N42" s="28">
        <f>MONTH(Tabela1[[#This Row],[Start Date]])</f>
        <v>4</v>
      </c>
      <c r="O42" s="10">
        <v>25</v>
      </c>
    </row>
    <row r="43" spans="1:15" ht="16.5" customHeight="1">
      <c r="A43" s="8">
        <v>3272</v>
      </c>
      <c r="B43" s="8" t="s">
        <v>76</v>
      </c>
      <c r="C43" s="8" t="s">
        <v>31</v>
      </c>
      <c r="D43" s="26">
        <v>45389</v>
      </c>
      <c r="E43" s="8" t="s">
        <v>28</v>
      </c>
      <c r="F43" s="10">
        <v>5</v>
      </c>
      <c r="G43" s="8" t="s">
        <v>33</v>
      </c>
      <c r="H43" s="8" t="s">
        <v>32</v>
      </c>
      <c r="I43" s="10" t="s">
        <v>34</v>
      </c>
      <c r="J43" s="8" t="s">
        <v>32</v>
      </c>
      <c r="K43" s="10">
        <v>0</v>
      </c>
      <c r="L43" s="10">
        <v>0</v>
      </c>
      <c r="M43" s="10" t="str">
        <f>TEXT(Tabela1[[#This Row],[Start Date]],"mmm/aaaa")</f>
        <v>abr/2024</v>
      </c>
      <c r="N43" s="28">
        <f>MONTH(Tabela1[[#This Row],[Start Date]])</f>
        <v>4</v>
      </c>
      <c r="O43" s="10">
        <v>5</v>
      </c>
    </row>
    <row r="44" spans="1:15" ht="16.5" customHeight="1">
      <c r="A44" s="8">
        <v>3273</v>
      </c>
      <c r="B44" s="8" t="s">
        <v>77</v>
      </c>
      <c r="C44" s="8" t="s">
        <v>27</v>
      </c>
      <c r="D44" s="26">
        <v>45390</v>
      </c>
      <c r="E44" s="8" t="s">
        <v>32</v>
      </c>
      <c r="F44" s="10">
        <v>15</v>
      </c>
      <c r="G44" s="8" t="s">
        <v>37</v>
      </c>
      <c r="H44" s="8" t="s">
        <v>28</v>
      </c>
      <c r="I44" s="10">
        <v>30</v>
      </c>
      <c r="J44" s="8" t="s">
        <v>28</v>
      </c>
      <c r="K44" s="10">
        <v>20</v>
      </c>
      <c r="L44" s="10">
        <v>20</v>
      </c>
      <c r="M44" s="10" t="str">
        <f>TEXT(Tabela1[[#This Row],[Start Date]],"mmm/aaaa")</f>
        <v>abr/2024</v>
      </c>
      <c r="N44" s="28">
        <f>MONTH(Tabela1[[#This Row],[Start Date]])</f>
        <v>4</v>
      </c>
      <c r="O44" s="10">
        <v>45</v>
      </c>
    </row>
    <row r="45" spans="1:15" ht="16.5" customHeight="1">
      <c r="A45" s="8">
        <v>3274</v>
      </c>
      <c r="B45" s="8" t="s">
        <v>78</v>
      </c>
      <c r="C45" s="8" t="s">
        <v>36</v>
      </c>
      <c r="D45" s="26">
        <v>45391</v>
      </c>
      <c r="E45" s="8" t="s">
        <v>28</v>
      </c>
      <c r="F45" s="10">
        <v>10</v>
      </c>
      <c r="G45" s="8" t="s">
        <v>37</v>
      </c>
      <c r="H45" s="8" t="s">
        <v>32</v>
      </c>
      <c r="I45" s="10" t="s">
        <v>34</v>
      </c>
      <c r="J45" s="8" t="s">
        <v>28</v>
      </c>
      <c r="K45" s="10">
        <v>20</v>
      </c>
      <c r="L45" s="10">
        <v>12</v>
      </c>
      <c r="M45" s="10" t="str">
        <f>TEXT(Tabela1[[#This Row],[Start Date]],"mmm/aaaa")</f>
        <v>abr/2024</v>
      </c>
      <c r="N45" s="28">
        <f>MONTH(Tabela1[[#This Row],[Start Date]])</f>
        <v>4</v>
      </c>
      <c r="O45" s="10">
        <v>18</v>
      </c>
    </row>
    <row r="46" spans="1:15" ht="16.5" customHeight="1">
      <c r="A46" s="8">
        <v>3275</v>
      </c>
      <c r="B46" s="8" t="s">
        <v>79</v>
      </c>
      <c r="C46" s="8" t="s">
        <v>31</v>
      </c>
      <c r="D46" s="26">
        <v>45392</v>
      </c>
      <c r="E46" s="8" t="s">
        <v>32</v>
      </c>
      <c r="F46" s="10">
        <v>5</v>
      </c>
      <c r="G46" s="8" t="s">
        <v>29</v>
      </c>
      <c r="H46" s="8" t="s">
        <v>32</v>
      </c>
      <c r="I46" s="10" t="s">
        <v>34</v>
      </c>
      <c r="J46" s="8" t="s">
        <v>32</v>
      </c>
      <c r="K46" s="10">
        <v>0</v>
      </c>
      <c r="L46" s="10">
        <v>2</v>
      </c>
      <c r="M46" s="10" t="str">
        <f>TEXT(Tabela1[[#This Row],[Start Date]],"mmm/aaaa")</f>
        <v>abr/2024</v>
      </c>
      <c r="N46" s="28">
        <f>MONTH(Tabela1[[#This Row],[Start Date]])</f>
        <v>4</v>
      </c>
      <c r="O46" s="10">
        <v>3</v>
      </c>
    </row>
    <row r="47" spans="1:15" ht="16.5" customHeight="1">
      <c r="A47" s="8">
        <v>3276</v>
      </c>
      <c r="B47" s="8" t="s">
        <v>80</v>
      </c>
      <c r="C47" s="8" t="s">
        <v>27</v>
      </c>
      <c r="D47" s="26">
        <v>45393</v>
      </c>
      <c r="E47" s="8" t="s">
        <v>28</v>
      </c>
      <c r="F47" s="10">
        <v>15</v>
      </c>
      <c r="G47" s="8" t="s">
        <v>33</v>
      </c>
      <c r="H47" s="8" t="s">
        <v>28</v>
      </c>
      <c r="I47" s="10">
        <v>30</v>
      </c>
      <c r="J47" s="8" t="s">
        <v>28</v>
      </c>
      <c r="K47" s="10">
        <v>20</v>
      </c>
      <c r="L47" s="10">
        <v>5</v>
      </c>
      <c r="M47" s="10" t="str">
        <f>TEXT(Tabela1[[#This Row],[Start Date]],"mmm/aaaa")</f>
        <v>abr/2024</v>
      </c>
      <c r="N47" s="28">
        <f>MONTH(Tabela1[[#This Row],[Start Date]])</f>
        <v>4</v>
      </c>
      <c r="O47" s="10">
        <v>60</v>
      </c>
    </row>
    <row r="48" spans="1:15" ht="16.5" customHeight="1">
      <c r="A48" s="8">
        <v>3277</v>
      </c>
      <c r="B48" s="8" t="s">
        <v>81</v>
      </c>
      <c r="C48" s="8" t="s">
        <v>36</v>
      </c>
      <c r="D48" s="26">
        <v>45394</v>
      </c>
      <c r="E48" s="8" t="s">
        <v>32</v>
      </c>
      <c r="F48" s="10">
        <v>10</v>
      </c>
      <c r="G48" s="8" t="s">
        <v>29</v>
      </c>
      <c r="H48" s="8" t="s">
        <v>32</v>
      </c>
      <c r="I48" s="10" t="s">
        <v>34</v>
      </c>
      <c r="J48" s="8" t="s">
        <v>28</v>
      </c>
      <c r="K48" s="10">
        <v>20</v>
      </c>
      <c r="L48" s="10">
        <v>10</v>
      </c>
      <c r="M48" s="10" t="str">
        <f>TEXT(Tabela1[[#This Row],[Start Date]],"mmm/aaaa")</f>
        <v>abr/2024</v>
      </c>
      <c r="N48" s="28">
        <f>MONTH(Tabela1[[#This Row],[Start Date]])</f>
        <v>4</v>
      </c>
      <c r="O48" s="10">
        <v>20</v>
      </c>
    </row>
    <row r="49" spans="1:15" ht="16.5" customHeight="1">
      <c r="A49" s="8">
        <v>3278</v>
      </c>
      <c r="B49" s="8" t="s">
        <v>82</v>
      </c>
      <c r="C49" s="8" t="s">
        <v>31</v>
      </c>
      <c r="D49" s="26">
        <v>45395</v>
      </c>
      <c r="E49" s="8" t="s">
        <v>28</v>
      </c>
      <c r="F49" s="10">
        <v>5</v>
      </c>
      <c r="G49" s="8" t="s">
        <v>37</v>
      </c>
      <c r="H49" s="8" t="s">
        <v>32</v>
      </c>
      <c r="I49" s="10" t="s">
        <v>34</v>
      </c>
      <c r="J49" s="8" t="s">
        <v>32</v>
      </c>
      <c r="K49" s="10">
        <v>0</v>
      </c>
      <c r="L49" s="10">
        <v>0</v>
      </c>
      <c r="M49" s="10" t="str">
        <f>TEXT(Tabela1[[#This Row],[Start Date]],"mmm/aaaa")</f>
        <v>abr/2024</v>
      </c>
      <c r="N49" s="28">
        <f>MONTH(Tabela1[[#This Row],[Start Date]])</f>
        <v>4</v>
      </c>
      <c r="O49" s="10">
        <v>5</v>
      </c>
    </row>
    <row r="50" spans="1:15" ht="16.5" customHeight="1">
      <c r="A50" s="8">
        <v>3279</v>
      </c>
      <c r="B50" s="8" t="s">
        <v>83</v>
      </c>
      <c r="C50" s="8" t="s">
        <v>27</v>
      </c>
      <c r="D50" s="26">
        <v>45396</v>
      </c>
      <c r="E50" s="8" t="s">
        <v>32</v>
      </c>
      <c r="F50" s="10">
        <v>15</v>
      </c>
      <c r="G50" s="8" t="s">
        <v>29</v>
      </c>
      <c r="H50" s="8" t="s">
        <v>28</v>
      </c>
      <c r="I50" s="10">
        <v>30</v>
      </c>
      <c r="J50" s="8" t="s">
        <v>28</v>
      </c>
      <c r="K50" s="10">
        <v>20</v>
      </c>
      <c r="L50" s="10">
        <v>3</v>
      </c>
      <c r="M50" s="10" t="str">
        <f>TEXT(Tabela1[[#This Row],[Start Date]],"mmm/aaaa")</f>
        <v>abr/2024</v>
      </c>
      <c r="N50" s="28">
        <f>MONTH(Tabela1[[#This Row],[Start Date]])</f>
        <v>4</v>
      </c>
      <c r="O50" s="10">
        <v>62</v>
      </c>
    </row>
    <row r="51" spans="1:15" ht="16.5" customHeight="1">
      <c r="A51" s="8">
        <v>3280</v>
      </c>
      <c r="B51" s="8" t="s">
        <v>84</v>
      </c>
      <c r="C51" s="8" t="s">
        <v>36</v>
      </c>
      <c r="D51" s="26">
        <v>45397</v>
      </c>
      <c r="E51" s="8" t="s">
        <v>28</v>
      </c>
      <c r="F51" s="10">
        <v>10</v>
      </c>
      <c r="G51" s="8" t="s">
        <v>33</v>
      </c>
      <c r="H51" s="8" t="s">
        <v>32</v>
      </c>
      <c r="I51" s="10" t="s">
        <v>34</v>
      </c>
      <c r="J51" s="8" t="s">
        <v>28</v>
      </c>
      <c r="K51" s="10">
        <v>20</v>
      </c>
      <c r="L51" s="10">
        <v>15</v>
      </c>
      <c r="M51" s="10" t="str">
        <f>TEXT(Tabela1[[#This Row],[Start Date]],"mmm/aaaa")</f>
        <v>abr/2024</v>
      </c>
      <c r="N51" s="28">
        <f>MONTH(Tabela1[[#This Row],[Start Date]])</f>
        <v>4</v>
      </c>
      <c r="O51" s="10">
        <v>15</v>
      </c>
    </row>
    <row r="52" spans="1:15" ht="16.5" customHeight="1">
      <c r="A52" s="8">
        <v>3281</v>
      </c>
      <c r="B52" s="8" t="s">
        <v>85</v>
      </c>
      <c r="C52" s="8" t="s">
        <v>31</v>
      </c>
      <c r="D52" s="26">
        <v>45398</v>
      </c>
      <c r="E52" s="8" t="s">
        <v>32</v>
      </c>
      <c r="F52" s="10">
        <v>5</v>
      </c>
      <c r="G52" s="8" t="s">
        <v>29</v>
      </c>
      <c r="H52" s="8" t="s">
        <v>32</v>
      </c>
      <c r="I52" s="10" t="s">
        <v>34</v>
      </c>
      <c r="J52" s="8" t="s">
        <v>32</v>
      </c>
      <c r="K52" s="10">
        <v>0</v>
      </c>
      <c r="L52" s="10">
        <v>1</v>
      </c>
      <c r="M52" s="10" t="str">
        <f>TEXT(Tabela1[[#This Row],[Start Date]],"mmm/aaaa")</f>
        <v>abr/2024</v>
      </c>
      <c r="N52" s="28">
        <f>MONTH(Tabela1[[#This Row],[Start Date]])</f>
        <v>4</v>
      </c>
      <c r="O52" s="10">
        <v>4</v>
      </c>
    </row>
    <row r="53" spans="1:15" ht="16.5" customHeight="1">
      <c r="A53" s="8">
        <v>3282</v>
      </c>
      <c r="B53" s="8" t="s">
        <v>86</v>
      </c>
      <c r="C53" s="8" t="s">
        <v>27</v>
      </c>
      <c r="D53" s="26">
        <v>45399</v>
      </c>
      <c r="E53" s="8" t="s">
        <v>28</v>
      </c>
      <c r="F53" s="10">
        <v>15</v>
      </c>
      <c r="G53" s="8" t="s">
        <v>37</v>
      </c>
      <c r="H53" s="8" t="s">
        <v>28</v>
      </c>
      <c r="I53" s="10">
        <v>30</v>
      </c>
      <c r="J53" s="8" t="s">
        <v>28</v>
      </c>
      <c r="K53" s="10">
        <v>20</v>
      </c>
      <c r="L53" s="10">
        <v>7</v>
      </c>
      <c r="M53" s="10" t="str">
        <f>TEXT(Tabela1[[#This Row],[Start Date]],"mmm/aaaa")</f>
        <v>abr/2024</v>
      </c>
      <c r="N53" s="28">
        <f>MONTH(Tabela1[[#This Row],[Start Date]])</f>
        <v>4</v>
      </c>
      <c r="O53" s="10">
        <v>58</v>
      </c>
    </row>
    <row r="54" spans="1:15" ht="16.5" customHeight="1">
      <c r="A54" s="8">
        <v>3283</v>
      </c>
      <c r="B54" s="8" t="s">
        <v>87</v>
      </c>
      <c r="C54" s="8" t="s">
        <v>36</v>
      </c>
      <c r="D54" s="26">
        <v>45400</v>
      </c>
      <c r="E54" s="8" t="s">
        <v>32</v>
      </c>
      <c r="F54" s="10">
        <v>10</v>
      </c>
      <c r="G54" s="8" t="s">
        <v>29</v>
      </c>
      <c r="H54" s="8" t="s">
        <v>32</v>
      </c>
      <c r="I54" s="10" t="s">
        <v>34</v>
      </c>
      <c r="J54" s="8" t="s">
        <v>28</v>
      </c>
      <c r="K54" s="10">
        <v>20</v>
      </c>
      <c r="L54" s="10">
        <v>10</v>
      </c>
      <c r="M54" s="10" t="str">
        <f>TEXT(Tabela1[[#This Row],[Start Date]],"mmm/aaaa")</f>
        <v>abr/2024</v>
      </c>
      <c r="N54" s="28">
        <f>MONTH(Tabela1[[#This Row],[Start Date]])</f>
        <v>4</v>
      </c>
      <c r="O54" s="10">
        <v>20</v>
      </c>
    </row>
    <row r="55" spans="1:15" ht="16.5" customHeight="1">
      <c r="A55" s="8">
        <v>3284</v>
      </c>
      <c r="B55" s="8" t="s">
        <v>88</v>
      </c>
      <c r="C55" s="8" t="s">
        <v>31</v>
      </c>
      <c r="D55" s="26">
        <v>45401</v>
      </c>
      <c r="E55" s="8" t="s">
        <v>28</v>
      </c>
      <c r="F55" s="10">
        <v>5</v>
      </c>
      <c r="G55" s="8" t="s">
        <v>33</v>
      </c>
      <c r="H55" s="8" t="s">
        <v>32</v>
      </c>
      <c r="I55" s="10" t="s">
        <v>34</v>
      </c>
      <c r="J55" s="8" t="s">
        <v>32</v>
      </c>
      <c r="K55" s="10">
        <v>0</v>
      </c>
      <c r="L55" s="10">
        <v>0</v>
      </c>
      <c r="M55" s="10" t="str">
        <f>TEXT(Tabela1[[#This Row],[Start Date]],"mmm/aaaa")</f>
        <v>abr/2024</v>
      </c>
      <c r="N55" s="28">
        <f>MONTH(Tabela1[[#This Row],[Start Date]])</f>
        <v>4</v>
      </c>
      <c r="O55" s="10">
        <v>5</v>
      </c>
    </row>
    <row r="56" spans="1:15" ht="16.5" customHeight="1">
      <c r="A56" s="8">
        <v>3285</v>
      </c>
      <c r="B56" s="8" t="s">
        <v>89</v>
      </c>
      <c r="C56" s="8" t="s">
        <v>27</v>
      </c>
      <c r="D56" s="26">
        <v>45402</v>
      </c>
      <c r="E56" s="8" t="s">
        <v>32</v>
      </c>
      <c r="F56" s="10">
        <v>15</v>
      </c>
      <c r="G56" s="8" t="s">
        <v>29</v>
      </c>
      <c r="H56" s="8" t="s">
        <v>28</v>
      </c>
      <c r="I56" s="10">
        <v>30</v>
      </c>
      <c r="J56" s="8" t="s">
        <v>28</v>
      </c>
      <c r="K56" s="10">
        <v>20</v>
      </c>
      <c r="L56" s="10">
        <v>20</v>
      </c>
      <c r="M56" s="10" t="str">
        <f>TEXT(Tabela1[[#This Row],[Start Date]],"mmm/aaaa")</f>
        <v>abr/2024</v>
      </c>
      <c r="N56" s="28">
        <f>MONTH(Tabela1[[#This Row],[Start Date]])</f>
        <v>4</v>
      </c>
      <c r="O56" s="10">
        <v>45</v>
      </c>
    </row>
    <row r="57" spans="1:15" ht="16.5" customHeight="1">
      <c r="A57" s="8">
        <v>3286</v>
      </c>
      <c r="B57" s="8" t="s">
        <v>90</v>
      </c>
      <c r="C57" s="8" t="s">
        <v>36</v>
      </c>
      <c r="D57" s="26">
        <v>45403</v>
      </c>
      <c r="E57" s="8" t="s">
        <v>28</v>
      </c>
      <c r="F57" s="10">
        <v>10</v>
      </c>
      <c r="G57" s="8" t="s">
        <v>37</v>
      </c>
      <c r="H57" s="8" t="s">
        <v>32</v>
      </c>
      <c r="I57" s="10" t="s">
        <v>34</v>
      </c>
      <c r="J57" s="8" t="s">
        <v>28</v>
      </c>
      <c r="K57" s="10">
        <v>20</v>
      </c>
      <c r="L57" s="10">
        <v>15</v>
      </c>
      <c r="M57" s="10" t="str">
        <f>TEXT(Tabela1[[#This Row],[Start Date]],"mmm/aaaa")</f>
        <v>abr/2024</v>
      </c>
      <c r="N57" s="28">
        <f>MONTH(Tabela1[[#This Row],[Start Date]])</f>
        <v>4</v>
      </c>
      <c r="O57" s="10">
        <v>15</v>
      </c>
    </row>
    <row r="58" spans="1:15" ht="16.5" customHeight="1">
      <c r="A58" s="8">
        <v>3287</v>
      </c>
      <c r="B58" s="8" t="s">
        <v>91</v>
      </c>
      <c r="C58" s="8" t="s">
        <v>31</v>
      </c>
      <c r="D58" s="26">
        <v>45404</v>
      </c>
      <c r="E58" s="8" t="s">
        <v>32</v>
      </c>
      <c r="F58" s="10">
        <v>5</v>
      </c>
      <c r="G58" s="8" t="s">
        <v>29</v>
      </c>
      <c r="H58" s="8" t="s">
        <v>32</v>
      </c>
      <c r="I58" s="10" t="s">
        <v>34</v>
      </c>
      <c r="J58" s="8" t="s">
        <v>32</v>
      </c>
      <c r="K58" s="10">
        <v>0</v>
      </c>
      <c r="L58" s="10">
        <v>1</v>
      </c>
      <c r="M58" s="10" t="str">
        <f>TEXT(Tabela1[[#This Row],[Start Date]],"mmm/aaaa")</f>
        <v>abr/2024</v>
      </c>
      <c r="N58" s="28">
        <f>MONTH(Tabela1[[#This Row],[Start Date]])</f>
        <v>4</v>
      </c>
      <c r="O58" s="10">
        <v>4</v>
      </c>
    </row>
    <row r="59" spans="1:15" ht="16.5" customHeight="1">
      <c r="A59" s="8">
        <v>3288</v>
      </c>
      <c r="B59" s="8" t="s">
        <v>92</v>
      </c>
      <c r="C59" s="8" t="s">
        <v>27</v>
      </c>
      <c r="D59" s="26">
        <v>45405</v>
      </c>
      <c r="E59" s="8" t="s">
        <v>28</v>
      </c>
      <c r="F59" s="10">
        <v>15</v>
      </c>
      <c r="G59" s="8" t="s">
        <v>33</v>
      </c>
      <c r="H59" s="8" t="s">
        <v>28</v>
      </c>
      <c r="I59" s="10">
        <v>30</v>
      </c>
      <c r="J59" s="8" t="s">
        <v>28</v>
      </c>
      <c r="K59" s="10">
        <v>20</v>
      </c>
      <c r="L59" s="10">
        <v>3</v>
      </c>
      <c r="M59" s="10" t="str">
        <f>TEXT(Tabela1[[#This Row],[Start Date]],"mmm/aaaa")</f>
        <v>abr/2024</v>
      </c>
      <c r="N59" s="28">
        <f>MONTH(Tabela1[[#This Row],[Start Date]])</f>
        <v>4</v>
      </c>
      <c r="O59" s="10">
        <v>62</v>
      </c>
    </row>
    <row r="60" spans="1:15" ht="16.5" customHeight="1">
      <c r="A60" s="8">
        <v>3289</v>
      </c>
      <c r="B60" s="8" t="s">
        <v>93</v>
      </c>
      <c r="C60" s="8" t="s">
        <v>36</v>
      </c>
      <c r="D60" s="26">
        <v>45406</v>
      </c>
      <c r="E60" s="8" t="s">
        <v>32</v>
      </c>
      <c r="F60" s="10">
        <v>10</v>
      </c>
      <c r="G60" s="8" t="s">
        <v>29</v>
      </c>
      <c r="H60" s="8" t="s">
        <v>32</v>
      </c>
      <c r="I60" s="10" t="s">
        <v>34</v>
      </c>
      <c r="J60" s="8" t="s">
        <v>28</v>
      </c>
      <c r="K60" s="10">
        <v>20</v>
      </c>
      <c r="L60" s="10">
        <v>10</v>
      </c>
      <c r="M60" s="10" t="str">
        <f>TEXT(Tabela1[[#This Row],[Start Date]],"mmm/aaaa")</f>
        <v>abr/2024</v>
      </c>
      <c r="N60" s="28">
        <f>MONTH(Tabela1[[#This Row],[Start Date]])</f>
        <v>4</v>
      </c>
      <c r="O60" s="10">
        <v>20</v>
      </c>
    </row>
    <row r="61" spans="1:15" ht="16.5" customHeight="1">
      <c r="A61" s="8">
        <v>3290</v>
      </c>
      <c r="B61" s="8" t="s">
        <v>94</v>
      </c>
      <c r="C61" s="8" t="s">
        <v>31</v>
      </c>
      <c r="D61" s="26">
        <v>45407</v>
      </c>
      <c r="E61" s="8" t="s">
        <v>28</v>
      </c>
      <c r="F61" s="10">
        <v>5</v>
      </c>
      <c r="G61" s="8" t="s">
        <v>37</v>
      </c>
      <c r="H61" s="8" t="s">
        <v>32</v>
      </c>
      <c r="I61" s="10" t="s">
        <v>34</v>
      </c>
      <c r="J61" s="8" t="s">
        <v>32</v>
      </c>
      <c r="K61" s="10">
        <v>0</v>
      </c>
      <c r="L61" s="10">
        <v>0</v>
      </c>
      <c r="M61" s="10" t="str">
        <f>TEXT(Tabela1[[#This Row],[Start Date]],"mmm/aaaa")</f>
        <v>abr/2024</v>
      </c>
      <c r="N61" s="28">
        <f>MONTH(Tabela1[[#This Row],[Start Date]])</f>
        <v>4</v>
      </c>
      <c r="O61" s="10">
        <v>5</v>
      </c>
    </row>
    <row r="62" spans="1:15" ht="16.5" customHeight="1">
      <c r="A62" s="8">
        <v>3291</v>
      </c>
      <c r="B62" s="8" t="s">
        <v>95</v>
      </c>
      <c r="C62" s="8" t="s">
        <v>27</v>
      </c>
      <c r="D62" s="26">
        <v>45408</v>
      </c>
      <c r="E62" s="8" t="s">
        <v>32</v>
      </c>
      <c r="F62" s="10">
        <v>15</v>
      </c>
      <c r="G62" s="8" t="s">
        <v>29</v>
      </c>
      <c r="H62" s="8" t="s">
        <v>28</v>
      </c>
      <c r="I62" s="10">
        <v>30</v>
      </c>
      <c r="J62" s="8" t="s">
        <v>28</v>
      </c>
      <c r="K62" s="10">
        <v>20</v>
      </c>
      <c r="L62" s="10">
        <v>5</v>
      </c>
      <c r="M62" s="10" t="str">
        <f>TEXT(Tabela1[[#This Row],[Start Date]],"mmm/aaaa")</f>
        <v>abr/2024</v>
      </c>
      <c r="N62" s="28">
        <f>MONTH(Tabela1[[#This Row],[Start Date]])</f>
        <v>4</v>
      </c>
      <c r="O62" s="10">
        <v>60</v>
      </c>
    </row>
    <row r="63" spans="1:15" ht="16.5" customHeight="1">
      <c r="A63" s="8">
        <v>3292</v>
      </c>
      <c r="B63" s="8" t="s">
        <v>96</v>
      </c>
      <c r="C63" s="8" t="s">
        <v>36</v>
      </c>
      <c r="D63" s="26">
        <v>45409</v>
      </c>
      <c r="E63" s="8" t="s">
        <v>28</v>
      </c>
      <c r="F63" s="10">
        <v>10</v>
      </c>
      <c r="G63" s="8" t="s">
        <v>33</v>
      </c>
      <c r="H63" s="8" t="s">
        <v>32</v>
      </c>
      <c r="I63" s="10" t="s">
        <v>34</v>
      </c>
      <c r="J63" s="8" t="s">
        <v>28</v>
      </c>
      <c r="K63" s="10">
        <v>20</v>
      </c>
      <c r="L63" s="10">
        <v>15</v>
      </c>
      <c r="M63" s="10" t="str">
        <f>TEXT(Tabela1[[#This Row],[Start Date]],"mmm/aaaa")</f>
        <v>abr/2024</v>
      </c>
      <c r="N63" s="28">
        <f>MONTH(Tabela1[[#This Row],[Start Date]])</f>
        <v>4</v>
      </c>
      <c r="O63" s="10">
        <v>15</v>
      </c>
    </row>
    <row r="64" spans="1:15" ht="16.5" customHeight="1">
      <c r="A64" s="8">
        <v>3293</v>
      </c>
      <c r="B64" s="8" t="s">
        <v>97</v>
      </c>
      <c r="C64" s="8" t="s">
        <v>31</v>
      </c>
      <c r="D64" s="26">
        <v>45410</v>
      </c>
      <c r="E64" s="8" t="s">
        <v>32</v>
      </c>
      <c r="F64" s="10">
        <v>5</v>
      </c>
      <c r="G64" s="8" t="s">
        <v>29</v>
      </c>
      <c r="H64" s="8" t="s">
        <v>32</v>
      </c>
      <c r="I64" s="10" t="s">
        <v>34</v>
      </c>
      <c r="J64" s="8" t="s">
        <v>32</v>
      </c>
      <c r="K64" s="10">
        <v>0</v>
      </c>
      <c r="L64" s="10">
        <v>1</v>
      </c>
      <c r="M64" s="10" t="str">
        <f>TEXT(Tabela1[[#This Row],[Start Date]],"mmm/aaaa")</f>
        <v>abr/2024</v>
      </c>
      <c r="N64" s="28">
        <f>MONTH(Tabela1[[#This Row],[Start Date]])</f>
        <v>4</v>
      </c>
      <c r="O64" s="10">
        <v>4</v>
      </c>
    </row>
    <row r="65" spans="1:15" ht="16.5" customHeight="1">
      <c r="A65" s="8">
        <v>3294</v>
      </c>
      <c r="B65" s="8" t="s">
        <v>98</v>
      </c>
      <c r="C65" s="8" t="s">
        <v>27</v>
      </c>
      <c r="D65" s="26">
        <v>45411</v>
      </c>
      <c r="E65" s="8" t="s">
        <v>28</v>
      </c>
      <c r="F65" s="10">
        <v>15</v>
      </c>
      <c r="G65" s="8" t="s">
        <v>37</v>
      </c>
      <c r="H65" s="8" t="s">
        <v>28</v>
      </c>
      <c r="I65" s="10">
        <v>30</v>
      </c>
      <c r="J65" s="8" t="s">
        <v>28</v>
      </c>
      <c r="K65" s="10">
        <v>20</v>
      </c>
      <c r="L65" s="10">
        <v>20</v>
      </c>
      <c r="M65" s="10" t="str">
        <f>TEXT(Tabela1[[#This Row],[Start Date]],"mmm/aaaa")</f>
        <v>abr/2024</v>
      </c>
      <c r="N65" s="28">
        <f>MONTH(Tabela1[[#This Row],[Start Date]])</f>
        <v>4</v>
      </c>
      <c r="O65" s="10">
        <v>45</v>
      </c>
    </row>
    <row r="66" spans="1:15" ht="16.5" customHeight="1">
      <c r="A66" s="8">
        <v>3295</v>
      </c>
      <c r="B66" s="8" t="s">
        <v>99</v>
      </c>
      <c r="C66" s="8" t="s">
        <v>36</v>
      </c>
      <c r="D66" s="26">
        <v>45412</v>
      </c>
      <c r="E66" s="8" t="s">
        <v>32</v>
      </c>
      <c r="F66" s="10">
        <v>10</v>
      </c>
      <c r="G66" s="8" t="s">
        <v>29</v>
      </c>
      <c r="H66" s="8" t="s">
        <v>32</v>
      </c>
      <c r="I66" s="10" t="s">
        <v>34</v>
      </c>
      <c r="J66" s="8" t="s">
        <v>28</v>
      </c>
      <c r="K66" s="10">
        <v>20</v>
      </c>
      <c r="L66" s="10">
        <v>5</v>
      </c>
      <c r="M66" s="10" t="str">
        <f>TEXT(Tabela1[[#This Row],[Start Date]],"mmm/aaaa")</f>
        <v>abr/2024</v>
      </c>
      <c r="N66" s="28">
        <f>MONTH(Tabela1[[#This Row],[Start Date]])</f>
        <v>4</v>
      </c>
      <c r="O66" s="10">
        <v>25</v>
      </c>
    </row>
    <row r="67" spans="1:15" ht="16.5" customHeight="1">
      <c r="A67" s="8">
        <v>3296</v>
      </c>
      <c r="B67" s="8" t="s">
        <v>100</v>
      </c>
      <c r="C67" s="8" t="s">
        <v>31</v>
      </c>
      <c r="D67" s="26">
        <v>45413</v>
      </c>
      <c r="E67" s="8" t="s">
        <v>32</v>
      </c>
      <c r="F67" s="10">
        <v>5</v>
      </c>
      <c r="G67" s="8" t="s">
        <v>29</v>
      </c>
      <c r="H67" s="8" t="s">
        <v>32</v>
      </c>
      <c r="I67" s="10" t="s">
        <v>34</v>
      </c>
      <c r="J67" s="8" t="s">
        <v>32</v>
      </c>
      <c r="K67" s="10">
        <v>0</v>
      </c>
      <c r="L67" s="10">
        <v>0</v>
      </c>
      <c r="M67" s="10" t="str">
        <f>TEXT(Tabela1[[#This Row],[Start Date]],"mmm/aaaa")</f>
        <v>mai/2024</v>
      </c>
      <c r="N67" s="28">
        <f>MONTH(Tabela1[[#This Row],[Start Date]])</f>
        <v>5</v>
      </c>
      <c r="O67" s="10">
        <v>5</v>
      </c>
    </row>
    <row r="68" spans="1:15" ht="16.5" customHeight="1">
      <c r="A68" s="8">
        <v>3297</v>
      </c>
      <c r="B68" s="8" t="s">
        <v>101</v>
      </c>
      <c r="C68" s="8" t="s">
        <v>27</v>
      </c>
      <c r="D68" s="26">
        <v>45414</v>
      </c>
      <c r="E68" s="8" t="s">
        <v>28</v>
      </c>
      <c r="F68" s="10">
        <v>15</v>
      </c>
      <c r="G68" s="8" t="s">
        <v>37</v>
      </c>
      <c r="H68" s="8" t="s">
        <v>28</v>
      </c>
      <c r="I68" s="10">
        <v>30</v>
      </c>
      <c r="J68" s="8" t="s">
        <v>28</v>
      </c>
      <c r="K68" s="10">
        <v>20</v>
      </c>
      <c r="L68" s="10">
        <v>7</v>
      </c>
      <c r="M68" s="10" t="str">
        <f>TEXT(Tabela1[[#This Row],[Start Date]],"mmm/aaaa")</f>
        <v>mai/2024</v>
      </c>
      <c r="N68" s="28">
        <f>MONTH(Tabela1[[#This Row],[Start Date]])</f>
        <v>5</v>
      </c>
      <c r="O68" s="10">
        <v>58</v>
      </c>
    </row>
    <row r="69" spans="1:15" ht="16.5" customHeight="1">
      <c r="A69" s="8">
        <v>3298</v>
      </c>
      <c r="B69" s="8" t="s">
        <v>102</v>
      </c>
      <c r="C69" s="8" t="s">
        <v>36</v>
      </c>
      <c r="D69" s="26">
        <v>45415</v>
      </c>
      <c r="E69" s="8" t="s">
        <v>32</v>
      </c>
      <c r="F69" s="10">
        <v>10</v>
      </c>
      <c r="G69" s="8" t="s">
        <v>33</v>
      </c>
      <c r="H69" s="8" t="s">
        <v>32</v>
      </c>
      <c r="I69" s="10" t="s">
        <v>34</v>
      </c>
      <c r="J69" s="8" t="s">
        <v>28</v>
      </c>
      <c r="K69" s="10">
        <v>20</v>
      </c>
      <c r="L69" s="10">
        <v>10</v>
      </c>
      <c r="M69" s="10" t="str">
        <f>TEXT(Tabela1[[#This Row],[Start Date]],"mmm/aaaa")</f>
        <v>mai/2024</v>
      </c>
      <c r="N69" s="28">
        <f>MONTH(Tabela1[[#This Row],[Start Date]])</f>
        <v>5</v>
      </c>
      <c r="O69" s="10">
        <v>20</v>
      </c>
    </row>
    <row r="70" spans="1:15" ht="16.5" customHeight="1">
      <c r="A70" s="8">
        <v>3299</v>
      </c>
      <c r="B70" s="8" t="s">
        <v>103</v>
      </c>
      <c r="C70" s="8" t="s">
        <v>31</v>
      </c>
      <c r="D70" s="26">
        <v>45416</v>
      </c>
      <c r="E70" s="8" t="s">
        <v>28</v>
      </c>
      <c r="F70" s="10">
        <v>5</v>
      </c>
      <c r="G70" s="8" t="s">
        <v>37</v>
      </c>
      <c r="H70" s="8" t="s">
        <v>32</v>
      </c>
      <c r="I70" s="10" t="s">
        <v>34</v>
      </c>
      <c r="J70" s="8" t="s">
        <v>32</v>
      </c>
      <c r="K70" s="10">
        <v>0</v>
      </c>
      <c r="L70" s="10">
        <v>1</v>
      </c>
      <c r="M70" s="10" t="str">
        <f>TEXT(Tabela1[[#This Row],[Start Date]],"mmm/aaaa")</f>
        <v>mai/2024</v>
      </c>
      <c r="N70" s="28">
        <f>MONTH(Tabela1[[#This Row],[Start Date]])</f>
        <v>5</v>
      </c>
      <c r="O70" s="10">
        <v>4</v>
      </c>
    </row>
    <row r="71" spans="1:15" ht="16.5" customHeight="1">
      <c r="A71" s="8">
        <v>3300</v>
      </c>
      <c r="B71" s="8" t="s">
        <v>104</v>
      </c>
      <c r="C71" s="8" t="s">
        <v>27</v>
      </c>
      <c r="D71" s="26">
        <v>45417</v>
      </c>
      <c r="E71" s="8" t="s">
        <v>32</v>
      </c>
      <c r="F71" s="10">
        <v>15</v>
      </c>
      <c r="G71" s="8" t="s">
        <v>29</v>
      </c>
      <c r="H71" s="8" t="s">
        <v>28</v>
      </c>
      <c r="I71" s="10">
        <v>30</v>
      </c>
      <c r="J71" s="8" t="s">
        <v>28</v>
      </c>
      <c r="K71" s="10">
        <v>20</v>
      </c>
      <c r="L71" s="10">
        <v>15</v>
      </c>
      <c r="M71" s="10" t="str">
        <f>TEXT(Tabela1[[#This Row],[Start Date]],"mmm/aaaa")</f>
        <v>mai/2024</v>
      </c>
      <c r="N71" s="28">
        <f>MONTH(Tabela1[[#This Row],[Start Date]])</f>
        <v>5</v>
      </c>
      <c r="O71" s="10">
        <v>50</v>
      </c>
    </row>
    <row r="72" spans="1:15" ht="16.5" customHeight="1">
      <c r="A72" s="8">
        <v>3301</v>
      </c>
      <c r="B72" s="8" t="s">
        <v>105</v>
      </c>
      <c r="C72" s="8" t="s">
        <v>36</v>
      </c>
      <c r="D72" s="26">
        <v>45418</v>
      </c>
      <c r="E72" s="8" t="s">
        <v>28</v>
      </c>
      <c r="F72" s="10">
        <v>10</v>
      </c>
      <c r="G72" s="8" t="s">
        <v>29</v>
      </c>
      <c r="H72" s="8" t="s">
        <v>32</v>
      </c>
      <c r="I72" s="10" t="s">
        <v>34</v>
      </c>
      <c r="J72" s="8" t="s">
        <v>28</v>
      </c>
      <c r="K72" s="10">
        <v>20</v>
      </c>
      <c r="L72" s="10">
        <v>5</v>
      </c>
      <c r="M72" s="10" t="str">
        <f>TEXT(Tabela1[[#This Row],[Start Date]],"mmm/aaaa")</f>
        <v>mai/2024</v>
      </c>
      <c r="N72" s="28">
        <f>MONTH(Tabela1[[#This Row],[Start Date]])</f>
        <v>5</v>
      </c>
      <c r="O72" s="10">
        <v>25</v>
      </c>
    </row>
    <row r="73" spans="1:15" ht="16.5" customHeight="1">
      <c r="A73" s="8">
        <v>3302</v>
      </c>
      <c r="B73" s="8" t="s">
        <v>106</v>
      </c>
      <c r="C73" s="8" t="s">
        <v>31</v>
      </c>
      <c r="D73" s="26">
        <v>45419</v>
      </c>
      <c r="E73" s="8" t="s">
        <v>32</v>
      </c>
      <c r="F73" s="10">
        <v>5</v>
      </c>
      <c r="G73" s="8" t="s">
        <v>33</v>
      </c>
      <c r="H73" s="8" t="s">
        <v>32</v>
      </c>
      <c r="I73" s="10" t="s">
        <v>34</v>
      </c>
      <c r="J73" s="8" t="s">
        <v>32</v>
      </c>
      <c r="K73" s="10">
        <v>0</v>
      </c>
      <c r="L73" s="10">
        <v>0</v>
      </c>
      <c r="M73" s="10" t="str">
        <f>TEXT(Tabela1[[#This Row],[Start Date]],"mmm/aaaa")</f>
        <v>mai/2024</v>
      </c>
      <c r="N73" s="28">
        <f>MONTH(Tabela1[[#This Row],[Start Date]])</f>
        <v>5</v>
      </c>
      <c r="O73" s="10">
        <v>5</v>
      </c>
    </row>
    <row r="74" spans="1:15" ht="16.5" customHeight="1">
      <c r="A74" s="8">
        <v>3303</v>
      </c>
      <c r="B74" s="8" t="s">
        <v>107</v>
      </c>
      <c r="C74" s="8" t="s">
        <v>27</v>
      </c>
      <c r="D74" s="26">
        <v>45420</v>
      </c>
      <c r="E74" s="8" t="s">
        <v>28</v>
      </c>
      <c r="F74" s="10">
        <v>15</v>
      </c>
      <c r="G74" s="8" t="s">
        <v>37</v>
      </c>
      <c r="H74" s="8" t="s">
        <v>28</v>
      </c>
      <c r="I74" s="10">
        <v>30</v>
      </c>
      <c r="J74" s="8" t="s">
        <v>28</v>
      </c>
      <c r="K74" s="10">
        <v>20</v>
      </c>
      <c r="L74" s="10">
        <v>20</v>
      </c>
      <c r="M74" s="10" t="str">
        <f>TEXT(Tabela1[[#This Row],[Start Date]],"mmm/aaaa")</f>
        <v>mai/2024</v>
      </c>
      <c r="N74" s="28">
        <f>MONTH(Tabela1[[#This Row],[Start Date]])</f>
        <v>5</v>
      </c>
      <c r="O74" s="10">
        <v>45</v>
      </c>
    </row>
    <row r="75" spans="1:15" ht="16.5" customHeight="1">
      <c r="A75" s="8">
        <v>3304</v>
      </c>
      <c r="B75" s="8" t="s">
        <v>108</v>
      </c>
      <c r="C75" s="8" t="s">
        <v>36</v>
      </c>
      <c r="D75" s="26">
        <v>45421</v>
      </c>
      <c r="E75" s="8" t="s">
        <v>32</v>
      </c>
      <c r="F75" s="10">
        <v>10</v>
      </c>
      <c r="G75" s="8" t="s">
        <v>37</v>
      </c>
      <c r="H75" s="8" t="s">
        <v>32</v>
      </c>
      <c r="I75" s="10" t="s">
        <v>34</v>
      </c>
      <c r="J75" s="8" t="s">
        <v>28</v>
      </c>
      <c r="K75" s="10">
        <v>20</v>
      </c>
      <c r="L75" s="10">
        <v>12</v>
      </c>
      <c r="M75" s="10" t="str">
        <f>TEXT(Tabela1[[#This Row],[Start Date]],"mmm/aaaa")</f>
        <v>mai/2024</v>
      </c>
      <c r="N75" s="28">
        <f>MONTH(Tabela1[[#This Row],[Start Date]])</f>
        <v>5</v>
      </c>
      <c r="O75" s="10">
        <v>18</v>
      </c>
    </row>
    <row r="76" spans="1:15" ht="16.5" customHeight="1">
      <c r="A76" s="8">
        <v>3305</v>
      </c>
      <c r="B76" s="8" t="s">
        <v>109</v>
      </c>
      <c r="C76" s="8" t="s">
        <v>31</v>
      </c>
      <c r="D76" s="26">
        <v>45422</v>
      </c>
      <c r="E76" s="8" t="s">
        <v>28</v>
      </c>
      <c r="F76" s="10">
        <v>5</v>
      </c>
      <c r="G76" s="8" t="s">
        <v>29</v>
      </c>
      <c r="H76" s="8" t="s">
        <v>32</v>
      </c>
      <c r="I76" s="10" t="s">
        <v>34</v>
      </c>
      <c r="J76" s="8" t="s">
        <v>32</v>
      </c>
      <c r="K76" s="10">
        <v>0</v>
      </c>
      <c r="L76" s="10">
        <v>2</v>
      </c>
      <c r="M76" s="10" t="str">
        <f>TEXT(Tabela1[[#This Row],[Start Date]],"mmm/aaaa")</f>
        <v>mai/2024</v>
      </c>
      <c r="N76" s="28">
        <f>MONTH(Tabela1[[#This Row],[Start Date]])</f>
        <v>5</v>
      </c>
      <c r="O76" s="10">
        <v>3</v>
      </c>
    </row>
    <row r="77" spans="1:15" ht="16.5" customHeight="1">
      <c r="A77" s="8">
        <v>3306</v>
      </c>
      <c r="B77" s="8" t="s">
        <v>110</v>
      </c>
      <c r="C77" s="8" t="s">
        <v>27</v>
      </c>
      <c r="D77" s="26">
        <v>45423</v>
      </c>
      <c r="E77" s="8" t="s">
        <v>32</v>
      </c>
      <c r="F77" s="10">
        <v>15</v>
      </c>
      <c r="G77" s="8" t="s">
        <v>33</v>
      </c>
      <c r="H77" s="8" t="s">
        <v>28</v>
      </c>
      <c r="I77" s="10">
        <v>30</v>
      </c>
      <c r="J77" s="8" t="s">
        <v>28</v>
      </c>
      <c r="K77" s="10">
        <v>20</v>
      </c>
      <c r="L77" s="10">
        <v>5</v>
      </c>
      <c r="M77" s="10" t="str">
        <f>TEXT(Tabela1[[#This Row],[Start Date]],"mmm/aaaa")</f>
        <v>mai/2024</v>
      </c>
      <c r="N77" s="28">
        <f>MONTH(Tabela1[[#This Row],[Start Date]])</f>
        <v>5</v>
      </c>
      <c r="O77" s="10">
        <v>60</v>
      </c>
    </row>
    <row r="78" spans="1:15" ht="16.5" customHeight="1">
      <c r="A78" s="8">
        <v>3307</v>
      </c>
      <c r="B78" s="8" t="s">
        <v>111</v>
      </c>
      <c r="C78" s="8" t="s">
        <v>36</v>
      </c>
      <c r="D78" s="26">
        <v>45424</v>
      </c>
      <c r="E78" s="8" t="s">
        <v>28</v>
      </c>
      <c r="F78" s="10">
        <v>10</v>
      </c>
      <c r="G78" s="8" t="s">
        <v>29</v>
      </c>
      <c r="H78" s="8" t="s">
        <v>32</v>
      </c>
      <c r="I78" s="10" t="s">
        <v>34</v>
      </c>
      <c r="J78" s="8" t="s">
        <v>28</v>
      </c>
      <c r="K78" s="10">
        <v>20</v>
      </c>
      <c r="L78" s="10">
        <v>10</v>
      </c>
      <c r="M78" s="10" t="str">
        <f>TEXT(Tabela1[[#This Row],[Start Date]],"mmm/aaaa")</f>
        <v>mai/2024</v>
      </c>
      <c r="N78" s="28">
        <f>MONTH(Tabela1[[#This Row],[Start Date]])</f>
        <v>5</v>
      </c>
      <c r="O78" s="10">
        <v>20</v>
      </c>
    </row>
    <row r="79" spans="1:15" ht="16.5" customHeight="1">
      <c r="A79" s="8">
        <v>3308</v>
      </c>
      <c r="B79" s="8" t="s">
        <v>112</v>
      </c>
      <c r="C79" s="8" t="s">
        <v>31</v>
      </c>
      <c r="D79" s="26">
        <v>45425</v>
      </c>
      <c r="E79" s="8" t="s">
        <v>32</v>
      </c>
      <c r="F79" s="10">
        <v>5</v>
      </c>
      <c r="G79" s="8" t="s">
        <v>37</v>
      </c>
      <c r="H79" s="8" t="s">
        <v>32</v>
      </c>
      <c r="I79" s="10" t="s">
        <v>34</v>
      </c>
      <c r="J79" s="8" t="s">
        <v>32</v>
      </c>
      <c r="K79" s="10">
        <v>0</v>
      </c>
      <c r="L79" s="10">
        <v>0</v>
      </c>
      <c r="M79" s="10" t="str">
        <f>TEXT(Tabela1[[#This Row],[Start Date]],"mmm/aaaa")</f>
        <v>mai/2024</v>
      </c>
      <c r="N79" s="28">
        <f>MONTH(Tabela1[[#This Row],[Start Date]])</f>
        <v>5</v>
      </c>
      <c r="O79" s="10">
        <v>5</v>
      </c>
    </row>
    <row r="80" spans="1:15" ht="16.5" customHeight="1">
      <c r="A80" s="8">
        <v>3309</v>
      </c>
      <c r="B80" s="8" t="s">
        <v>113</v>
      </c>
      <c r="C80" s="8" t="s">
        <v>27</v>
      </c>
      <c r="D80" s="26">
        <v>45426</v>
      </c>
      <c r="E80" s="8" t="s">
        <v>28</v>
      </c>
      <c r="F80" s="10">
        <v>15</v>
      </c>
      <c r="G80" s="8" t="s">
        <v>29</v>
      </c>
      <c r="H80" s="8" t="s">
        <v>28</v>
      </c>
      <c r="I80" s="10">
        <v>30</v>
      </c>
      <c r="J80" s="8" t="s">
        <v>28</v>
      </c>
      <c r="K80" s="10">
        <v>20</v>
      </c>
      <c r="L80" s="10">
        <v>3</v>
      </c>
      <c r="M80" s="10" t="str">
        <f>TEXT(Tabela1[[#This Row],[Start Date]],"mmm/aaaa")</f>
        <v>mai/2024</v>
      </c>
      <c r="N80" s="28">
        <f>MONTH(Tabela1[[#This Row],[Start Date]])</f>
        <v>5</v>
      </c>
      <c r="O80" s="10">
        <v>62</v>
      </c>
    </row>
    <row r="81" spans="1:15" ht="16.5" customHeight="1">
      <c r="A81" s="8">
        <v>3310</v>
      </c>
      <c r="B81" s="8" t="s">
        <v>114</v>
      </c>
      <c r="C81" s="8" t="s">
        <v>36</v>
      </c>
      <c r="D81" s="26">
        <v>45427</v>
      </c>
      <c r="E81" s="8" t="s">
        <v>32</v>
      </c>
      <c r="F81" s="10">
        <v>10</v>
      </c>
      <c r="G81" s="8" t="s">
        <v>33</v>
      </c>
      <c r="H81" s="8" t="s">
        <v>32</v>
      </c>
      <c r="I81" s="10" t="s">
        <v>34</v>
      </c>
      <c r="J81" s="8" t="s">
        <v>28</v>
      </c>
      <c r="K81" s="10">
        <v>20</v>
      </c>
      <c r="L81" s="10">
        <v>15</v>
      </c>
      <c r="M81" s="10" t="str">
        <f>TEXT(Tabela1[[#This Row],[Start Date]],"mmm/aaaa")</f>
        <v>mai/2024</v>
      </c>
      <c r="N81" s="28">
        <f>MONTH(Tabela1[[#This Row],[Start Date]])</f>
        <v>5</v>
      </c>
      <c r="O81" s="10">
        <v>15</v>
      </c>
    </row>
    <row r="82" spans="1:15" ht="16.5" customHeight="1">
      <c r="A82" s="8">
        <v>3311</v>
      </c>
      <c r="B82" s="8" t="s">
        <v>115</v>
      </c>
      <c r="C82" s="8" t="s">
        <v>31</v>
      </c>
      <c r="D82" s="26">
        <v>45428</v>
      </c>
      <c r="E82" s="8" t="s">
        <v>28</v>
      </c>
      <c r="F82" s="10">
        <v>5</v>
      </c>
      <c r="G82" s="8" t="s">
        <v>29</v>
      </c>
      <c r="H82" s="8" t="s">
        <v>32</v>
      </c>
      <c r="I82" s="10" t="s">
        <v>34</v>
      </c>
      <c r="J82" s="8" t="s">
        <v>32</v>
      </c>
      <c r="K82" s="10">
        <v>0</v>
      </c>
      <c r="L82" s="10">
        <v>1</v>
      </c>
      <c r="M82" s="10" t="str">
        <f>TEXT(Tabela1[[#This Row],[Start Date]],"mmm/aaaa")</f>
        <v>mai/2024</v>
      </c>
      <c r="N82" s="28">
        <f>MONTH(Tabela1[[#This Row],[Start Date]])</f>
        <v>5</v>
      </c>
      <c r="O82" s="10">
        <v>4</v>
      </c>
    </row>
    <row r="83" spans="1:15" ht="16.5" customHeight="1">
      <c r="A83" s="8">
        <v>3312</v>
      </c>
      <c r="B83" s="8" t="s">
        <v>116</v>
      </c>
      <c r="C83" s="8" t="s">
        <v>27</v>
      </c>
      <c r="D83" s="26">
        <v>45429</v>
      </c>
      <c r="E83" s="8" t="s">
        <v>32</v>
      </c>
      <c r="F83" s="10">
        <v>15</v>
      </c>
      <c r="G83" s="8" t="s">
        <v>37</v>
      </c>
      <c r="H83" s="8" t="s">
        <v>28</v>
      </c>
      <c r="I83" s="10">
        <v>30</v>
      </c>
      <c r="J83" s="8" t="s">
        <v>28</v>
      </c>
      <c r="K83" s="10">
        <v>20</v>
      </c>
      <c r="L83" s="10">
        <v>7</v>
      </c>
      <c r="M83" s="10" t="str">
        <f>TEXT(Tabela1[[#This Row],[Start Date]],"mmm/aaaa")</f>
        <v>mai/2024</v>
      </c>
      <c r="N83" s="28">
        <f>MONTH(Tabela1[[#This Row],[Start Date]])</f>
        <v>5</v>
      </c>
      <c r="O83" s="10">
        <v>58</v>
      </c>
    </row>
    <row r="84" spans="1:15" ht="16.5" customHeight="1">
      <c r="A84" s="8">
        <v>3313</v>
      </c>
      <c r="B84" s="8" t="s">
        <v>117</v>
      </c>
      <c r="C84" s="8" t="s">
        <v>36</v>
      </c>
      <c r="D84" s="26">
        <v>45430</v>
      </c>
      <c r="E84" s="8" t="s">
        <v>28</v>
      </c>
      <c r="F84" s="10">
        <v>10</v>
      </c>
      <c r="G84" s="8" t="s">
        <v>29</v>
      </c>
      <c r="H84" s="8" t="s">
        <v>32</v>
      </c>
      <c r="I84" s="10" t="s">
        <v>34</v>
      </c>
      <c r="J84" s="8" t="s">
        <v>28</v>
      </c>
      <c r="K84" s="10">
        <v>20</v>
      </c>
      <c r="L84" s="10">
        <v>10</v>
      </c>
      <c r="M84" s="10" t="str">
        <f>TEXT(Tabela1[[#This Row],[Start Date]],"mmm/aaaa")</f>
        <v>mai/2024</v>
      </c>
      <c r="N84" s="28">
        <f>MONTH(Tabela1[[#This Row],[Start Date]])</f>
        <v>5</v>
      </c>
      <c r="O84" s="10">
        <v>20</v>
      </c>
    </row>
    <row r="85" spans="1:15" ht="16.5" customHeight="1">
      <c r="A85" s="8">
        <v>3314</v>
      </c>
      <c r="B85" s="8" t="s">
        <v>118</v>
      </c>
      <c r="C85" s="8" t="s">
        <v>31</v>
      </c>
      <c r="D85" s="26">
        <v>45431</v>
      </c>
      <c r="E85" s="8" t="s">
        <v>32</v>
      </c>
      <c r="F85" s="10">
        <v>5</v>
      </c>
      <c r="G85" s="8" t="s">
        <v>33</v>
      </c>
      <c r="H85" s="8" t="s">
        <v>32</v>
      </c>
      <c r="I85" s="10" t="s">
        <v>34</v>
      </c>
      <c r="J85" s="8" t="s">
        <v>32</v>
      </c>
      <c r="K85" s="10">
        <v>0</v>
      </c>
      <c r="L85" s="10">
        <v>0</v>
      </c>
      <c r="M85" s="10" t="str">
        <f>TEXT(Tabela1[[#This Row],[Start Date]],"mmm/aaaa")</f>
        <v>mai/2024</v>
      </c>
      <c r="N85" s="28">
        <f>MONTH(Tabela1[[#This Row],[Start Date]])</f>
        <v>5</v>
      </c>
      <c r="O85" s="10">
        <v>5</v>
      </c>
    </row>
    <row r="86" spans="1:15" ht="16.5" customHeight="1">
      <c r="A86" s="8">
        <v>3315</v>
      </c>
      <c r="B86" s="8" t="s">
        <v>119</v>
      </c>
      <c r="C86" s="8" t="s">
        <v>27</v>
      </c>
      <c r="D86" s="26">
        <v>45432</v>
      </c>
      <c r="E86" s="8" t="s">
        <v>28</v>
      </c>
      <c r="F86" s="10">
        <v>15</v>
      </c>
      <c r="G86" s="8" t="s">
        <v>29</v>
      </c>
      <c r="H86" s="8" t="s">
        <v>28</v>
      </c>
      <c r="I86" s="10">
        <v>30</v>
      </c>
      <c r="J86" s="8" t="s">
        <v>28</v>
      </c>
      <c r="K86" s="10">
        <v>20</v>
      </c>
      <c r="L86" s="10">
        <v>20</v>
      </c>
      <c r="M86" s="10" t="str">
        <f>TEXT(Tabela1[[#This Row],[Start Date]],"mmm/aaaa")</f>
        <v>mai/2024</v>
      </c>
      <c r="N86" s="28">
        <f>MONTH(Tabela1[[#This Row],[Start Date]])</f>
        <v>5</v>
      </c>
      <c r="O86" s="10">
        <v>45</v>
      </c>
    </row>
    <row r="87" spans="1:15" ht="16.5" customHeight="1">
      <c r="A87" s="8">
        <v>3316</v>
      </c>
      <c r="B87" s="8" t="s">
        <v>120</v>
      </c>
      <c r="C87" s="8" t="s">
        <v>36</v>
      </c>
      <c r="D87" s="26">
        <v>45433</v>
      </c>
      <c r="E87" s="8" t="s">
        <v>32</v>
      </c>
      <c r="F87" s="10">
        <v>10</v>
      </c>
      <c r="G87" s="8" t="s">
        <v>37</v>
      </c>
      <c r="H87" s="8" t="s">
        <v>32</v>
      </c>
      <c r="I87" s="10" t="s">
        <v>34</v>
      </c>
      <c r="J87" s="8" t="s">
        <v>28</v>
      </c>
      <c r="K87" s="10">
        <v>20</v>
      </c>
      <c r="L87" s="10">
        <v>15</v>
      </c>
      <c r="M87" s="10" t="str">
        <f>TEXT(Tabela1[[#This Row],[Start Date]],"mmm/aaaa")</f>
        <v>mai/2024</v>
      </c>
      <c r="N87" s="28">
        <f>MONTH(Tabela1[[#This Row],[Start Date]])</f>
        <v>5</v>
      </c>
      <c r="O87" s="10">
        <v>15</v>
      </c>
    </row>
    <row r="88" spans="1:15" ht="16.5" customHeight="1">
      <c r="A88" s="8">
        <v>3317</v>
      </c>
      <c r="B88" s="8" t="s">
        <v>121</v>
      </c>
      <c r="C88" s="8" t="s">
        <v>31</v>
      </c>
      <c r="D88" s="26">
        <v>45434</v>
      </c>
      <c r="E88" s="8" t="s">
        <v>28</v>
      </c>
      <c r="F88" s="10">
        <v>5</v>
      </c>
      <c r="G88" s="8" t="s">
        <v>29</v>
      </c>
      <c r="H88" s="8" t="s">
        <v>32</v>
      </c>
      <c r="I88" s="10" t="s">
        <v>34</v>
      </c>
      <c r="J88" s="8" t="s">
        <v>32</v>
      </c>
      <c r="K88" s="10">
        <v>0</v>
      </c>
      <c r="L88" s="10">
        <v>1</v>
      </c>
      <c r="M88" s="10" t="str">
        <f>TEXT(Tabela1[[#This Row],[Start Date]],"mmm/aaaa")</f>
        <v>mai/2024</v>
      </c>
      <c r="N88" s="28">
        <f>MONTH(Tabela1[[#This Row],[Start Date]])</f>
        <v>5</v>
      </c>
      <c r="O88" s="10">
        <v>4</v>
      </c>
    </row>
    <row r="89" spans="1:15" ht="16.5" customHeight="1">
      <c r="A89" s="8">
        <v>3318</v>
      </c>
      <c r="B89" s="8" t="s">
        <v>122</v>
      </c>
      <c r="C89" s="8" t="s">
        <v>27</v>
      </c>
      <c r="D89" s="26">
        <v>45435</v>
      </c>
      <c r="E89" s="8" t="s">
        <v>32</v>
      </c>
      <c r="F89" s="10">
        <v>15</v>
      </c>
      <c r="G89" s="8" t="s">
        <v>33</v>
      </c>
      <c r="H89" s="8" t="s">
        <v>28</v>
      </c>
      <c r="I89" s="10">
        <v>30</v>
      </c>
      <c r="J89" s="8" t="s">
        <v>28</v>
      </c>
      <c r="K89" s="10">
        <v>20</v>
      </c>
      <c r="L89" s="10">
        <v>3</v>
      </c>
      <c r="M89" s="10" t="str">
        <f>TEXT(Tabela1[[#This Row],[Start Date]],"mmm/aaaa")</f>
        <v>mai/2024</v>
      </c>
      <c r="N89" s="28">
        <f>MONTH(Tabela1[[#This Row],[Start Date]])</f>
        <v>5</v>
      </c>
      <c r="O89" s="10">
        <v>62</v>
      </c>
    </row>
    <row r="90" spans="1:15" ht="16.5" customHeight="1">
      <c r="A90" s="8">
        <v>3319</v>
      </c>
      <c r="B90" s="8" t="s">
        <v>123</v>
      </c>
      <c r="C90" s="8" t="s">
        <v>36</v>
      </c>
      <c r="D90" s="26">
        <v>45436</v>
      </c>
      <c r="E90" s="8" t="s">
        <v>28</v>
      </c>
      <c r="F90" s="10">
        <v>10</v>
      </c>
      <c r="G90" s="8" t="s">
        <v>29</v>
      </c>
      <c r="H90" s="8" t="s">
        <v>32</v>
      </c>
      <c r="I90" s="10" t="s">
        <v>34</v>
      </c>
      <c r="J90" s="8" t="s">
        <v>28</v>
      </c>
      <c r="K90" s="10">
        <v>20</v>
      </c>
      <c r="L90" s="10">
        <v>10</v>
      </c>
      <c r="M90" s="10" t="str">
        <f>TEXT(Tabela1[[#This Row],[Start Date]],"mmm/aaaa")</f>
        <v>mai/2024</v>
      </c>
      <c r="N90" s="28">
        <f>MONTH(Tabela1[[#This Row],[Start Date]])</f>
        <v>5</v>
      </c>
      <c r="O90" s="10">
        <v>20</v>
      </c>
    </row>
    <row r="91" spans="1:15" ht="16.5" customHeight="1">
      <c r="A91" s="8">
        <v>3320</v>
      </c>
      <c r="B91" s="8" t="s">
        <v>124</v>
      </c>
      <c r="C91" s="8" t="s">
        <v>31</v>
      </c>
      <c r="D91" s="26">
        <v>45437</v>
      </c>
      <c r="E91" s="8" t="s">
        <v>32</v>
      </c>
      <c r="F91" s="10">
        <v>5</v>
      </c>
      <c r="G91" s="8" t="s">
        <v>37</v>
      </c>
      <c r="H91" s="8" t="s">
        <v>32</v>
      </c>
      <c r="I91" s="10" t="s">
        <v>34</v>
      </c>
      <c r="J91" s="8" t="s">
        <v>32</v>
      </c>
      <c r="K91" s="10">
        <v>0</v>
      </c>
      <c r="L91" s="10">
        <v>0</v>
      </c>
      <c r="M91" s="10" t="str">
        <f>TEXT(Tabela1[[#This Row],[Start Date]],"mmm/aaaa")</f>
        <v>mai/2024</v>
      </c>
      <c r="N91" s="28">
        <f>MONTH(Tabela1[[#This Row],[Start Date]])</f>
        <v>5</v>
      </c>
      <c r="O91" s="10">
        <v>5</v>
      </c>
    </row>
    <row r="92" spans="1:15" ht="16.5" customHeight="1">
      <c r="A92" s="8">
        <v>3321</v>
      </c>
      <c r="B92" s="8" t="s">
        <v>125</v>
      </c>
      <c r="C92" s="8" t="s">
        <v>27</v>
      </c>
      <c r="D92" s="26">
        <v>45438</v>
      </c>
      <c r="E92" s="8" t="s">
        <v>28</v>
      </c>
      <c r="F92" s="10">
        <v>15</v>
      </c>
      <c r="G92" s="8" t="s">
        <v>29</v>
      </c>
      <c r="H92" s="8" t="s">
        <v>28</v>
      </c>
      <c r="I92" s="10">
        <v>30</v>
      </c>
      <c r="J92" s="8" t="s">
        <v>28</v>
      </c>
      <c r="K92" s="10">
        <v>20</v>
      </c>
      <c r="L92" s="10">
        <v>5</v>
      </c>
      <c r="M92" s="10" t="str">
        <f>TEXT(Tabela1[[#This Row],[Start Date]],"mmm/aaaa")</f>
        <v>mai/2024</v>
      </c>
      <c r="N92" s="28">
        <f>MONTH(Tabela1[[#This Row],[Start Date]])</f>
        <v>5</v>
      </c>
      <c r="O92" s="10">
        <v>60</v>
      </c>
    </row>
    <row r="93" spans="1:15" ht="16.5" customHeight="1">
      <c r="A93" s="8">
        <v>3322</v>
      </c>
      <c r="B93" s="8" t="s">
        <v>126</v>
      </c>
      <c r="C93" s="8" t="s">
        <v>36</v>
      </c>
      <c r="D93" s="26">
        <v>45439</v>
      </c>
      <c r="E93" s="8" t="s">
        <v>32</v>
      </c>
      <c r="F93" s="10">
        <v>10</v>
      </c>
      <c r="G93" s="8" t="s">
        <v>33</v>
      </c>
      <c r="H93" s="8" t="s">
        <v>32</v>
      </c>
      <c r="I93" s="10" t="s">
        <v>34</v>
      </c>
      <c r="J93" s="8" t="s">
        <v>28</v>
      </c>
      <c r="K93" s="10">
        <v>20</v>
      </c>
      <c r="L93" s="10">
        <v>15</v>
      </c>
      <c r="M93" s="10" t="str">
        <f>TEXT(Tabela1[[#This Row],[Start Date]],"mmm/aaaa")</f>
        <v>mai/2024</v>
      </c>
      <c r="N93" s="28">
        <f>MONTH(Tabela1[[#This Row],[Start Date]])</f>
        <v>5</v>
      </c>
      <c r="O93" s="10">
        <v>15</v>
      </c>
    </row>
    <row r="94" spans="1:15" ht="16.5" customHeight="1">
      <c r="A94" s="8">
        <v>3323</v>
      </c>
      <c r="B94" s="8" t="s">
        <v>127</v>
      </c>
      <c r="C94" s="8" t="s">
        <v>31</v>
      </c>
      <c r="D94" s="26">
        <v>45440</v>
      </c>
      <c r="E94" s="8" t="s">
        <v>28</v>
      </c>
      <c r="F94" s="10">
        <v>5</v>
      </c>
      <c r="G94" s="8" t="s">
        <v>29</v>
      </c>
      <c r="H94" s="8" t="s">
        <v>32</v>
      </c>
      <c r="I94" s="10" t="s">
        <v>34</v>
      </c>
      <c r="J94" s="8" t="s">
        <v>32</v>
      </c>
      <c r="K94" s="10">
        <v>0</v>
      </c>
      <c r="L94" s="10">
        <v>1</v>
      </c>
      <c r="M94" s="10" t="str">
        <f>TEXT(Tabela1[[#This Row],[Start Date]],"mmm/aaaa")</f>
        <v>mai/2024</v>
      </c>
      <c r="N94" s="28">
        <f>MONTH(Tabela1[[#This Row],[Start Date]])</f>
        <v>5</v>
      </c>
      <c r="O94" s="10">
        <v>4</v>
      </c>
    </row>
    <row r="95" spans="1:15" ht="16.5" customHeight="1">
      <c r="A95" s="8">
        <v>3324</v>
      </c>
      <c r="B95" s="8" t="s">
        <v>128</v>
      </c>
      <c r="C95" s="8" t="s">
        <v>27</v>
      </c>
      <c r="D95" s="26">
        <v>45441</v>
      </c>
      <c r="E95" s="8" t="s">
        <v>32</v>
      </c>
      <c r="F95" s="10">
        <v>15</v>
      </c>
      <c r="G95" s="8" t="s">
        <v>37</v>
      </c>
      <c r="H95" s="8" t="s">
        <v>28</v>
      </c>
      <c r="I95" s="10">
        <v>30</v>
      </c>
      <c r="J95" s="8" t="s">
        <v>28</v>
      </c>
      <c r="K95" s="10">
        <v>20</v>
      </c>
      <c r="L95" s="10">
        <v>20</v>
      </c>
      <c r="M95" s="10" t="str">
        <f>TEXT(Tabela1[[#This Row],[Start Date]],"mmm/aaaa")</f>
        <v>mai/2024</v>
      </c>
      <c r="N95" s="28">
        <f>MONTH(Tabela1[[#This Row],[Start Date]])</f>
        <v>5</v>
      </c>
      <c r="O95" s="10">
        <v>45</v>
      </c>
    </row>
    <row r="96" spans="1:15" ht="16.5" customHeight="1">
      <c r="A96" s="8">
        <v>3325</v>
      </c>
      <c r="B96" s="8" t="s">
        <v>129</v>
      </c>
      <c r="C96" s="8" t="s">
        <v>36</v>
      </c>
      <c r="D96" s="26">
        <v>45442</v>
      </c>
      <c r="E96" s="8" t="s">
        <v>28</v>
      </c>
      <c r="F96" s="10">
        <v>10</v>
      </c>
      <c r="G96" s="8" t="s">
        <v>37</v>
      </c>
      <c r="H96" s="8" t="s">
        <v>32</v>
      </c>
      <c r="I96" s="10" t="s">
        <v>34</v>
      </c>
      <c r="J96" s="8" t="s">
        <v>28</v>
      </c>
      <c r="K96" s="10">
        <v>20</v>
      </c>
      <c r="L96" s="10">
        <v>15</v>
      </c>
      <c r="M96" s="10" t="str">
        <f>TEXT(Tabela1[[#This Row],[Start Date]],"mmm/aaaa")</f>
        <v>mai/2024</v>
      </c>
      <c r="N96" s="28">
        <f>MONTH(Tabela1[[#This Row],[Start Date]])</f>
        <v>5</v>
      </c>
      <c r="O96" s="10">
        <v>15</v>
      </c>
    </row>
    <row r="97" spans="1:15" ht="16.5" customHeight="1">
      <c r="A97" s="8">
        <v>3326</v>
      </c>
      <c r="B97" s="8" t="s">
        <v>130</v>
      </c>
      <c r="C97" s="8" t="s">
        <v>31</v>
      </c>
      <c r="D97" s="26">
        <v>45443</v>
      </c>
      <c r="E97" s="8" t="s">
        <v>32</v>
      </c>
      <c r="F97" s="10">
        <v>5</v>
      </c>
      <c r="G97" s="8" t="s">
        <v>33</v>
      </c>
      <c r="H97" s="8" t="s">
        <v>32</v>
      </c>
      <c r="I97" s="10" t="s">
        <v>34</v>
      </c>
      <c r="J97" s="8" t="s">
        <v>32</v>
      </c>
      <c r="K97" s="10">
        <v>0</v>
      </c>
      <c r="L97" s="10">
        <v>0</v>
      </c>
      <c r="M97" s="10" t="str">
        <f>TEXT(Tabela1[[#This Row],[Start Date]],"mmm/aaaa")</f>
        <v>mai/2024</v>
      </c>
      <c r="N97" s="28">
        <f>MONTH(Tabela1[[#This Row],[Start Date]])</f>
        <v>5</v>
      </c>
      <c r="O97" s="10">
        <v>5</v>
      </c>
    </row>
    <row r="98" spans="1:15" ht="16.5" customHeight="1">
      <c r="A98" s="8">
        <v>3327</v>
      </c>
      <c r="B98" s="8" t="s">
        <v>131</v>
      </c>
      <c r="C98" s="8" t="s">
        <v>27</v>
      </c>
      <c r="D98" s="26">
        <v>45444</v>
      </c>
      <c r="E98" s="8" t="s">
        <v>28</v>
      </c>
      <c r="F98" s="10">
        <v>15</v>
      </c>
      <c r="G98" s="8" t="s">
        <v>29</v>
      </c>
      <c r="H98" s="8" t="s">
        <v>28</v>
      </c>
      <c r="I98" s="10">
        <v>30</v>
      </c>
      <c r="J98" s="8" t="s">
        <v>28</v>
      </c>
      <c r="K98" s="10">
        <v>20</v>
      </c>
      <c r="L98" s="10">
        <v>7</v>
      </c>
      <c r="M98" s="10" t="str">
        <f>TEXT(Tabela1[[#This Row],[Start Date]],"mmm/aaaa")</f>
        <v>jun/2024</v>
      </c>
      <c r="N98" s="28">
        <f>MONTH(Tabela1[[#This Row],[Start Date]])</f>
        <v>6</v>
      </c>
      <c r="O98" s="10">
        <v>58</v>
      </c>
    </row>
    <row r="99" spans="1:15" ht="16.5" customHeight="1">
      <c r="A99" s="8">
        <v>3328</v>
      </c>
      <c r="B99" s="8" t="s">
        <v>132</v>
      </c>
      <c r="C99" s="8" t="s">
        <v>36</v>
      </c>
      <c r="D99" s="26">
        <v>45445</v>
      </c>
      <c r="E99" s="8" t="s">
        <v>32</v>
      </c>
      <c r="F99" s="10">
        <v>10</v>
      </c>
      <c r="G99" s="8" t="s">
        <v>33</v>
      </c>
      <c r="H99" s="8" t="s">
        <v>32</v>
      </c>
      <c r="I99" s="10" t="s">
        <v>34</v>
      </c>
      <c r="J99" s="8" t="s">
        <v>28</v>
      </c>
      <c r="K99" s="10">
        <v>20</v>
      </c>
      <c r="L99" s="10">
        <v>10</v>
      </c>
      <c r="M99" s="10" t="str">
        <f>TEXT(Tabela1[[#This Row],[Start Date]],"mmm/aaaa")</f>
        <v>jun/2024</v>
      </c>
      <c r="N99" s="28">
        <f>MONTH(Tabela1[[#This Row],[Start Date]])</f>
        <v>6</v>
      </c>
      <c r="O99" s="10">
        <v>20</v>
      </c>
    </row>
    <row r="100" spans="1:15" ht="16.5" customHeight="1">
      <c r="A100" s="8">
        <v>3329</v>
      </c>
      <c r="B100" s="8" t="s">
        <v>133</v>
      </c>
      <c r="C100" s="8" t="s">
        <v>31</v>
      </c>
      <c r="D100" s="26">
        <v>45446</v>
      </c>
      <c r="E100" s="8" t="s">
        <v>28</v>
      </c>
      <c r="F100" s="10">
        <v>5</v>
      </c>
      <c r="G100" s="8" t="s">
        <v>37</v>
      </c>
      <c r="H100" s="8" t="s">
        <v>32</v>
      </c>
      <c r="I100" s="10" t="s">
        <v>34</v>
      </c>
      <c r="J100" s="8" t="s">
        <v>32</v>
      </c>
      <c r="K100" s="10">
        <v>0</v>
      </c>
      <c r="L100" s="10">
        <v>1</v>
      </c>
      <c r="M100" s="10" t="str">
        <f>TEXT(Tabela1[[#This Row],[Start Date]],"mmm/aaaa")</f>
        <v>jun/2024</v>
      </c>
      <c r="N100" s="28">
        <f>MONTH(Tabela1[[#This Row],[Start Date]])</f>
        <v>6</v>
      </c>
      <c r="O100" s="10">
        <v>4</v>
      </c>
    </row>
    <row r="101" spans="1:15" ht="16.5" customHeight="1">
      <c r="A101" s="8">
        <v>3330</v>
      </c>
      <c r="B101" s="8" t="s">
        <v>134</v>
      </c>
      <c r="C101" s="8" t="s">
        <v>27</v>
      </c>
      <c r="D101" s="26">
        <v>45447</v>
      </c>
      <c r="E101" s="8" t="s">
        <v>32</v>
      </c>
      <c r="F101" s="10">
        <v>15</v>
      </c>
      <c r="G101" s="8" t="s">
        <v>29</v>
      </c>
      <c r="H101" s="8" t="s">
        <v>28</v>
      </c>
      <c r="I101" s="10">
        <v>30</v>
      </c>
      <c r="J101" s="8" t="s">
        <v>28</v>
      </c>
      <c r="K101" s="10">
        <v>20</v>
      </c>
      <c r="L101" s="10">
        <v>15</v>
      </c>
      <c r="M101" s="10" t="str">
        <f>TEXT(Tabela1[[#This Row],[Start Date]],"mmm/aaaa")</f>
        <v>jun/2024</v>
      </c>
      <c r="N101" s="28">
        <f>MONTH(Tabela1[[#This Row],[Start Date]])</f>
        <v>6</v>
      </c>
      <c r="O101" s="10">
        <v>50</v>
      </c>
    </row>
    <row r="102" spans="1:15" ht="16.5" customHeight="1">
      <c r="A102" s="8">
        <v>3331</v>
      </c>
      <c r="B102" s="8" t="s">
        <v>135</v>
      </c>
      <c r="C102" s="8" t="s">
        <v>36</v>
      </c>
      <c r="D102" s="26">
        <v>45448</v>
      </c>
      <c r="E102" s="8" t="s">
        <v>28</v>
      </c>
      <c r="F102" s="10">
        <v>10</v>
      </c>
      <c r="G102" s="8" t="s">
        <v>29</v>
      </c>
      <c r="H102" s="8" t="s">
        <v>32</v>
      </c>
      <c r="I102" s="10" t="s">
        <v>34</v>
      </c>
      <c r="J102" s="8" t="s">
        <v>28</v>
      </c>
      <c r="K102" s="10">
        <v>20</v>
      </c>
      <c r="L102" s="10">
        <v>5</v>
      </c>
      <c r="M102" s="10" t="str">
        <f>TEXT(Tabela1[[#This Row],[Start Date]],"mmm/aaaa")</f>
        <v>jun/2024</v>
      </c>
      <c r="N102" s="28">
        <f>MONTH(Tabela1[[#This Row],[Start Date]])</f>
        <v>6</v>
      </c>
      <c r="O102" s="10">
        <v>25</v>
      </c>
    </row>
    <row r="103" spans="1:15" ht="16.5" customHeight="1">
      <c r="A103" s="8">
        <v>3332</v>
      </c>
      <c r="B103" s="8" t="s">
        <v>136</v>
      </c>
      <c r="C103" s="8" t="s">
        <v>31</v>
      </c>
      <c r="D103" s="26">
        <v>45449</v>
      </c>
      <c r="E103" s="8" t="s">
        <v>32</v>
      </c>
      <c r="F103" s="10">
        <v>5</v>
      </c>
      <c r="G103" s="8" t="s">
        <v>33</v>
      </c>
      <c r="H103" s="8" t="s">
        <v>32</v>
      </c>
      <c r="I103" s="10" t="s">
        <v>34</v>
      </c>
      <c r="J103" s="8" t="s">
        <v>32</v>
      </c>
      <c r="K103" s="10">
        <v>0</v>
      </c>
      <c r="L103" s="10">
        <v>0</v>
      </c>
      <c r="M103" s="10" t="str">
        <f>TEXT(Tabela1[[#This Row],[Start Date]],"mmm/aaaa")</f>
        <v>jun/2024</v>
      </c>
      <c r="N103" s="28">
        <f>MONTH(Tabela1[[#This Row],[Start Date]])</f>
        <v>6</v>
      </c>
      <c r="O103" s="10">
        <v>5</v>
      </c>
    </row>
    <row r="104" spans="1:15" ht="16.5" customHeight="1">
      <c r="A104" s="8">
        <v>3333</v>
      </c>
      <c r="B104" s="8" t="s">
        <v>137</v>
      </c>
      <c r="C104" s="8" t="s">
        <v>27</v>
      </c>
      <c r="D104" s="26">
        <v>45450</v>
      </c>
      <c r="E104" s="8" t="s">
        <v>28</v>
      </c>
      <c r="F104" s="10">
        <v>15</v>
      </c>
      <c r="G104" s="8" t="s">
        <v>37</v>
      </c>
      <c r="H104" s="8" t="s">
        <v>28</v>
      </c>
      <c r="I104" s="10">
        <v>30</v>
      </c>
      <c r="J104" s="8" t="s">
        <v>28</v>
      </c>
      <c r="K104" s="10">
        <v>20</v>
      </c>
      <c r="L104" s="10">
        <v>20</v>
      </c>
      <c r="M104" s="10" t="str">
        <f>TEXT(Tabela1[[#This Row],[Start Date]],"mmm/aaaa")</f>
        <v>jun/2024</v>
      </c>
      <c r="N104" s="28">
        <f>MONTH(Tabela1[[#This Row],[Start Date]])</f>
        <v>6</v>
      </c>
      <c r="O104" s="10">
        <v>45</v>
      </c>
    </row>
    <row r="105" spans="1:15" ht="16.5" customHeight="1">
      <c r="A105" s="8">
        <v>3334</v>
      </c>
      <c r="B105" s="8" t="s">
        <v>138</v>
      </c>
      <c r="C105" s="8" t="s">
        <v>36</v>
      </c>
      <c r="D105" s="26">
        <v>45451</v>
      </c>
      <c r="E105" s="8" t="s">
        <v>32</v>
      </c>
      <c r="F105" s="10">
        <v>10</v>
      </c>
      <c r="G105" s="8" t="s">
        <v>37</v>
      </c>
      <c r="H105" s="8" t="s">
        <v>32</v>
      </c>
      <c r="I105" s="10" t="s">
        <v>34</v>
      </c>
      <c r="J105" s="8" t="s">
        <v>28</v>
      </c>
      <c r="K105" s="10">
        <v>20</v>
      </c>
      <c r="L105" s="10">
        <v>12</v>
      </c>
      <c r="M105" s="10" t="str">
        <f>TEXT(Tabela1[[#This Row],[Start Date]],"mmm/aaaa")</f>
        <v>jun/2024</v>
      </c>
      <c r="N105" s="28">
        <f>MONTH(Tabela1[[#This Row],[Start Date]])</f>
        <v>6</v>
      </c>
      <c r="O105" s="10">
        <v>18</v>
      </c>
    </row>
    <row r="106" spans="1:15" ht="16.5" customHeight="1">
      <c r="A106" s="8">
        <v>3335</v>
      </c>
      <c r="B106" s="8" t="s">
        <v>139</v>
      </c>
      <c r="C106" s="8" t="s">
        <v>31</v>
      </c>
      <c r="D106" s="26">
        <v>45452</v>
      </c>
      <c r="E106" s="8" t="s">
        <v>28</v>
      </c>
      <c r="F106" s="10">
        <v>5</v>
      </c>
      <c r="G106" s="8" t="s">
        <v>29</v>
      </c>
      <c r="H106" s="8" t="s">
        <v>32</v>
      </c>
      <c r="I106" s="10" t="s">
        <v>34</v>
      </c>
      <c r="J106" s="8" t="s">
        <v>32</v>
      </c>
      <c r="K106" s="10">
        <v>0</v>
      </c>
      <c r="L106" s="10">
        <v>2</v>
      </c>
      <c r="M106" s="10" t="str">
        <f>TEXT(Tabela1[[#This Row],[Start Date]],"mmm/aaaa")</f>
        <v>jun/2024</v>
      </c>
      <c r="N106" s="28">
        <f>MONTH(Tabela1[[#This Row],[Start Date]])</f>
        <v>6</v>
      </c>
      <c r="O106" s="10">
        <v>3</v>
      </c>
    </row>
    <row r="107" spans="1:15" ht="16.5" customHeight="1">
      <c r="A107" s="8">
        <v>3336</v>
      </c>
      <c r="B107" s="8" t="s">
        <v>140</v>
      </c>
      <c r="C107" s="8" t="s">
        <v>31</v>
      </c>
      <c r="D107" s="26">
        <v>45453</v>
      </c>
      <c r="E107" s="8" t="s">
        <v>28</v>
      </c>
      <c r="F107" s="10">
        <v>5</v>
      </c>
      <c r="G107" s="8" t="s">
        <v>29</v>
      </c>
      <c r="H107" s="8" t="s">
        <v>32</v>
      </c>
      <c r="I107" s="10" t="s">
        <v>34</v>
      </c>
      <c r="J107" s="8" t="s">
        <v>32</v>
      </c>
      <c r="K107" s="10">
        <v>0</v>
      </c>
      <c r="L107" s="10">
        <v>0</v>
      </c>
      <c r="M107" s="10" t="str">
        <f>TEXT(Tabela1[[#This Row],[Start Date]],"mmm/aaaa")</f>
        <v>jun/2024</v>
      </c>
      <c r="N107" s="28">
        <f>MONTH(Tabela1[[#This Row],[Start Date]])</f>
        <v>6</v>
      </c>
      <c r="O107" s="10">
        <v>5</v>
      </c>
    </row>
    <row r="108" spans="1:15" ht="16.5" customHeight="1">
      <c r="A108" s="8">
        <v>3337</v>
      </c>
      <c r="B108" s="8" t="s">
        <v>141</v>
      </c>
      <c r="C108" s="8" t="s">
        <v>27</v>
      </c>
      <c r="D108" s="26">
        <v>45454</v>
      </c>
      <c r="E108" s="8" t="s">
        <v>32</v>
      </c>
      <c r="F108" s="10">
        <v>15</v>
      </c>
      <c r="G108" s="8" t="s">
        <v>37</v>
      </c>
      <c r="H108" s="8" t="s">
        <v>28</v>
      </c>
      <c r="I108" s="10">
        <v>30</v>
      </c>
      <c r="J108" s="8" t="s">
        <v>28</v>
      </c>
      <c r="K108" s="10">
        <v>20</v>
      </c>
      <c r="L108" s="10">
        <v>7</v>
      </c>
      <c r="M108" s="10" t="str">
        <f>TEXT(Tabela1[[#This Row],[Start Date]],"mmm/aaaa")</f>
        <v>jun/2024</v>
      </c>
      <c r="N108" s="28">
        <f>MONTH(Tabela1[[#This Row],[Start Date]])</f>
        <v>6</v>
      </c>
      <c r="O108" s="10">
        <v>58</v>
      </c>
    </row>
    <row r="109" spans="1:15" ht="16.5" customHeight="1">
      <c r="A109" s="8">
        <v>3338</v>
      </c>
      <c r="B109" s="8" t="s">
        <v>142</v>
      </c>
      <c r="C109" s="8" t="s">
        <v>36</v>
      </c>
      <c r="D109" s="26">
        <v>45455</v>
      </c>
      <c r="E109" s="8" t="s">
        <v>28</v>
      </c>
      <c r="F109" s="10">
        <v>10</v>
      </c>
      <c r="G109" s="8" t="s">
        <v>33</v>
      </c>
      <c r="H109" s="8" t="s">
        <v>32</v>
      </c>
      <c r="I109" s="10" t="s">
        <v>34</v>
      </c>
      <c r="J109" s="8" t="s">
        <v>28</v>
      </c>
      <c r="K109" s="10">
        <v>20</v>
      </c>
      <c r="L109" s="10">
        <v>10</v>
      </c>
      <c r="M109" s="10" t="str">
        <f>TEXT(Tabela1[[#This Row],[Start Date]],"mmm/aaaa")</f>
        <v>jun/2024</v>
      </c>
      <c r="N109" s="28">
        <f>MONTH(Tabela1[[#This Row],[Start Date]])</f>
        <v>6</v>
      </c>
      <c r="O109" s="10">
        <v>20</v>
      </c>
    </row>
    <row r="110" spans="1:15" ht="16.5" customHeight="1">
      <c r="A110" s="8">
        <v>3339</v>
      </c>
      <c r="B110" s="8" t="s">
        <v>143</v>
      </c>
      <c r="C110" s="8" t="s">
        <v>31</v>
      </c>
      <c r="D110" s="26">
        <v>45456</v>
      </c>
      <c r="E110" s="8" t="s">
        <v>32</v>
      </c>
      <c r="F110" s="10">
        <v>5</v>
      </c>
      <c r="G110" s="8" t="s">
        <v>37</v>
      </c>
      <c r="H110" s="8" t="s">
        <v>32</v>
      </c>
      <c r="I110" s="10" t="s">
        <v>34</v>
      </c>
      <c r="J110" s="8" t="s">
        <v>32</v>
      </c>
      <c r="K110" s="10">
        <v>0</v>
      </c>
      <c r="L110" s="10">
        <v>1</v>
      </c>
      <c r="M110" s="10" t="str">
        <f>TEXT(Tabela1[[#This Row],[Start Date]],"mmm/aaaa")</f>
        <v>jun/2024</v>
      </c>
      <c r="N110" s="28">
        <f>MONTH(Tabela1[[#This Row],[Start Date]])</f>
        <v>6</v>
      </c>
      <c r="O110" s="10">
        <v>4</v>
      </c>
    </row>
    <row r="111" spans="1:15" ht="16.5" customHeight="1">
      <c r="A111" s="8">
        <v>3340</v>
      </c>
      <c r="B111" s="8" t="s">
        <v>144</v>
      </c>
      <c r="C111" s="8" t="s">
        <v>27</v>
      </c>
      <c r="D111" s="26">
        <v>45457</v>
      </c>
      <c r="E111" s="8" t="s">
        <v>28</v>
      </c>
      <c r="F111" s="10">
        <v>15</v>
      </c>
      <c r="G111" s="8" t="s">
        <v>29</v>
      </c>
      <c r="H111" s="8" t="s">
        <v>28</v>
      </c>
      <c r="I111" s="10">
        <v>30</v>
      </c>
      <c r="J111" s="8" t="s">
        <v>28</v>
      </c>
      <c r="K111" s="10">
        <v>20</v>
      </c>
      <c r="L111" s="10">
        <v>15</v>
      </c>
      <c r="M111" s="10" t="str">
        <f>TEXT(Tabela1[[#This Row],[Start Date]],"mmm/aaaa")</f>
        <v>jun/2024</v>
      </c>
      <c r="N111" s="28">
        <f>MONTH(Tabela1[[#This Row],[Start Date]])</f>
        <v>6</v>
      </c>
      <c r="O111" s="10">
        <v>50</v>
      </c>
    </row>
    <row r="112" spans="1:15" ht="16.5" customHeight="1">
      <c r="A112" s="8">
        <v>3341</v>
      </c>
      <c r="B112" s="8" t="s">
        <v>145</v>
      </c>
      <c r="C112" s="8" t="s">
        <v>36</v>
      </c>
      <c r="D112" s="26">
        <v>45458</v>
      </c>
      <c r="E112" s="8" t="s">
        <v>32</v>
      </c>
      <c r="F112" s="10">
        <v>10</v>
      </c>
      <c r="G112" s="8" t="s">
        <v>29</v>
      </c>
      <c r="H112" s="8" t="s">
        <v>32</v>
      </c>
      <c r="I112" s="10" t="s">
        <v>34</v>
      </c>
      <c r="J112" s="8" t="s">
        <v>28</v>
      </c>
      <c r="K112" s="10">
        <v>20</v>
      </c>
      <c r="L112" s="10">
        <v>5</v>
      </c>
      <c r="M112" s="10" t="str">
        <f>TEXT(Tabela1[[#This Row],[Start Date]],"mmm/aaaa")</f>
        <v>jun/2024</v>
      </c>
      <c r="N112" s="28">
        <f>MONTH(Tabela1[[#This Row],[Start Date]])</f>
        <v>6</v>
      </c>
      <c r="O112" s="10">
        <v>25</v>
      </c>
    </row>
    <row r="113" spans="1:15" ht="16.5" customHeight="1">
      <c r="A113" s="8">
        <v>3342</v>
      </c>
      <c r="B113" s="8" t="s">
        <v>146</v>
      </c>
      <c r="C113" s="8" t="s">
        <v>31</v>
      </c>
      <c r="D113" s="26">
        <v>45459</v>
      </c>
      <c r="E113" s="8" t="s">
        <v>28</v>
      </c>
      <c r="F113" s="10">
        <v>5</v>
      </c>
      <c r="G113" s="8" t="s">
        <v>33</v>
      </c>
      <c r="H113" s="8" t="s">
        <v>32</v>
      </c>
      <c r="I113" s="10" t="s">
        <v>34</v>
      </c>
      <c r="J113" s="8" t="s">
        <v>32</v>
      </c>
      <c r="K113" s="10">
        <v>0</v>
      </c>
      <c r="L113" s="10">
        <v>0</v>
      </c>
      <c r="M113" s="10" t="str">
        <f>TEXT(Tabela1[[#This Row],[Start Date]],"mmm/aaaa")</f>
        <v>jun/2024</v>
      </c>
      <c r="N113" s="28">
        <f>MONTH(Tabela1[[#This Row],[Start Date]])</f>
        <v>6</v>
      </c>
      <c r="O113" s="10">
        <v>5</v>
      </c>
    </row>
    <row r="114" spans="1:15" ht="16.5" customHeight="1">
      <c r="A114" s="8">
        <v>3343</v>
      </c>
      <c r="B114" s="8" t="s">
        <v>147</v>
      </c>
      <c r="C114" s="8" t="s">
        <v>27</v>
      </c>
      <c r="D114" s="26">
        <v>45460</v>
      </c>
      <c r="E114" s="8" t="s">
        <v>32</v>
      </c>
      <c r="F114" s="10">
        <v>15</v>
      </c>
      <c r="G114" s="8" t="s">
        <v>37</v>
      </c>
      <c r="H114" s="8" t="s">
        <v>28</v>
      </c>
      <c r="I114" s="10">
        <v>30</v>
      </c>
      <c r="J114" s="8" t="s">
        <v>28</v>
      </c>
      <c r="K114" s="10">
        <v>20</v>
      </c>
      <c r="L114" s="10">
        <v>20</v>
      </c>
      <c r="M114" s="10" t="str">
        <f>TEXT(Tabela1[[#This Row],[Start Date]],"mmm/aaaa")</f>
        <v>jun/2024</v>
      </c>
      <c r="N114" s="28">
        <f>MONTH(Tabela1[[#This Row],[Start Date]])</f>
        <v>6</v>
      </c>
      <c r="O114" s="10">
        <v>45</v>
      </c>
    </row>
    <row r="115" spans="1:15" ht="16.5" customHeight="1">
      <c r="A115" s="8">
        <v>3344</v>
      </c>
      <c r="B115" s="8" t="s">
        <v>148</v>
      </c>
      <c r="C115" s="8" t="s">
        <v>36</v>
      </c>
      <c r="D115" s="26">
        <v>45461</v>
      </c>
      <c r="E115" s="8" t="s">
        <v>28</v>
      </c>
      <c r="F115" s="10">
        <v>10</v>
      </c>
      <c r="G115" s="8" t="s">
        <v>37</v>
      </c>
      <c r="H115" s="8" t="s">
        <v>32</v>
      </c>
      <c r="I115" s="10" t="s">
        <v>34</v>
      </c>
      <c r="J115" s="8" t="s">
        <v>28</v>
      </c>
      <c r="K115" s="10">
        <v>20</v>
      </c>
      <c r="L115" s="10">
        <v>12</v>
      </c>
      <c r="M115" s="10" t="str">
        <f>TEXT(Tabela1[[#This Row],[Start Date]],"mmm/aaaa")</f>
        <v>jun/2024</v>
      </c>
      <c r="N115" s="28">
        <f>MONTH(Tabela1[[#This Row],[Start Date]])</f>
        <v>6</v>
      </c>
      <c r="O115" s="10">
        <v>18</v>
      </c>
    </row>
    <row r="116" spans="1:15" ht="16.5" customHeight="1">
      <c r="A116" s="8">
        <v>3345</v>
      </c>
      <c r="B116" s="8" t="s">
        <v>149</v>
      </c>
      <c r="C116" s="8" t="s">
        <v>31</v>
      </c>
      <c r="D116" s="26">
        <v>45462</v>
      </c>
      <c r="E116" s="8" t="s">
        <v>32</v>
      </c>
      <c r="F116" s="10">
        <v>5</v>
      </c>
      <c r="G116" s="8" t="s">
        <v>29</v>
      </c>
      <c r="H116" s="8" t="s">
        <v>32</v>
      </c>
      <c r="I116" s="10" t="s">
        <v>34</v>
      </c>
      <c r="J116" s="8" t="s">
        <v>32</v>
      </c>
      <c r="K116" s="10">
        <v>0</v>
      </c>
      <c r="L116" s="10">
        <v>2</v>
      </c>
      <c r="M116" s="10" t="str">
        <f>TEXT(Tabela1[[#This Row],[Start Date]],"mmm/aaaa")</f>
        <v>jun/2024</v>
      </c>
      <c r="N116" s="28">
        <f>MONTH(Tabela1[[#This Row],[Start Date]])</f>
        <v>6</v>
      </c>
      <c r="O116" s="10">
        <v>3</v>
      </c>
    </row>
    <row r="117" spans="1:15" ht="16.5" customHeight="1">
      <c r="A117" s="8">
        <v>3346</v>
      </c>
      <c r="B117" s="8" t="s">
        <v>150</v>
      </c>
      <c r="C117" s="8" t="s">
        <v>27</v>
      </c>
      <c r="D117" s="26">
        <v>45463</v>
      </c>
      <c r="E117" s="8" t="s">
        <v>28</v>
      </c>
      <c r="F117" s="10">
        <v>15</v>
      </c>
      <c r="G117" s="8" t="s">
        <v>33</v>
      </c>
      <c r="H117" s="8" t="s">
        <v>28</v>
      </c>
      <c r="I117" s="10">
        <v>30</v>
      </c>
      <c r="J117" s="8" t="s">
        <v>28</v>
      </c>
      <c r="K117" s="10">
        <v>20</v>
      </c>
      <c r="L117" s="10">
        <v>5</v>
      </c>
      <c r="M117" s="10" t="str">
        <f>TEXT(Tabela1[[#This Row],[Start Date]],"mmm/aaaa")</f>
        <v>jun/2024</v>
      </c>
      <c r="N117" s="28">
        <f>MONTH(Tabela1[[#This Row],[Start Date]])</f>
        <v>6</v>
      </c>
      <c r="O117" s="10">
        <v>60</v>
      </c>
    </row>
    <row r="118" spans="1:15" ht="16.5" customHeight="1">
      <c r="A118" s="8">
        <v>3347</v>
      </c>
      <c r="B118" s="8" t="s">
        <v>151</v>
      </c>
      <c r="C118" s="8" t="s">
        <v>36</v>
      </c>
      <c r="D118" s="26">
        <v>45464</v>
      </c>
      <c r="E118" s="8" t="s">
        <v>32</v>
      </c>
      <c r="F118" s="10">
        <v>10</v>
      </c>
      <c r="G118" s="8" t="s">
        <v>29</v>
      </c>
      <c r="H118" s="8" t="s">
        <v>32</v>
      </c>
      <c r="I118" s="10" t="s">
        <v>34</v>
      </c>
      <c r="J118" s="8" t="s">
        <v>28</v>
      </c>
      <c r="K118" s="10">
        <v>20</v>
      </c>
      <c r="L118" s="10">
        <v>10</v>
      </c>
      <c r="M118" s="10" t="str">
        <f>TEXT(Tabela1[[#This Row],[Start Date]],"mmm/aaaa")</f>
        <v>jun/2024</v>
      </c>
      <c r="N118" s="28">
        <f>MONTH(Tabela1[[#This Row],[Start Date]])</f>
        <v>6</v>
      </c>
      <c r="O118" s="10">
        <v>20</v>
      </c>
    </row>
    <row r="119" spans="1:15" ht="16.5" customHeight="1">
      <c r="A119" s="8">
        <v>3348</v>
      </c>
      <c r="B119" s="8" t="s">
        <v>152</v>
      </c>
      <c r="C119" s="8" t="s">
        <v>31</v>
      </c>
      <c r="D119" s="26">
        <v>45465</v>
      </c>
      <c r="E119" s="8" t="s">
        <v>28</v>
      </c>
      <c r="F119" s="10">
        <v>5</v>
      </c>
      <c r="G119" s="8" t="s">
        <v>37</v>
      </c>
      <c r="H119" s="8" t="s">
        <v>32</v>
      </c>
      <c r="I119" s="10" t="s">
        <v>34</v>
      </c>
      <c r="J119" s="8" t="s">
        <v>32</v>
      </c>
      <c r="K119" s="10">
        <v>0</v>
      </c>
      <c r="L119" s="10">
        <v>0</v>
      </c>
      <c r="M119" s="10" t="str">
        <f>TEXT(Tabela1[[#This Row],[Start Date]],"mmm/aaaa")</f>
        <v>jun/2024</v>
      </c>
      <c r="N119" s="28">
        <f>MONTH(Tabela1[[#This Row],[Start Date]])</f>
        <v>6</v>
      </c>
      <c r="O119" s="10">
        <v>5</v>
      </c>
    </row>
    <row r="120" spans="1:15" ht="16.5" customHeight="1">
      <c r="A120" s="8">
        <v>3349</v>
      </c>
      <c r="B120" s="8" t="s">
        <v>128</v>
      </c>
      <c r="C120" s="8" t="s">
        <v>27</v>
      </c>
      <c r="D120" s="26">
        <v>45466</v>
      </c>
      <c r="E120" s="8" t="s">
        <v>32</v>
      </c>
      <c r="F120" s="10">
        <v>15</v>
      </c>
      <c r="G120" s="8" t="s">
        <v>29</v>
      </c>
      <c r="H120" s="8" t="s">
        <v>28</v>
      </c>
      <c r="I120" s="10">
        <v>30</v>
      </c>
      <c r="J120" s="8" t="s">
        <v>28</v>
      </c>
      <c r="K120" s="10">
        <v>20</v>
      </c>
      <c r="L120" s="10">
        <v>3</v>
      </c>
      <c r="M120" s="10" t="str">
        <f>TEXT(Tabela1[[#This Row],[Start Date]],"mmm/aaaa")</f>
        <v>jun/2024</v>
      </c>
      <c r="N120" s="28">
        <f>MONTH(Tabela1[[#This Row],[Start Date]])</f>
        <v>6</v>
      </c>
      <c r="O120" s="10">
        <v>62</v>
      </c>
    </row>
    <row r="121" spans="1:15" ht="16.5" customHeight="1">
      <c r="A121" s="8">
        <v>3350</v>
      </c>
      <c r="B121" s="8" t="s">
        <v>153</v>
      </c>
      <c r="C121" s="8" t="s">
        <v>36</v>
      </c>
      <c r="D121" s="26">
        <v>45467</v>
      </c>
      <c r="E121" s="8" t="s">
        <v>28</v>
      </c>
      <c r="F121" s="10">
        <v>10</v>
      </c>
      <c r="G121" s="8" t="s">
        <v>33</v>
      </c>
      <c r="H121" s="8" t="s">
        <v>32</v>
      </c>
      <c r="I121" s="10" t="s">
        <v>34</v>
      </c>
      <c r="J121" s="8" t="s">
        <v>28</v>
      </c>
      <c r="K121" s="10">
        <v>20</v>
      </c>
      <c r="L121" s="10">
        <v>15</v>
      </c>
      <c r="M121" s="10" t="str">
        <f>TEXT(Tabela1[[#This Row],[Start Date]],"mmm/aaaa")</f>
        <v>jun/2024</v>
      </c>
      <c r="N121" s="28">
        <f>MONTH(Tabela1[[#This Row],[Start Date]])</f>
        <v>6</v>
      </c>
      <c r="O121" s="10">
        <v>15</v>
      </c>
    </row>
    <row r="122" spans="1:15" ht="16.5" customHeight="1">
      <c r="A122" s="8">
        <v>3351</v>
      </c>
      <c r="B122" s="8" t="s">
        <v>154</v>
      </c>
      <c r="C122" s="8" t="s">
        <v>31</v>
      </c>
      <c r="D122" s="26">
        <v>45468</v>
      </c>
      <c r="E122" s="8" t="s">
        <v>32</v>
      </c>
      <c r="F122" s="10">
        <v>5</v>
      </c>
      <c r="G122" s="8" t="s">
        <v>29</v>
      </c>
      <c r="H122" s="8" t="s">
        <v>32</v>
      </c>
      <c r="I122" s="10" t="s">
        <v>34</v>
      </c>
      <c r="J122" s="8" t="s">
        <v>32</v>
      </c>
      <c r="K122" s="10">
        <v>0</v>
      </c>
      <c r="L122" s="10">
        <v>1</v>
      </c>
      <c r="M122" s="10" t="str">
        <f>TEXT(Tabela1[[#This Row],[Start Date]],"mmm/aaaa")</f>
        <v>jun/2024</v>
      </c>
      <c r="N122" s="28">
        <f>MONTH(Tabela1[[#This Row],[Start Date]])</f>
        <v>6</v>
      </c>
      <c r="O122" s="10">
        <v>4</v>
      </c>
    </row>
    <row r="123" spans="1:15" ht="16.5" customHeight="1">
      <c r="A123" s="8">
        <v>3352</v>
      </c>
      <c r="B123" s="8" t="s">
        <v>155</v>
      </c>
      <c r="C123" s="8" t="s">
        <v>27</v>
      </c>
      <c r="D123" s="26">
        <v>45469</v>
      </c>
      <c r="E123" s="8" t="s">
        <v>28</v>
      </c>
      <c r="F123" s="10">
        <v>15</v>
      </c>
      <c r="G123" s="8" t="s">
        <v>37</v>
      </c>
      <c r="H123" s="8" t="s">
        <v>28</v>
      </c>
      <c r="I123" s="10">
        <v>30</v>
      </c>
      <c r="J123" s="8" t="s">
        <v>28</v>
      </c>
      <c r="K123" s="10">
        <v>20</v>
      </c>
      <c r="L123" s="10">
        <v>7</v>
      </c>
      <c r="M123" s="10" t="str">
        <f>TEXT(Tabela1[[#This Row],[Start Date]],"mmm/aaaa")</f>
        <v>jun/2024</v>
      </c>
      <c r="N123" s="28">
        <f>MONTH(Tabela1[[#This Row],[Start Date]])</f>
        <v>6</v>
      </c>
      <c r="O123" s="10">
        <v>58</v>
      </c>
    </row>
    <row r="124" spans="1:15" ht="16.5" customHeight="1">
      <c r="A124" s="8">
        <v>3353</v>
      </c>
      <c r="B124" s="8" t="s">
        <v>156</v>
      </c>
      <c r="C124" s="8" t="s">
        <v>36</v>
      </c>
      <c r="D124" s="26">
        <v>45470</v>
      </c>
      <c r="E124" s="8" t="s">
        <v>32</v>
      </c>
      <c r="F124" s="10">
        <v>10</v>
      </c>
      <c r="G124" s="8" t="s">
        <v>29</v>
      </c>
      <c r="H124" s="8" t="s">
        <v>32</v>
      </c>
      <c r="I124" s="10" t="s">
        <v>34</v>
      </c>
      <c r="J124" s="8" t="s">
        <v>28</v>
      </c>
      <c r="K124" s="10">
        <v>20</v>
      </c>
      <c r="L124" s="10">
        <v>10</v>
      </c>
      <c r="M124" s="10" t="str">
        <f>TEXT(Tabela1[[#This Row],[Start Date]],"mmm/aaaa")</f>
        <v>jun/2024</v>
      </c>
      <c r="N124" s="28">
        <f>MONTH(Tabela1[[#This Row],[Start Date]])</f>
        <v>6</v>
      </c>
      <c r="O124" s="10">
        <v>20</v>
      </c>
    </row>
    <row r="125" spans="1:15" ht="16.5" customHeight="1">
      <c r="A125" s="8">
        <v>3354</v>
      </c>
      <c r="B125" s="8" t="s">
        <v>157</v>
      </c>
      <c r="C125" s="8" t="s">
        <v>31</v>
      </c>
      <c r="D125" s="26">
        <v>45471</v>
      </c>
      <c r="E125" s="8" t="s">
        <v>28</v>
      </c>
      <c r="F125" s="10">
        <v>5</v>
      </c>
      <c r="G125" s="8" t="s">
        <v>33</v>
      </c>
      <c r="H125" s="8" t="s">
        <v>32</v>
      </c>
      <c r="I125" s="10" t="s">
        <v>34</v>
      </c>
      <c r="J125" s="8" t="s">
        <v>32</v>
      </c>
      <c r="K125" s="10">
        <v>0</v>
      </c>
      <c r="L125" s="10">
        <v>0</v>
      </c>
      <c r="M125" s="10" t="str">
        <f>TEXT(Tabela1[[#This Row],[Start Date]],"mmm/aaaa")</f>
        <v>jun/2024</v>
      </c>
      <c r="N125" s="28">
        <f>MONTH(Tabela1[[#This Row],[Start Date]])</f>
        <v>6</v>
      </c>
      <c r="O125" s="10">
        <v>5</v>
      </c>
    </row>
    <row r="126" spans="1:15" ht="16.5" customHeight="1">
      <c r="A126" s="8">
        <v>3355</v>
      </c>
      <c r="B126" s="8" t="s">
        <v>158</v>
      </c>
      <c r="C126" s="8" t="s">
        <v>27</v>
      </c>
      <c r="D126" s="26">
        <v>45472</v>
      </c>
      <c r="E126" s="8" t="s">
        <v>32</v>
      </c>
      <c r="F126" s="10">
        <v>15</v>
      </c>
      <c r="G126" s="8" t="s">
        <v>29</v>
      </c>
      <c r="H126" s="8" t="s">
        <v>28</v>
      </c>
      <c r="I126" s="10">
        <v>30</v>
      </c>
      <c r="J126" s="8" t="s">
        <v>28</v>
      </c>
      <c r="K126" s="10">
        <v>20</v>
      </c>
      <c r="L126" s="10">
        <v>20</v>
      </c>
      <c r="M126" s="10" t="str">
        <f>TEXT(Tabela1[[#This Row],[Start Date]],"mmm/aaaa")</f>
        <v>jun/2024</v>
      </c>
      <c r="N126" s="28">
        <f>MONTH(Tabela1[[#This Row],[Start Date]])</f>
        <v>6</v>
      </c>
      <c r="O126" s="10">
        <v>45</v>
      </c>
    </row>
    <row r="127" spans="1:15" ht="16.5" customHeight="1">
      <c r="A127" s="8">
        <v>3356</v>
      </c>
      <c r="B127" s="8" t="s">
        <v>159</v>
      </c>
      <c r="C127" s="8" t="s">
        <v>36</v>
      </c>
      <c r="D127" s="26">
        <v>45473</v>
      </c>
      <c r="E127" s="8" t="s">
        <v>28</v>
      </c>
      <c r="F127" s="10">
        <v>10</v>
      </c>
      <c r="G127" s="8" t="s">
        <v>37</v>
      </c>
      <c r="H127" s="8" t="s">
        <v>32</v>
      </c>
      <c r="I127" s="10" t="s">
        <v>34</v>
      </c>
      <c r="J127" s="8" t="s">
        <v>28</v>
      </c>
      <c r="K127" s="10">
        <v>20</v>
      </c>
      <c r="L127" s="10">
        <v>15</v>
      </c>
      <c r="M127" s="10" t="str">
        <f>TEXT(Tabela1[[#This Row],[Start Date]],"mmm/aaaa")</f>
        <v>jun/2024</v>
      </c>
      <c r="N127" s="28">
        <f>MONTH(Tabela1[[#This Row],[Start Date]])</f>
        <v>6</v>
      </c>
      <c r="O127" s="10">
        <v>15</v>
      </c>
    </row>
    <row r="128" spans="1:15" ht="16.5" customHeight="1">
      <c r="A128" s="8">
        <v>3357</v>
      </c>
      <c r="B128" s="8" t="s">
        <v>160</v>
      </c>
      <c r="C128" s="8" t="s">
        <v>31</v>
      </c>
      <c r="D128" s="26">
        <v>45474</v>
      </c>
      <c r="E128" s="8" t="s">
        <v>32</v>
      </c>
      <c r="F128" s="10">
        <v>5</v>
      </c>
      <c r="G128" s="8" t="s">
        <v>29</v>
      </c>
      <c r="H128" s="8" t="s">
        <v>32</v>
      </c>
      <c r="I128" s="10" t="s">
        <v>34</v>
      </c>
      <c r="J128" s="8" t="s">
        <v>32</v>
      </c>
      <c r="K128" s="10">
        <v>0</v>
      </c>
      <c r="L128" s="10">
        <v>1</v>
      </c>
      <c r="M128" s="10" t="str">
        <f>TEXT(Tabela1[[#This Row],[Start Date]],"mmm/aaaa")</f>
        <v>jul/2024</v>
      </c>
      <c r="N128" s="28">
        <f>MONTH(Tabela1[[#This Row],[Start Date]])</f>
        <v>7</v>
      </c>
      <c r="O128" s="10">
        <v>4</v>
      </c>
    </row>
    <row r="129" spans="1:15" ht="16.5" customHeight="1">
      <c r="A129" s="8">
        <v>3358</v>
      </c>
      <c r="B129" s="8" t="s">
        <v>161</v>
      </c>
      <c r="C129" s="8" t="s">
        <v>27</v>
      </c>
      <c r="D129" s="26">
        <v>45475</v>
      </c>
      <c r="E129" s="8" t="s">
        <v>28</v>
      </c>
      <c r="F129" s="10">
        <v>15</v>
      </c>
      <c r="G129" s="8" t="s">
        <v>33</v>
      </c>
      <c r="H129" s="8" t="s">
        <v>28</v>
      </c>
      <c r="I129" s="10">
        <v>30</v>
      </c>
      <c r="J129" s="8" t="s">
        <v>28</v>
      </c>
      <c r="K129" s="10">
        <v>20</v>
      </c>
      <c r="L129" s="10">
        <v>3</v>
      </c>
      <c r="M129" s="10" t="str">
        <f>TEXT(Tabela1[[#This Row],[Start Date]],"mmm/aaaa")</f>
        <v>jul/2024</v>
      </c>
      <c r="N129" s="28">
        <f>MONTH(Tabela1[[#This Row],[Start Date]])</f>
        <v>7</v>
      </c>
      <c r="O129" s="10">
        <v>62</v>
      </c>
    </row>
    <row r="130" spans="1:15" ht="16.5" customHeight="1">
      <c r="A130" s="8">
        <v>3359</v>
      </c>
      <c r="B130" s="8" t="s">
        <v>162</v>
      </c>
      <c r="C130" s="8" t="s">
        <v>36</v>
      </c>
      <c r="D130" s="26">
        <v>45476</v>
      </c>
      <c r="E130" s="8" t="s">
        <v>32</v>
      </c>
      <c r="F130" s="10">
        <v>10</v>
      </c>
      <c r="G130" s="8" t="s">
        <v>29</v>
      </c>
      <c r="H130" s="8" t="s">
        <v>32</v>
      </c>
      <c r="I130" s="10" t="s">
        <v>34</v>
      </c>
      <c r="J130" s="8" t="s">
        <v>28</v>
      </c>
      <c r="K130" s="10">
        <v>20</v>
      </c>
      <c r="L130" s="10">
        <v>10</v>
      </c>
      <c r="M130" s="10" t="str">
        <f>TEXT(Tabela1[[#This Row],[Start Date]],"mmm/aaaa")</f>
        <v>jul/2024</v>
      </c>
      <c r="N130" s="28">
        <f>MONTH(Tabela1[[#This Row],[Start Date]])</f>
        <v>7</v>
      </c>
      <c r="O130" s="10">
        <v>20</v>
      </c>
    </row>
    <row r="131" spans="1:15" ht="16.5" customHeight="1">
      <c r="A131" s="8">
        <v>3360</v>
      </c>
      <c r="B131" s="8" t="s">
        <v>163</v>
      </c>
      <c r="C131" s="8" t="s">
        <v>31</v>
      </c>
      <c r="D131" s="26">
        <v>45477</v>
      </c>
      <c r="E131" s="8" t="s">
        <v>28</v>
      </c>
      <c r="F131" s="10">
        <v>5</v>
      </c>
      <c r="G131" s="8" t="s">
        <v>37</v>
      </c>
      <c r="H131" s="8" t="s">
        <v>32</v>
      </c>
      <c r="I131" s="10" t="s">
        <v>34</v>
      </c>
      <c r="J131" s="8" t="s">
        <v>32</v>
      </c>
      <c r="K131" s="10">
        <v>0</v>
      </c>
      <c r="L131" s="10">
        <v>0</v>
      </c>
      <c r="M131" s="10" t="str">
        <f>TEXT(Tabela1[[#This Row],[Start Date]],"mmm/aaaa")</f>
        <v>jul/2024</v>
      </c>
      <c r="N131" s="28">
        <f>MONTH(Tabela1[[#This Row],[Start Date]])</f>
        <v>7</v>
      </c>
      <c r="O131" s="10">
        <v>5</v>
      </c>
    </row>
    <row r="132" spans="1:15" ht="16.5" customHeight="1">
      <c r="A132" s="8">
        <v>3361</v>
      </c>
      <c r="B132" s="8" t="s">
        <v>164</v>
      </c>
      <c r="C132" s="8" t="s">
        <v>27</v>
      </c>
      <c r="D132" s="26">
        <v>45478</v>
      </c>
      <c r="E132" s="8" t="s">
        <v>32</v>
      </c>
      <c r="F132" s="10">
        <v>15</v>
      </c>
      <c r="G132" s="8" t="s">
        <v>29</v>
      </c>
      <c r="H132" s="8" t="s">
        <v>28</v>
      </c>
      <c r="I132" s="10">
        <v>30</v>
      </c>
      <c r="J132" s="8" t="s">
        <v>28</v>
      </c>
      <c r="K132" s="10">
        <v>20</v>
      </c>
      <c r="L132" s="10">
        <v>15</v>
      </c>
      <c r="M132" s="10" t="str">
        <f>TEXT(Tabela1[[#This Row],[Start Date]],"mmm/aaaa")</f>
        <v>jul/2024</v>
      </c>
      <c r="N132" s="28">
        <f>MONTH(Tabela1[[#This Row],[Start Date]])</f>
        <v>7</v>
      </c>
      <c r="O132" s="10">
        <v>50</v>
      </c>
    </row>
    <row r="133" spans="1:15" ht="16.5" customHeight="1">
      <c r="A133" s="8">
        <v>3362</v>
      </c>
      <c r="B133" s="8" t="s">
        <v>165</v>
      </c>
      <c r="C133" s="8" t="s">
        <v>36</v>
      </c>
      <c r="D133" s="26">
        <v>45479</v>
      </c>
      <c r="E133" s="8" t="s">
        <v>28</v>
      </c>
      <c r="F133" s="10">
        <v>10</v>
      </c>
      <c r="G133" s="8" t="s">
        <v>33</v>
      </c>
      <c r="H133" s="8" t="s">
        <v>32</v>
      </c>
      <c r="I133" s="10" t="s">
        <v>34</v>
      </c>
      <c r="J133" s="8" t="s">
        <v>28</v>
      </c>
      <c r="K133" s="10">
        <v>20</v>
      </c>
      <c r="L133" s="10">
        <v>15</v>
      </c>
      <c r="M133" s="10" t="str">
        <f>TEXT(Tabela1[[#This Row],[Start Date]],"mmm/aaaa")</f>
        <v>jul/2024</v>
      </c>
      <c r="N133" s="28">
        <f>MONTH(Tabela1[[#This Row],[Start Date]])</f>
        <v>7</v>
      </c>
      <c r="O133" s="10">
        <v>15</v>
      </c>
    </row>
    <row r="134" spans="1:15" ht="16.5" customHeight="1">
      <c r="A134" s="8">
        <v>3363</v>
      </c>
      <c r="B134" s="8" t="s">
        <v>166</v>
      </c>
      <c r="C134" s="8" t="s">
        <v>31</v>
      </c>
      <c r="D134" s="26">
        <v>45480</v>
      </c>
      <c r="E134" s="8" t="s">
        <v>32</v>
      </c>
      <c r="F134" s="10">
        <v>5</v>
      </c>
      <c r="G134" s="8" t="s">
        <v>29</v>
      </c>
      <c r="H134" s="8" t="s">
        <v>32</v>
      </c>
      <c r="I134" s="10" t="s">
        <v>34</v>
      </c>
      <c r="J134" s="8" t="s">
        <v>32</v>
      </c>
      <c r="K134" s="10">
        <v>0</v>
      </c>
      <c r="L134" s="10">
        <v>1</v>
      </c>
      <c r="M134" s="10" t="str">
        <f>TEXT(Tabela1[[#This Row],[Start Date]],"mmm/aaaa")</f>
        <v>jul/2024</v>
      </c>
      <c r="N134" s="28">
        <f>MONTH(Tabela1[[#This Row],[Start Date]])</f>
        <v>7</v>
      </c>
      <c r="O134" s="10">
        <v>4</v>
      </c>
    </row>
    <row r="135" spans="1:15" ht="16.5" customHeight="1">
      <c r="A135" s="8">
        <v>3364</v>
      </c>
      <c r="B135" s="8" t="s">
        <v>167</v>
      </c>
      <c r="C135" s="8" t="s">
        <v>27</v>
      </c>
      <c r="D135" s="26">
        <v>45481</v>
      </c>
      <c r="E135" s="8" t="s">
        <v>28</v>
      </c>
      <c r="F135" s="10">
        <v>15</v>
      </c>
      <c r="G135" s="8" t="s">
        <v>37</v>
      </c>
      <c r="H135" s="8" t="s">
        <v>28</v>
      </c>
      <c r="I135" s="10">
        <v>30</v>
      </c>
      <c r="J135" s="8" t="s">
        <v>28</v>
      </c>
      <c r="K135" s="10">
        <v>20</v>
      </c>
      <c r="L135" s="10">
        <v>7</v>
      </c>
      <c r="M135" s="10" t="str">
        <f>TEXT(Tabela1[[#This Row],[Start Date]],"mmm/aaaa")</f>
        <v>jul/2024</v>
      </c>
      <c r="N135" s="28">
        <f>MONTH(Tabela1[[#This Row],[Start Date]])</f>
        <v>7</v>
      </c>
      <c r="O135" s="10">
        <v>58</v>
      </c>
    </row>
    <row r="136" spans="1:15" ht="16.5" customHeight="1">
      <c r="A136" s="8">
        <v>3365</v>
      </c>
      <c r="B136" s="8" t="s">
        <v>168</v>
      </c>
      <c r="C136" s="8" t="s">
        <v>36</v>
      </c>
      <c r="D136" s="26">
        <v>45482</v>
      </c>
      <c r="E136" s="8" t="s">
        <v>32</v>
      </c>
      <c r="F136" s="10">
        <v>10</v>
      </c>
      <c r="G136" s="8" t="s">
        <v>29</v>
      </c>
      <c r="H136" s="8" t="s">
        <v>32</v>
      </c>
      <c r="I136" s="10" t="s">
        <v>34</v>
      </c>
      <c r="J136" s="8" t="s">
        <v>28</v>
      </c>
      <c r="K136" s="10">
        <v>20</v>
      </c>
      <c r="L136" s="10">
        <v>10</v>
      </c>
      <c r="M136" s="10" t="str">
        <f>TEXT(Tabela1[[#This Row],[Start Date]],"mmm/aaaa")</f>
        <v>jul/2024</v>
      </c>
      <c r="N136" s="28">
        <f>MONTH(Tabela1[[#This Row],[Start Date]])</f>
        <v>7</v>
      </c>
      <c r="O136" s="10">
        <v>20</v>
      </c>
    </row>
    <row r="137" spans="1:15" ht="16.5" customHeight="1">
      <c r="A137" s="8">
        <v>3366</v>
      </c>
      <c r="B137" s="8" t="s">
        <v>169</v>
      </c>
      <c r="C137" s="8" t="s">
        <v>31</v>
      </c>
      <c r="D137" s="26">
        <v>45483</v>
      </c>
      <c r="E137" s="8" t="s">
        <v>28</v>
      </c>
      <c r="F137" s="10">
        <v>5</v>
      </c>
      <c r="G137" s="8" t="s">
        <v>29</v>
      </c>
      <c r="H137" s="8" t="s">
        <v>32</v>
      </c>
      <c r="I137" s="10" t="s">
        <v>34</v>
      </c>
      <c r="J137" s="8" t="s">
        <v>32</v>
      </c>
      <c r="K137" s="10">
        <v>0</v>
      </c>
      <c r="L137" s="10">
        <v>0</v>
      </c>
      <c r="M137" s="10" t="str">
        <f>TEXT(Tabela1[[#This Row],[Start Date]],"mmm/aaaa")</f>
        <v>jul/2024</v>
      </c>
      <c r="N137" s="28">
        <f>MONTH(Tabela1[[#This Row],[Start Date]])</f>
        <v>7</v>
      </c>
      <c r="O137" s="10">
        <v>5</v>
      </c>
    </row>
    <row r="138" spans="1:15" ht="16.5" customHeight="1">
      <c r="A138" s="8">
        <v>3367</v>
      </c>
      <c r="B138" s="8" t="s">
        <v>170</v>
      </c>
      <c r="C138" s="8" t="s">
        <v>27</v>
      </c>
      <c r="D138" s="26">
        <v>45484</v>
      </c>
      <c r="E138" s="8" t="s">
        <v>32</v>
      </c>
      <c r="F138" s="10">
        <v>15</v>
      </c>
      <c r="G138" s="8" t="s">
        <v>37</v>
      </c>
      <c r="H138" s="8" t="s">
        <v>28</v>
      </c>
      <c r="I138" s="10">
        <v>30</v>
      </c>
      <c r="J138" s="8" t="s">
        <v>28</v>
      </c>
      <c r="K138" s="10">
        <v>20</v>
      </c>
      <c r="L138" s="10">
        <v>7</v>
      </c>
      <c r="M138" s="10" t="str">
        <f>TEXT(Tabela1[[#This Row],[Start Date]],"mmm/aaaa")</f>
        <v>jul/2024</v>
      </c>
      <c r="N138" s="28">
        <f>MONTH(Tabela1[[#This Row],[Start Date]])</f>
        <v>7</v>
      </c>
      <c r="O138" s="10">
        <v>58</v>
      </c>
    </row>
    <row r="139" spans="1:15" ht="16.5" customHeight="1">
      <c r="A139" s="8">
        <v>3368</v>
      </c>
      <c r="B139" s="8" t="s">
        <v>171</v>
      </c>
      <c r="C139" s="8" t="s">
        <v>36</v>
      </c>
      <c r="D139" s="26">
        <v>45485</v>
      </c>
      <c r="E139" s="8" t="s">
        <v>28</v>
      </c>
      <c r="F139" s="10">
        <v>10</v>
      </c>
      <c r="G139" s="8" t="s">
        <v>33</v>
      </c>
      <c r="H139" s="8" t="s">
        <v>32</v>
      </c>
      <c r="I139" s="10" t="s">
        <v>34</v>
      </c>
      <c r="J139" s="8" t="s">
        <v>28</v>
      </c>
      <c r="K139" s="10">
        <v>20</v>
      </c>
      <c r="L139" s="10">
        <v>10</v>
      </c>
      <c r="M139" s="10" t="str">
        <f>TEXT(Tabela1[[#This Row],[Start Date]],"mmm/aaaa")</f>
        <v>jul/2024</v>
      </c>
      <c r="N139" s="28">
        <f>MONTH(Tabela1[[#This Row],[Start Date]])</f>
        <v>7</v>
      </c>
      <c r="O139" s="10">
        <v>20</v>
      </c>
    </row>
    <row r="140" spans="1:15" ht="16.5" customHeight="1">
      <c r="A140" s="8">
        <v>3369</v>
      </c>
      <c r="B140" s="8" t="s">
        <v>172</v>
      </c>
      <c r="C140" s="8" t="s">
        <v>31</v>
      </c>
      <c r="D140" s="26">
        <v>45486</v>
      </c>
      <c r="E140" s="8" t="s">
        <v>32</v>
      </c>
      <c r="F140" s="10">
        <v>5</v>
      </c>
      <c r="G140" s="8" t="s">
        <v>37</v>
      </c>
      <c r="H140" s="8" t="s">
        <v>32</v>
      </c>
      <c r="I140" s="10" t="s">
        <v>34</v>
      </c>
      <c r="J140" s="8" t="s">
        <v>32</v>
      </c>
      <c r="K140" s="10">
        <v>0</v>
      </c>
      <c r="L140" s="10">
        <v>1</v>
      </c>
      <c r="M140" s="10" t="str">
        <f>TEXT(Tabela1[[#This Row],[Start Date]],"mmm/aaaa")</f>
        <v>jul/2024</v>
      </c>
      <c r="N140" s="28">
        <f>MONTH(Tabela1[[#This Row],[Start Date]])</f>
        <v>7</v>
      </c>
      <c r="O140" s="10">
        <v>4</v>
      </c>
    </row>
    <row r="141" spans="1:15" ht="16.5" customHeight="1">
      <c r="A141" s="8">
        <v>3370</v>
      </c>
      <c r="B141" s="8" t="s">
        <v>173</v>
      </c>
      <c r="C141" s="8" t="s">
        <v>27</v>
      </c>
      <c r="D141" s="26">
        <v>45487</v>
      </c>
      <c r="E141" s="8" t="s">
        <v>28</v>
      </c>
      <c r="F141" s="10">
        <v>15</v>
      </c>
      <c r="G141" s="8" t="s">
        <v>29</v>
      </c>
      <c r="H141" s="8" t="s">
        <v>28</v>
      </c>
      <c r="I141" s="10">
        <v>30</v>
      </c>
      <c r="J141" s="8" t="s">
        <v>28</v>
      </c>
      <c r="K141" s="10">
        <v>20</v>
      </c>
      <c r="L141" s="10">
        <v>15</v>
      </c>
      <c r="M141" s="10" t="str">
        <f>TEXT(Tabela1[[#This Row],[Start Date]],"mmm/aaaa")</f>
        <v>jul/2024</v>
      </c>
      <c r="N141" s="28">
        <f>MONTH(Tabela1[[#This Row],[Start Date]])</f>
        <v>7</v>
      </c>
      <c r="O141" s="10">
        <v>50</v>
      </c>
    </row>
    <row r="142" spans="1:15" ht="16.5" customHeight="1">
      <c r="A142" s="8">
        <v>3371</v>
      </c>
      <c r="B142" s="8" t="s">
        <v>174</v>
      </c>
      <c r="C142" s="8" t="s">
        <v>36</v>
      </c>
      <c r="D142" s="26">
        <v>45488</v>
      </c>
      <c r="E142" s="8" t="s">
        <v>32</v>
      </c>
      <c r="F142" s="10">
        <v>10</v>
      </c>
      <c r="G142" s="8" t="s">
        <v>29</v>
      </c>
      <c r="H142" s="8" t="s">
        <v>32</v>
      </c>
      <c r="I142" s="10" t="s">
        <v>34</v>
      </c>
      <c r="J142" s="8" t="s">
        <v>28</v>
      </c>
      <c r="K142" s="10">
        <v>20</v>
      </c>
      <c r="L142" s="10">
        <v>5</v>
      </c>
      <c r="M142" s="10" t="str">
        <f>TEXT(Tabela1[[#This Row],[Start Date]],"mmm/aaaa")</f>
        <v>jul/2024</v>
      </c>
      <c r="N142" s="28">
        <f>MONTH(Tabela1[[#This Row],[Start Date]])</f>
        <v>7</v>
      </c>
      <c r="O142" s="10">
        <v>25</v>
      </c>
    </row>
    <row r="143" spans="1:15" ht="16.5" customHeight="1">
      <c r="A143" s="8">
        <v>3372</v>
      </c>
      <c r="B143" s="8" t="s">
        <v>175</v>
      </c>
      <c r="C143" s="8" t="s">
        <v>31</v>
      </c>
      <c r="D143" s="26">
        <v>45489</v>
      </c>
      <c r="E143" s="8" t="s">
        <v>28</v>
      </c>
      <c r="F143" s="10">
        <v>5</v>
      </c>
      <c r="G143" s="8" t="s">
        <v>33</v>
      </c>
      <c r="H143" s="8" t="s">
        <v>32</v>
      </c>
      <c r="I143" s="10" t="s">
        <v>34</v>
      </c>
      <c r="J143" s="8" t="s">
        <v>32</v>
      </c>
      <c r="K143" s="10">
        <v>0</v>
      </c>
      <c r="L143" s="10">
        <v>0</v>
      </c>
      <c r="M143" s="10" t="str">
        <f>TEXT(Tabela1[[#This Row],[Start Date]],"mmm/aaaa")</f>
        <v>jul/2024</v>
      </c>
      <c r="N143" s="28">
        <f>MONTH(Tabela1[[#This Row],[Start Date]])</f>
        <v>7</v>
      </c>
      <c r="O143" s="10">
        <v>5</v>
      </c>
    </row>
    <row r="144" spans="1:15" ht="16.5" customHeight="1">
      <c r="A144" s="8">
        <v>3373</v>
      </c>
      <c r="B144" s="8" t="s">
        <v>176</v>
      </c>
      <c r="C144" s="8" t="s">
        <v>27</v>
      </c>
      <c r="D144" s="26">
        <v>45490</v>
      </c>
      <c r="E144" s="8" t="s">
        <v>32</v>
      </c>
      <c r="F144" s="10">
        <v>15</v>
      </c>
      <c r="G144" s="8" t="s">
        <v>37</v>
      </c>
      <c r="H144" s="8" t="s">
        <v>28</v>
      </c>
      <c r="I144" s="10">
        <v>30</v>
      </c>
      <c r="J144" s="8" t="s">
        <v>28</v>
      </c>
      <c r="K144" s="10">
        <v>20</v>
      </c>
      <c r="L144" s="10">
        <v>20</v>
      </c>
      <c r="M144" s="10" t="str">
        <f>TEXT(Tabela1[[#This Row],[Start Date]],"mmm/aaaa")</f>
        <v>jul/2024</v>
      </c>
      <c r="N144" s="28">
        <f>MONTH(Tabela1[[#This Row],[Start Date]])</f>
        <v>7</v>
      </c>
      <c r="O144" s="10">
        <v>45</v>
      </c>
    </row>
    <row r="145" spans="1:15" ht="16.5" customHeight="1">
      <c r="A145" s="8">
        <v>3374</v>
      </c>
      <c r="B145" s="8" t="s">
        <v>177</v>
      </c>
      <c r="C145" s="8" t="s">
        <v>36</v>
      </c>
      <c r="D145" s="26">
        <v>45491</v>
      </c>
      <c r="E145" s="8" t="s">
        <v>28</v>
      </c>
      <c r="F145" s="10">
        <v>10</v>
      </c>
      <c r="G145" s="8" t="s">
        <v>37</v>
      </c>
      <c r="H145" s="8" t="s">
        <v>32</v>
      </c>
      <c r="I145" s="10" t="s">
        <v>34</v>
      </c>
      <c r="J145" s="8" t="s">
        <v>28</v>
      </c>
      <c r="K145" s="10">
        <v>20</v>
      </c>
      <c r="L145" s="10">
        <v>12</v>
      </c>
      <c r="M145" s="10" t="str">
        <f>TEXT(Tabela1[[#This Row],[Start Date]],"mmm/aaaa")</f>
        <v>jul/2024</v>
      </c>
      <c r="N145" s="28">
        <f>MONTH(Tabela1[[#This Row],[Start Date]])</f>
        <v>7</v>
      </c>
      <c r="O145" s="10">
        <v>18</v>
      </c>
    </row>
    <row r="146" spans="1:15" ht="16.5" customHeight="1">
      <c r="A146" s="8">
        <v>3375</v>
      </c>
      <c r="B146" s="8" t="s">
        <v>178</v>
      </c>
      <c r="C146" s="8" t="s">
        <v>31</v>
      </c>
      <c r="D146" s="26">
        <v>45492</v>
      </c>
      <c r="E146" s="8" t="s">
        <v>32</v>
      </c>
      <c r="F146" s="10">
        <v>5</v>
      </c>
      <c r="G146" s="8" t="s">
        <v>29</v>
      </c>
      <c r="H146" s="8" t="s">
        <v>32</v>
      </c>
      <c r="I146" s="10" t="s">
        <v>34</v>
      </c>
      <c r="J146" s="8" t="s">
        <v>32</v>
      </c>
      <c r="K146" s="10">
        <v>0</v>
      </c>
      <c r="L146" s="10">
        <v>2</v>
      </c>
      <c r="M146" s="10" t="str">
        <f>TEXT(Tabela1[[#This Row],[Start Date]],"mmm/aaaa")</f>
        <v>jul/2024</v>
      </c>
      <c r="N146" s="28">
        <f>MONTH(Tabela1[[#This Row],[Start Date]])</f>
        <v>7</v>
      </c>
      <c r="O146" s="10">
        <v>3</v>
      </c>
    </row>
    <row r="147" spans="1:15" ht="16.5" customHeight="1">
      <c r="A147" s="8">
        <v>3376</v>
      </c>
      <c r="B147" s="8" t="s">
        <v>179</v>
      </c>
      <c r="C147" s="8" t="s">
        <v>27</v>
      </c>
      <c r="D147" s="26">
        <v>45493</v>
      </c>
      <c r="E147" s="8" t="s">
        <v>28</v>
      </c>
      <c r="F147" s="10">
        <v>15</v>
      </c>
      <c r="G147" s="8" t="s">
        <v>33</v>
      </c>
      <c r="H147" s="8" t="s">
        <v>28</v>
      </c>
      <c r="I147" s="10">
        <v>30</v>
      </c>
      <c r="J147" s="8" t="s">
        <v>28</v>
      </c>
      <c r="K147" s="10">
        <v>20</v>
      </c>
      <c r="L147" s="10">
        <v>5</v>
      </c>
      <c r="M147" s="10" t="str">
        <f>TEXT(Tabela1[[#This Row],[Start Date]],"mmm/aaaa")</f>
        <v>jul/2024</v>
      </c>
      <c r="N147" s="28">
        <f>MONTH(Tabela1[[#This Row],[Start Date]])</f>
        <v>7</v>
      </c>
      <c r="O147" s="10">
        <v>60</v>
      </c>
    </row>
    <row r="148" spans="1:15" ht="16.5" customHeight="1">
      <c r="A148" s="8">
        <v>3377</v>
      </c>
      <c r="B148" s="8" t="s">
        <v>180</v>
      </c>
      <c r="C148" s="8" t="s">
        <v>36</v>
      </c>
      <c r="D148" s="26">
        <v>45494</v>
      </c>
      <c r="E148" s="8" t="s">
        <v>32</v>
      </c>
      <c r="F148" s="10">
        <v>10</v>
      </c>
      <c r="G148" s="8" t="s">
        <v>29</v>
      </c>
      <c r="H148" s="8" t="s">
        <v>32</v>
      </c>
      <c r="I148" s="10" t="s">
        <v>34</v>
      </c>
      <c r="J148" s="8" t="s">
        <v>28</v>
      </c>
      <c r="K148" s="10">
        <v>20</v>
      </c>
      <c r="L148" s="10">
        <v>10</v>
      </c>
      <c r="M148" s="10" t="str">
        <f>TEXT(Tabela1[[#This Row],[Start Date]],"mmm/aaaa")</f>
        <v>jul/2024</v>
      </c>
      <c r="N148" s="28">
        <f>MONTH(Tabela1[[#This Row],[Start Date]])</f>
        <v>7</v>
      </c>
      <c r="O148" s="10">
        <v>20</v>
      </c>
    </row>
    <row r="149" spans="1:15" ht="16.5" customHeight="1">
      <c r="A149" s="8">
        <v>3378</v>
      </c>
      <c r="B149" s="8" t="s">
        <v>181</v>
      </c>
      <c r="C149" s="8" t="s">
        <v>31</v>
      </c>
      <c r="D149" s="26">
        <v>45495</v>
      </c>
      <c r="E149" s="8" t="s">
        <v>28</v>
      </c>
      <c r="F149" s="10">
        <v>5</v>
      </c>
      <c r="G149" s="8" t="s">
        <v>37</v>
      </c>
      <c r="H149" s="8" t="s">
        <v>32</v>
      </c>
      <c r="I149" s="10" t="s">
        <v>34</v>
      </c>
      <c r="J149" s="8" t="s">
        <v>32</v>
      </c>
      <c r="K149" s="10">
        <v>0</v>
      </c>
      <c r="L149" s="10">
        <v>0</v>
      </c>
      <c r="M149" s="10" t="str">
        <f>TEXT(Tabela1[[#This Row],[Start Date]],"mmm/aaaa")</f>
        <v>jul/2024</v>
      </c>
      <c r="N149" s="28">
        <f>MONTH(Tabela1[[#This Row],[Start Date]])</f>
        <v>7</v>
      </c>
      <c r="O149" s="10">
        <v>5</v>
      </c>
    </row>
    <row r="150" spans="1:15" ht="16.5" customHeight="1">
      <c r="A150" s="8">
        <v>3379</v>
      </c>
      <c r="B150" s="8" t="s">
        <v>182</v>
      </c>
      <c r="C150" s="8" t="s">
        <v>27</v>
      </c>
      <c r="D150" s="26">
        <v>45496</v>
      </c>
      <c r="E150" s="8" t="s">
        <v>32</v>
      </c>
      <c r="F150" s="10">
        <v>15</v>
      </c>
      <c r="G150" s="8" t="s">
        <v>29</v>
      </c>
      <c r="H150" s="8" t="s">
        <v>28</v>
      </c>
      <c r="I150" s="10">
        <v>30</v>
      </c>
      <c r="J150" s="8" t="s">
        <v>28</v>
      </c>
      <c r="K150" s="10">
        <v>20</v>
      </c>
      <c r="L150" s="10">
        <v>3</v>
      </c>
      <c r="M150" s="10" t="str">
        <f>TEXT(Tabela1[[#This Row],[Start Date]],"mmm/aaaa")</f>
        <v>jul/2024</v>
      </c>
      <c r="N150" s="28">
        <f>MONTH(Tabela1[[#This Row],[Start Date]])</f>
        <v>7</v>
      </c>
      <c r="O150" s="10">
        <v>62</v>
      </c>
    </row>
    <row r="151" spans="1:15" ht="16.5" customHeight="1">
      <c r="A151" s="8">
        <v>3380</v>
      </c>
      <c r="B151" s="8" t="s">
        <v>183</v>
      </c>
      <c r="C151" s="8" t="s">
        <v>36</v>
      </c>
      <c r="D151" s="26">
        <v>45497</v>
      </c>
      <c r="E151" s="8" t="s">
        <v>28</v>
      </c>
      <c r="F151" s="10">
        <v>10</v>
      </c>
      <c r="G151" s="8" t="s">
        <v>33</v>
      </c>
      <c r="H151" s="8" t="s">
        <v>32</v>
      </c>
      <c r="I151" s="10" t="s">
        <v>34</v>
      </c>
      <c r="J151" s="8" t="s">
        <v>28</v>
      </c>
      <c r="K151" s="10">
        <v>20</v>
      </c>
      <c r="L151" s="10">
        <v>15</v>
      </c>
      <c r="M151" s="10" t="str">
        <f>TEXT(Tabela1[[#This Row],[Start Date]],"mmm/aaaa")</f>
        <v>jul/2024</v>
      </c>
      <c r="N151" s="28">
        <f>MONTH(Tabela1[[#This Row],[Start Date]])</f>
        <v>7</v>
      </c>
      <c r="O151" s="10">
        <v>15</v>
      </c>
    </row>
    <row r="152" spans="1:15" ht="16.5" customHeight="1">
      <c r="A152" s="8">
        <v>3381</v>
      </c>
      <c r="B152" s="8" t="s">
        <v>184</v>
      </c>
      <c r="C152" s="8" t="s">
        <v>31</v>
      </c>
      <c r="D152" s="26">
        <v>45498</v>
      </c>
      <c r="E152" s="8" t="s">
        <v>32</v>
      </c>
      <c r="F152" s="10">
        <v>5</v>
      </c>
      <c r="G152" s="8" t="s">
        <v>29</v>
      </c>
      <c r="H152" s="8" t="s">
        <v>32</v>
      </c>
      <c r="I152" s="10" t="s">
        <v>34</v>
      </c>
      <c r="J152" s="8" t="s">
        <v>32</v>
      </c>
      <c r="K152" s="10">
        <v>0</v>
      </c>
      <c r="L152" s="10">
        <v>1</v>
      </c>
      <c r="M152" s="10" t="str">
        <f>TEXT(Tabela1[[#This Row],[Start Date]],"mmm/aaaa")</f>
        <v>jul/2024</v>
      </c>
      <c r="N152" s="28">
        <f>MONTH(Tabela1[[#This Row],[Start Date]])</f>
        <v>7</v>
      </c>
      <c r="O152" s="10">
        <v>4</v>
      </c>
    </row>
    <row r="153" spans="1:15" ht="16.5" customHeight="1">
      <c r="A153" s="8">
        <v>3382</v>
      </c>
      <c r="B153" s="8" t="s">
        <v>185</v>
      </c>
      <c r="C153" s="8" t="s">
        <v>27</v>
      </c>
      <c r="D153" s="26">
        <v>45499</v>
      </c>
      <c r="E153" s="8" t="s">
        <v>28</v>
      </c>
      <c r="F153" s="10">
        <v>15</v>
      </c>
      <c r="G153" s="8" t="s">
        <v>37</v>
      </c>
      <c r="H153" s="8" t="s">
        <v>28</v>
      </c>
      <c r="I153" s="10">
        <v>30</v>
      </c>
      <c r="J153" s="8" t="s">
        <v>28</v>
      </c>
      <c r="K153" s="10">
        <v>20</v>
      </c>
      <c r="L153" s="10">
        <v>7</v>
      </c>
      <c r="M153" s="10" t="str">
        <f>TEXT(Tabela1[[#This Row],[Start Date]],"mmm/aaaa")</f>
        <v>jul/2024</v>
      </c>
      <c r="N153" s="28">
        <f>MONTH(Tabela1[[#This Row],[Start Date]])</f>
        <v>7</v>
      </c>
      <c r="O153" s="10">
        <v>58</v>
      </c>
    </row>
    <row r="154" spans="1:15" ht="16.5" customHeight="1">
      <c r="A154" s="8">
        <v>3383</v>
      </c>
      <c r="B154" s="8" t="s">
        <v>186</v>
      </c>
      <c r="C154" s="8" t="s">
        <v>36</v>
      </c>
      <c r="D154" s="26">
        <v>45500</v>
      </c>
      <c r="E154" s="8" t="s">
        <v>32</v>
      </c>
      <c r="F154" s="10">
        <v>10</v>
      </c>
      <c r="G154" s="8" t="s">
        <v>29</v>
      </c>
      <c r="H154" s="8" t="s">
        <v>32</v>
      </c>
      <c r="I154" s="10" t="s">
        <v>34</v>
      </c>
      <c r="J154" s="8" t="s">
        <v>28</v>
      </c>
      <c r="K154" s="10">
        <v>20</v>
      </c>
      <c r="L154" s="10">
        <v>10</v>
      </c>
      <c r="M154" s="10" t="str">
        <f>TEXT(Tabela1[[#This Row],[Start Date]],"mmm/aaaa")</f>
        <v>jul/2024</v>
      </c>
      <c r="N154" s="28">
        <f>MONTH(Tabela1[[#This Row],[Start Date]])</f>
        <v>7</v>
      </c>
      <c r="O154" s="10">
        <v>20</v>
      </c>
    </row>
    <row r="155" spans="1:15" ht="16.5" customHeight="1">
      <c r="A155" s="8">
        <v>3384</v>
      </c>
      <c r="B155" s="8" t="s">
        <v>187</v>
      </c>
      <c r="C155" s="8" t="s">
        <v>31</v>
      </c>
      <c r="D155" s="26">
        <v>45501</v>
      </c>
      <c r="E155" s="8" t="s">
        <v>28</v>
      </c>
      <c r="F155" s="10">
        <v>5</v>
      </c>
      <c r="G155" s="8" t="s">
        <v>33</v>
      </c>
      <c r="H155" s="8" t="s">
        <v>32</v>
      </c>
      <c r="I155" s="10" t="s">
        <v>34</v>
      </c>
      <c r="J155" s="8" t="s">
        <v>32</v>
      </c>
      <c r="K155" s="10">
        <v>0</v>
      </c>
      <c r="L155" s="10">
        <v>0</v>
      </c>
      <c r="M155" s="10" t="str">
        <f>TEXT(Tabela1[[#This Row],[Start Date]],"mmm/aaaa")</f>
        <v>jul/2024</v>
      </c>
      <c r="N155" s="28">
        <f>MONTH(Tabela1[[#This Row],[Start Date]])</f>
        <v>7</v>
      </c>
      <c r="O155" s="10">
        <v>5</v>
      </c>
    </row>
    <row r="156" spans="1:15" ht="16.5" customHeight="1">
      <c r="A156" s="8">
        <v>3385</v>
      </c>
      <c r="B156" s="8" t="s">
        <v>188</v>
      </c>
      <c r="C156" s="8" t="s">
        <v>27</v>
      </c>
      <c r="D156" s="26">
        <v>45502</v>
      </c>
      <c r="E156" s="8" t="s">
        <v>32</v>
      </c>
      <c r="F156" s="10">
        <v>15</v>
      </c>
      <c r="G156" s="8" t="s">
        <v>29</v>
      </c>
      <c r="H156" s="8" t="s">
        <v>28</v>
      </c>
      <c r="I156" s="10">
        <v>30</v>
      </c>
      <c r="J156" s="8" t="s">
        <v>28</v>
      </c>
      <c r="K156" s="10">
        <v>20</v>
      </c>
      <c r="L156" s="10">
        <v>20</v>
      </c>
      <c r="M156" s="10" t="str">
        <f>TEXT(Tabela1[[#This Row],[Start Date]],"mmm/aaaa")</f>
        <v>jul/2024</v>
      </c>
      <c r="N156" s="28">
        <f>MONTH(Tabela1[[#This Row],[Start Date]])</f>
        <v>7</v>
      </c>
      <c r="O156" s="10">
        <v>45</v>
      </c>
    </row>
    <row r="157" spans="1:15" ht="16.5" customHeight="1">
      <c r="A157" s="8">
        <v>3386</v>
      </c>
      <c r="B157" s="8" t="s">
        <v>189</v>
      </c>
      <c r="C157" s="8" t="s">
        <v>36</v>
      </c>
      <c r="D157" s="26">
        <v>45503</v>
      </c>
      <c r="E157" s="8" t="s">
        <v>28</v>
      </c>
      <c r="F157" s="10">
        <v>10</v>
      </c>
      <c r="G157" s="8" t="s">
        <v>37</v>
      </c>
      <c r="H157" s="8" t="s">
        <v>32</v>
      </c>
      <c r="I157" s="10" t="s">
        <v>34</v>
      </c>
      <c r="J157" s="8" t="s">
        <v>28</v>
      </c>
      <c r="K157" s="10">
        <v>20</v>
      </c>
      <c r="L157" s="10">
        <v>15</v>
      </c>
      <c r="M157" s="10" t="str">
        <f>TEXT(Tabela1[[#This Row],[Start Date]],"mmm/aaaa")</f>
        <v>jul/2024</v>
      </c>
      <c r="N157" s="28">
        <f>MONTH(Tabela1[[#This Row],[Start Date]])</f>
        <v>7</v>
      </c>
      <c r="O157" s="10">
        <v>15</v>
      </c>
    </row>
    <row r="158" spans="1:15" ht="16.5" customHeight="1">
      <c r="A158" s="8">
        <v>3387</v>
      </c>
      <c r="B158" s="8" t="s">
        <v>190</v>
      </c>
      <c r="C158" s="8" t="s">
        <v>31</v>
      </c>
      <c r="D158" s="26">
        <v>45504</v>
      </c>
      <c r="E158" s="8" t="s">
        <v>32</v>
      </c>
      <c r="F158" s="10">
        <v>5</v>
      </c>
      <c r="G158" s="8" t="s">
        <v>29</v>
      </c>
      <c r="H158" s="8" t="s">
        <v>32</v>
      </c>
      <c r="I158" s="10" t="s">
        <v>34</v>
      </c>
      <c r="J158" s="8" t="s">
        <v>32</v>
      </c>
      <c r="K158" s="10">
        <v>0</v>
      </c>
      <c r="L158" s="10">
        <v>1</v>
      </c>
      <c r="M158" s="10" t="str">
        <f>TEXT(Tabela1[[#This Row],[Start Date]],"mmm/aaaa")</f>
        <v>jul/2024</v>
      </c>
      <c r="N158" s="28">
        <f>MONTH(Tabela1[[#This Row],[Start Date]])</f>
        <v>7</v>
      </c>
      <c r="O158" s="10">
        <v>4</v>
      </c>
    </row>
    <row r="159" spans="1:15" ht="16.5" customHeight="1">
      <c r="A159" s="8">
        <v>3388</v>
      </c>
      <c r="B159" s="8" t="s">
        <v>191</v>
      </c>
      <c r="C159" s="8" t="s">
        <v>27</v>
      </c>
      <c r="D159" s="26">
        <v>45505</v>
      </c>
      <c r="E159" s="8" t="s">
        <v>28</v>
      </c>
      <c r="F159" s="10">
        <v>15</v>
      </c>
      <c r="G159" s="8" t="s">
        <v>33</v>
      </c>
      <c r="H159" s="8" t="s">
        <v>28</v>
      </c>
      <c r="I159" s="10">
        <v>30</v>
      </c>
      <c r="J159" s="8" t="s">
        <v>28</v>
      </c>
      <c r="K159" s="10">
        <v>20</v>
      </c>
      <c r="L159" s="10">
        <v>3</v>
      </c>
      <c r="M159" s="10" t="str">
        <f>TEXT(Tabela1[[#This Row],[Start Date]],"mmm/aaaa")</f>
        <v>ago/2024</v>
      </c>
      <c r="N159" s="28">
        <f>MONTH(Tabela1[[#This Row],[Start Date]])</f>
        <v>8</v>
      </c>
      <c r="O159" s="10">
        <v>62</v>
      </c>
    </row>
    <row r="160" spans="1:15" ht="16.5" customHeight="1">
      <c r="A160" s="8">
        <v>3389</v>
      </c>
      <c r="B160" s="8" t="s">
        <v>192</v>
      </c>
      <c r="C160" s="8" t="s">
        <v>36</v>
      </c>
      <c r="D160" s="26">
        <v>45506</v>
      </c>
      <c r="E160" s="8" t="s">
        <v>32</v>
      </c>
      <c r="F160" s="10">
        <v>10</v>
      </c>
      <c r="G160" s="8" t="s">
        <v>29</v>
      </c>
      <c r="H160" s="8" t="s">
        <v>32</v>
      </c>
      <c r="I160" s="10" t="s">
        <v>34</v>
      </c>
      <c r="J160" s="8" t="s">
        <v>28</v>
      </c>
      <c r="K160" s="10">
        <v>20</v>
      </c>
      <c r="L160" s="10">
        <v>10</v>
      </c>
      <c r="M160" s="10" t="str">
        <f>TEXT(Tabela1[[#This Row],[Start Date]],"mmm/aaaa")</f>
        <v>ago/2024</v>
      </c>
      <c r="N160" s="28">
        <f>MONTH(Tabela1[[#This Row],[Start Date]])</f>
        <v>8</v>
      </c>
      <c r="O160" s="10">
        <v>20</v>
      </c>
    </row>
    <row r="161" spans="1:15" ht="16.5" customHeight="1">
      <c r="A161" s="8">
        <v>3390</v>
      </c>
      <c r="B161" s="8" t="s">
        <v>193</v>
      </c>
      <c r="C161" s="8" t="s">
        <v>31</v>
      </c>
      <c r="D161" s="26">
        <v>45507</v>
      </c>
      <c r="E161" s="8" t="s">
        <v>28</v>
      </c>
      <c r="F161" s="10">
        <v>5</v>
      </c>
      <c r="G161" s="8" t="s">
        <v>37</v>
      </c>
      <c r="H161" s="8" t="s">
        <v>32</v>
      </c>
      <c r="I161" s="10" t="s">
        <v>34</v>
      </c>
      <c r="J161" s="8" t="s">
        <v>32</v>
      </c>
      <c r="K161" s="10">
        <v>0</v>
      </c>
      <c r="L161" s="10">
        <v>0</v>
      </c>
      <c r="M161" s="10" t="str">
        <f>TEXT(Tabela1[[#This Row],[Start Date]],"mmm/aaaa")</f>
        <v>ago/2024</v>
      </c>
      <c r="N161" s="28">
        <f>MONTH(Tabela1[[#This Row],[Start Date]])</f>
        <v>8</v>
      </c>
      <c r="O161" s="10">
        <v>5</v>
      </c>
    </row>
    <row r="162" spans="1:15" ht="16.5" customHeight="1">
      <c r="A162" s="8">
        <v>3391</v>
      </c>
      <c r="B162" s="8" t="s">
        <v>93</v>
      </c>
      <c r="C162" s="8" t="s">
        <v>27</v>
      </c>
      <c r="D162" s="26">
        <v>45508</v>
      </c>
      <c r="E162" s="8" t="s">
        <v>32</v>
      </c>
      <c r="F162" s="10">
        <v>15</v>
      </c>
      <c r="G162" s="8" t="s">
        <v>29</v>
      </c>
      <c r="H162" s="8" t="s">
        <v>28</v>
      </c>
      <c r="I162" s="10">
        <v>30</v>
      </c>
      <c r="J162" s="8" t="s">
        <v>28</v>
      </c>
      <c r="K162" s="10">
        <v>20</v>
      </c>
      <c r="L162" s="10">
        <v>15</v>
      </c>
      <c r="M162" s="10" t="str">
        <f>TEXT(Tabela1[[#This Row],[Start Date]],"mmm/aaaa")</f>
        <v>ago/2024</v>
      </c>
      <c r="N162" s="28">
        <f>MONTH(Tabela1[[#This Row],[Start Date]])</f>
        <v>8</v>
      </c>
      <c r="O162" s="10">
        <v>50</v>
      </c>
    </row>
    <row r="163" spans="1:15" ht="16.5" customHeight="1">
      <c r="A163" s="8">
        <v>3392</v>
      </c>
      <c r="B163" s="8" t="s">
        <v>194</v>
      </c>
      <c r="C163" s="8" t="s">
        <v>36</v>
      </c>
      <c r="D163" s="26">
        <v>45509</v>
      </c>
      <c r="E163" s="8" t="s">
        <v>28</v>
      </c>
      <c r="F163" s="10">
        <v>10</v>
      </c>
      <c r="G163" s="8" t="s">
        <v>33</v>
      </c>
      <c r="H163" s="8" t="s">
        <v>32</v>
      </c>
      <c r="I163" s="10" t="s">
        <v>34</v>
      </c>
      <c r="J163" s="8" t="s">
        <v>28</v>
      </c>
      <c r="K163" s="10">
        <v>20</v>
      </c>
      <c r="L163" s="10">
        <v>15</v>
      </c>
      <c r="M163" s="10" t="str">
        <f>TEXT(Tabela1[[#This Row],[Start Date]],"mmm/aaaa")</f>
        <v>ago/2024</v>
      </c>
      <c r="N163" s="28">
        <f>MONTH(Tabela1[[#This Row],[Start Date]])</f>
        <v>8</v>
      </c>
      <c r="O163" s="10">
        <v>15</v>
      </c>
    </row>
    <row r="164" spans="1:15" ht="16.5" customHeight="1">
      <c r="A164" s="8">
        <v>3393</v>
      </c>
      <c r="B164" s="8" t="s">
        <v>195</v>
      </c>
      <c r="C164" s="8" t="s">
        <v>31</v>
      </c>
      <c r="D164" s="26">
        <v>45510</v>
      </c>
      <c r="E164" s="8" t="s">
        <v>32</v>
      </c>
      <c r="F164" s="10">
        <v>5</v>
      </c>
      <c r="G164" s="8" t="s">
        <v>29</v>
      </c>
      <c r="H164" s="8" t="s">
        <v>32</v>
      </c>
      <c r="I164" s="10" t="s">
        <v>34</v>
      </c>
      <c r="J164" s="8" t="s">
        <v>32</v>
      </c>
      <c r="K164" s="10">
        <v>0</v>
      </c>
      <c r="L164" s="10">
        <v>1</v>
      </c>
      <c r="M164" s="10" t="str">
        <f>TEXT(Tabela1[[#This Row],[Start Date]],"mmm/aaaa")</f>
        <v>ago/2024</v>
      </c>
      <c r="N164" s="28">
        <f>MONTH(Tabela1[[#This Row],[Start Date]])</f>
        <v>8</v>
      </c>
      <c r="O164" s="10">
        <v>4</v>
      </c>
    </row>
    <row r="165" spans="1:15" ht="16.5" customHeight="1">
      <c r="A165" s="8">
        <v>3394</v>
      </c>
      <c r="B165" s="8" t="s">
        <v>196</v>
      </c>
      <c r="C165" s="8" t="s">
        <v>27</v>
      </c>
      <c r="D165" s="26">
        <v>45511</v>
      </c>
      <c r="E165" s="8" t="s">
        <v>28</v>
      </c>
      <c r="F165" s="10">
        <v>15</v>
      </c>
      <c r="G165" s="8" t="s">
        <v>37</v>
      </c>
      <c r="H165" s="8" t="s">
        <v>28</v>
      </c>
      <c r="I165" s="10">
        <v>30</v>
      </c>
      <c r="J165" s="8" t="s">
        <v>28</v>
      </c>
      <c r="K165" s="10">
        <v>20</v>
      </c>
      <c r="L165" s="10">
        <v>7</v>
      </c>
      <c r="M165" s="10" t="str">
        <f>TEXT(Tabela1[[#This Row],[Start Date]],"mmm/aaaa")</f>
        <v>ago/2024</v>
      </c>
      <c r="N165" s="28">
        <f>MONTH(Tabela1[[#This Row],[Start Date]])</f>
        <v>8</v>
      </c>
      <c r="O165" s="10">
        <v>58</v>
      </c>
    </row>
    <row r="166" spans="1:15" ht="16.5" customHeight="1">
      <c r="A166" s="8">
        <v>3395</v>
      </c>
      <c r="B166" s="8" t="s">
        <v>197</v>
      </c>
      <c r="C166" s="8" t="s">
        <v>36</v>
      </c>
      <c r="D166" s="26">
        <v>45512</v>
      </c>
      <c r="E166" s="8" t="s">
        <v>32</v>
      </c>
      <c r="F166" s="10">
        <v>10</v>
      </c>
      <c r="G166" s="8" t="s">
        <v>29</v>
      </c>
      <c r="H166" s="8" t="s">
        <v>32</v>
      </c>
      <c r="I166" s="10" t="s">
        <v>34</v>
      </c>
      <c r="J166" s="8" t="s">
        <v>28</v>
      </c>
      <c r="K166" s="10">
        <v>20</v>
      </c>
      <c r="L166" s="10">
        <v>10</v>
      </c>
      <c r="M166" s="10" t="str">
        <f>TEXT(Tabela1[[#This Row],[Start Date]],"mmm/aaaa")</f>
        <v>ago/2024</v>
      </c>
      <c r="N166" s="28">
        <f>MONTH(Tabela1[[#This Row],[Start Date]])</f>
        <v>8</v>
      </c>
      <c r="O166" s="10">
        <v>20</v>
      </c>
    </row>
    <row r="167" spans="1:15" ht="16.5" customHeight="1">
      <c r="A167" s="8">
        <v>3396</v>
      </c>
      <c r="B167" s="8" t="s">
        <v>198</v>
      </c>
      <c r="C167" s="8" t="s">
        <v>31</v>
      </c>
      <c r="D167" s="26">
        <v>45513</v>
      </c>
      <c r="E167" s="8" t="s">
        <v>28</v>
      </c>
      <c r="F167" s="10">
        <v>5</v>
      </c>
      <c r="G167" s="8" t="s">
        <v>33</v>
      </c>
      <c r="H167" s="8" t="s">
        <v>32</v>
      </c>
      <c r="I167" s="10" t="s">
        <v>34</v>
      </c>
      <c r="J167" s="8" t="s">
        <v>32</v>
      </c>
      <c r="K167" s="10">
        <v>0</v>
      </c>
      <c r="L167" s="10">
        <v>0</v>
      </c>
      <c r="M167" s="10" t="str">
        <f>TEXT(Tabela1[[#This Row],[Start Date]],"mmm/aaaa")</f>
        <v>ago/2024</v>
      </c>
      <c r="N167" s="28">
        <f>MONTH(Tabela1[[#This Row],[Start Date]])</f>
        <v>8</v>
      </c>
      <c r="O167" s="10">
        <v>5</v>
      </c>
    </row>
    <row r="168" spans="1:15" ht="16.5" customHeight="1">
      <c r="A168" s="8">
        <v>3397</v>
      </c>
      <c r="B168" s="8" t="s">
        <v>125</v>
      </c>
      <c r="C168" s="8" t="s">
        <v>27</v>
      </c>
      <c r="D168" s="26">
        <v>45514</v>
      </c>
      <c r="E168" s="8" t="s">
        <v>32</v>
      </c>
      <c r="F168" s="10">
        <v>15</v>
      </c>
      <c r="G168" s="8" t="s">
        <v>29</v>
      </c>
      <c r="H168" s="8" t="s">
        <v>28</v>
      </c>
      <c r="I168" s="10">
        <v>30</v>
      </c>
      <c r="J168" s="8" t="s">
        <v>28</v>
      </c>
      <c r="K168" s="10">
        <v>20</v>
      </c>
      <c r="L168" s="10">
        <v>20</v>
      </c>
      <c r="M168" s="10" t="str">
        <f>TEXT(Tabela1[[#This Row],[Start Date]],"mmm/aaaa")</f>
        <v>ago/2024</v>
      </c>
      <c r="N168" s="28">
        <f>MONTH(Tabela1[[#This Row],[Start Date]])</f>
        <v>8</v>
      </c>
      <c r="O168" s="10">
        <v>45</v>
      </c>
    </row>
    <row r="169" spans="1:15" ht="16.5" customHeight="1">
      <c r="A169" s="8">
        <v>3398</v>
      </c>
      <c r="B169" s="8" t="s">
        <v>199</v>
      </c>
      <c r="C169" s="8" t="s">
        <v>36</v>
      </c>
      <c r="D169" s="26">
        <v>45515</v>
      </c>
      <c r="E169" s="8" t="s">
        <v>28</v>
      </c>
      <c r="F169" s="10">
        <v>10</v>
      </c>
      <c r="G169" s="8" t="s">
        <v>37</v>
      </c>
      <c r="H169" s="8" t="s">
        <v>32</v>
      </c>
      <c r="I169" s="10" t="s">
        <v>34</v>
      </c>
      <c r="J169" s="8" t="s">
        <v>28</v>
      </c>
      <c r="K169" s="10">
        <v>20</v>
      </c>
      <c r="L169" s="10">
        <v>15</v>
      </c>
      <c r="M169" s="10" t="str">
        <f>TEXT(Tabela1[[#This Row],[Start Date]],"mmm/aaaa")</f>
        <v>ago/2024</v>
      </c>
      <c r="N169" s="28">
        <f>MONTH(Tabela1[[#This Row],[Start Date]])</f>
        <v>8</v>
      </c>
      <c r="O169" s="10">
        <v>15</v>
      </c>
    </row>
    <row r="170" spans="1:15" ht="16.5" customHeight="1">
      <c r="A170" s="8">
        <v>3399</v>
      </c>
      <c r="B170" s="8" t="s">
        <v>200</v>
      </c>
      <c r="C170" s="8" t="s">
        <v>31</v>
      </c>
      <c r="D170" s="26">
        <v>45516</v>
      </c>
      <c r="E170" s="8" t="s">
        <v>32</v>
      </c>
      <c r="F170" s="10">
        <v>5</v>
      </c>
      <c r="G170" s="8" t="s">
        <v>29</v>
      </c>
      <c r="H170" s="8" t="s">
        <v>32</v>
      </c>
      <c r="I170" s="10" t="s">
        <v>34</v>
      </c>
      <c r="J170" s="8" t="s">
        <v>32</v>
      </c>
      <c r="K170" s="10">
        <v>0</v>
      </c>
      <c r="L170" s="10">
        <v>1</v>
      </c>
      <c r="M170" s="10" t="str">
        <f>TEXT(Tabela1[[#This Row],[Start Date]],"mmm/aaaa")</f>
        <v>ago/2024</v>
      </c>
      <c r="N170" s="28">
        <f>MONTH(Tabela1[[#This Row],[Start Date]])</f>
        <v>8</v>
      </c>
      <c r="O170" s="10">
        <v>4</v>
      </c>
    </row>
    <row r="171" spans="1:15" ht="16.5" customHeight="1">
      <c r="A171" s="8">
        <v>3400</v>
      </c>
      <c r="B171" s="8" t="s">
        <v>201</v>
      </c>
      <c r="C171" s="8" t="s">
        <v>27</v>
      </c>
      <c r="D171" s="26">
        <v>45517</v>
      </c>
      <c r="E171" s="8" t="s">
        <v>28</v>
      </c>
      <c r="F171" s="10">
        <v>15</v>
      </c>
      <c r="G171" s="8" t="s">
        <v>33</v>
      </c>
      <c r="H171" s="8" t="s">
        <v>28</v>
      </c>
      <c r="I171" s="10">
        <v>30</v>
      </c>
      <c r="J171" s="8" t="s">
        <v>28</v>
      </c>
      <c r="K171" s="10">
        <v>20</v>
      </c>
      <c r="L171" s="10">
        <v>5</v>
      </c>
      <c r="M171" s="10" t="str">
        <f>TEXT(Tabela1[[#This Row],[Start Date]],"mmm/aaaa")</f>
        <v>ago/2024</v>
      </c>
      <c r="N171" s="28">
        <f>MONTH(Tabela1[[#This Row],[Start Date]])</f>
        <v>8</v>
      </c>
      <c r="O171" s="10">
        <v>60</v>
      </c>
    </row>
    <row r="172" spans="1:15" ht="16.5" customHeight="1">
      <c r="A172" s="8">
        <v>3401</v>
      </c>
      <c r="B172" s="8" t="s">
        <v>202</v>
      </c>
      <c r="C172" s="8" t="s">
        <v>36</v>
      </c>
      <c r="D172" s="26">
        <v>45518</v>
      </c>
      <c r="E172" s="8" t="s">
        <v>32</v>
      </c>
      <c r="F172" s="10">
        <v>10</v>
      </c>
      <c r="G172" s="8" t="s">
        <v>29</v>
      </c>
      <c r="H172" s="8" t="s">
        <v>32</v>
      </c>
      <c r="I172" s="10" t="s">
        <v>34</v>
      </c>
      <c r="J172" s="8" t="s">
        <v>28</v>
      </c>
      <c r="K172" s="10">
        <v>20</v>
      </c>
      <c r="L172" s="10">
        <v>10</v>
      </c>
      <c r="M172" s="10" t="str">
        <f>TEXT(Tabela1[[#This Row],[Start Date]],"mmm/aaaa")</f>
        <v>ago/2024</v>
      </c>
      <c r="N172" s="28">
        <f>MONTH(Tabela1[[#This Row],[Start Date]])</f>
        <v>8</v>
      </c>
      <c r="O172" s="10">
        <v>20</v>
      </c>
    </row>
    <row r="173" spans="1:15" ht="16.5" customHeight="1">
      <c r="A173" s="8">
        <v>3402</v>
      </c>
      <c r="B173" s="8" t="s">
        <v>203</v>
      </c>
      <c r="C173" s="8" t="s">
        <v>31</v>
      </c>
      <c r="D173" s="26">
        <v>45519</v>
      </c>
      <c r="E173" s="8" t="s">
        <v>28</v>
      </c>
      <c r="F173" s="10">
        <v>5</v>
      </c>
      <c r="G173" s="8" t="s">
        <v>37</v>
      </c>
      <c r="H173" s="8" t="s">
        <v>32</v>
      </c>
      <c r="I173" s="10" t="s">
        <v>34</v>
      </c>
      <c r="J173" s="8" t="s">
        <v>32</v>
      </c>
      <c r="K173" s="10">
        <v>0</v>
      </c>
      <c r="L173" s="10">
        <v>0</v>
      </c>
      <c r="M173" s="10" t="str">
        <f>TEXT(Tabela1[[#This Row],[Start Date]],"mmm/aaaa")</f>
        <v>ago/2024</v>
      </c>
      <c r="N173" s="28">
        <f>MONTH(Tabela1[[#This Row],[Start Date]])</f>
        <v>8</v>
      </c>
      <c r="O173" s="10">
        <v>5</v>
      </c>
    </row>
    <row r="174" spans="1:15" ht="16.5" customHeight="1">
      <c r="A174" s="8">
        <v>3403</v>
      </c>
      <c r="B174" s="8" t="s">
        <v>204</v>
      </c>
      <c r="C174" s="8" t="s">
        <v>27</v>
      </c>
      <c r="D174" s="26">
        <v>45520</v>
      </c>
      <c r="E174" s="8" t="s">
        <v>32</v>
      </c>
      <c r="F174" s="10">
        <v>15</v>
      </c>
      <c r="G174" s="8" t="s">
        <v>29</v>
      </c>
      <c r="H174" s="8" t="s">
        <v>28</v>
      </c>
      <c r="I174" s="10">
        <v>30</v>
      </c>
      <c r="J174" s="8" t="s">
        <v>28</v>
      </c>
      <c r="K174" s="10">
        <v>20</v>
      </c>
      <c r="L174" s="10">
        <v>3</v>
      </c>
      <c r="M174" s="10" t="str">
        <f>TEXT(Tabela1[[#This Row],[Start Date]],"mmm/aaaa")</f>
        <v>ago/2024</v>
      </c>
      <c r="N174" s="28">
        <f>MONTH(Tabela1[[#This Row],[Start Date]])</f>
        <v>8</v>
      </c>
      <c r="O174" s="10">
        <v>62</v>
      </c>
    </row>
    <row r="175" spans="1:15" ht="16.5" customHeight="1">
      <c r="A175" s="8">
        <v>3404</v>
      </c>
      <c r="B175" s="8" t="s">
        <v>205</v>
      </c>
      <c r="C175" s="8" t="s">
        <v>36</v>
      </c>
      <c r="D175" s="26">
        <v>45521</v>
      </c>
      <c r="E175" s="8" t="s">
        <v>28</v>
      </c>
      <c r="F175" s="10">
        <v>10</v>
      </c>
      <c r="G175" s="8" t="s">
        <v>33</v>
      </c>
      <c r="H175" s="8" t="s">
        <v>32</v>
      </c>
      <c r="I175" s="10" t="s">
        <v>34</v>
      </c>
      <c r="J175" s="8" t="s">
        <v>28</v>
      </c>
      <c r="K175" s="10">
        <v>20</v>
      </c>
      <c r="L175" s="10">
        <v>15</v>
      </c>
      <c r="M175" s="10" t="str">
        <f>TEXT(Tabela1[[#This Row],[Start Date]],"mmm/aaaa")</f>
        <v>ago/2024</v>
      </c>
      <c r="N175" s="28">
        <f>MONTH(Tabela1[[#This Row],[Start Date]])</f>
        <v>8</v>
      </c>
      <c r="O175" s="10">
        <v>15</v>
      </c>
    </row>
    <row r="176" spans="1:15" ht="16.5" customHeight="1">
      <c r="A176" s="8">
        <v>3405</v>
      </c>
      <c r="B176" s="8" t="s">
        <v>206</v>
      </c>
      <c r="C176" s="8" t="s">
        <v>31</v>
      </c>
      <c r="D176" s="26">
        <v>45522</v>
      </c>
      <c r="E176" s="8" t="s">
        <v>32</v>
      </c>
      <c r="F176" s="10">
        <v>5</v>
      </c>
      <c r="G176" s="8" t="s">
        <v>29</v>
      </c>
      <c r="H176" s="8" t="s">
        <v>32</v>
      </c>
      <c r="I176" s="10" t="s">
        <v>34</v>
      </c>
      <c r="J176" s="8" t="s">
        <v>32</v>
      </c>
      <c r="K176" s="10">
        <v>0</v>
      </c>
      <c r="L176" s="10">
        <v>1</v>
      </c>
      <c r="M176" s="10" t="str">
        <f>TEXT(Tabela1[[#This Row],[Start Date]],"mmm/aaaa")</f>
        <v>ago/2024</v>
      </c>
      <c r="N176" s="28">
        <f>MONTH(Tabela1[[#This Row],[Start Date]])</f>
        <v>8</v>
      </c>
      <c r="O176" s="10">
        <v>4</v>
      </c>
    </row>
    <row r="177" spans="1:15" ht="16.5" customHeight="1">
      <c r="A177" s="8">
        <v>3406</v>
      </c>
      <c r="B177" s="8" t="s">
        <v>207</v>
      </c>
      <c r="C177" s="8" t="s">
        <v>31</v>
      </c>
      <c r="D177" s="26">
        <v>45523</v>
      </c>
      <c r="E177" s="8" t="s">
        <v>28</v>
      </c>
      <c r="F177" s="10">
        <v>5</v>
      </c>
      <c r="G177" s="8" t="s">
        <v>29</v>
      </c>
      <c r="H177" s="8" t="s">
        <v>32</v>
      </c>
      <c r="I177" s="10" t="s">
        <v>34</v>
      </c>
      <c r="J177" s="8" t="s">
        <v>32</v>
      </c>
      <c r="K177" s="10">
        <v>0</v>
      </c>
      <c r="L177" s="10">
        <v>0</v>
      </c>
      <c r="M177" s="10" t="str">
        <f>TEXT(Tabela1[[#This Row],[Start Date]],"mmm/aaaa")</f>
        <v>ago/2024</v>
      </c>
      <c r="N177" s="28">
        <f>MONTH(Tabela1[[#This Row],[Start Date]])</f>
        <v>8</v>
      </c>
      <c r="O177" s="10">
        <v>5</v>
      </c>
    </row>
    <row r="178" spans="1:15" ht="16.5" customHeight="1">
      <c r="A178" s="8">
        <v>3407</v>
      </c>
      <c r="B178" s="8" t="s">
        <v>208</v>
      </c>
      <c r="C178" s="8" t="s">
        <v>27</v>
      </c>
      <c r="D178" s="26">
        <v>45524</v>
      </c>
      <c r="E178" s="8" t="s">
        <v>32</v>
      </c>
      <c r="F178" s="10">
        <v>15</v>
      </c>
      <c r="G178" s="8" t="s">
        <v>37</v>
      </c>
      <c r="H178" s="8" t="s">
        <v>28</v>
      </c>
      <c r="I178" s="10">
        <v>30</v>
      </c>
      <c r="J178" s="8" t="s">
        <v>28</v>
      </c>
      <c r="K178" s="10">
        <v>20</v>
      </c>
      <c r="L178" s="10">
        <v>7</v>
      </c>
      <c r="M178" s="10" t="str">
        <f>TEXT(Tabela1[[#This Row],[Start Date]],"mmm/aaaa")</f>
        <v>ago/2024</v>
      </c>
      <c r="N178" s="28">
        <f>MONTH(Tabela1[[#This Row],[Start Date]])</f>
        <v>8</v>
      </c>
      <c r="O178" s="10">
        <v>58</v>
      </c>
    </row>
    <row r="179" spans="1:15" ht="16.5" customHeight="1">
      <c r="A179" s="8">
        <v>3408</v>
      </c>
      <c r="B179" s="8" t="s">
        <v>209</v>
      </c>
      <c r="C179" s="8" t="s">
        <v>36</v>
      </c>
      <c r="D179" s="26">
        <v>45525</v>
      </c>
      <c r="E179" s="8" t="s">
        <v>28</v>
      </c>
      <c r="F179" s="10">
        <v>10</v>
      </c>
      <c r="G179" s="8" t="s">
        <v>33</v>
      </c>
      <c r="H179" s="8" t="s">
        <v>32</v>
      </c>
      <c r="I179" s="10" t="s">
        <v>34</v>
      </c>
      <c r="J179" s="8" t="s">
        <v>28</v>
      </c>
      <c r="K179" s="10">
        <v>20</v>
      </c>
      <c r="L179" s="10">
        <v>10</v>
      </c>
      <c r="M179" s="10" t="str">
        <f>TEXT(Tabela1[[#This Row],[Start Date]],"mmm/aaaa")</f>
        <v>ago/2024</v>
      </c>
      <c r="N179" s="28">
        <f>MONTH(Tabela1[[#This Row],[Start Date]])</f>
        <v>8</v>
      </c>
      <c r="O179" s="10">
        <v>20</v>
      </c>
    </row>
    <row r="180" spans="1:15" ht="16.5" customHeight="1">
      <c r="A180" s="8">
        <v>3409</v>
      </c>
      <c r="B180" s="8" t="s">
        <v>210</v>
      </c>
      <c r="C180" s="8" t="s">
        <v>31</v>
      </c>
      <c r="D180" s="26">
        <v>45526</v>
      </c>
      <c r="E180" s="8" t="s">
        <v>32</v>
      </c>
      <c r="F180" s="10">
        <v>5</v>
      </c>
      <c r="G180" s="8" t="s">
        <v>37</v>
      </c>
      <c r="H180" s="8" t="s">
        <v>32</v>
      </c>
      <c r="I180" s="10" t="s">
        <v>34</v>
      </c>
      <c r="J180" s="8" t="s">
        <v>32</v>
      </c>
      <c r="K180" s="10">
        <v>0</v>
      </c>
      <c r="L180" s="10">
        <v>1</v>
      </c>
      <c r="M180" s="10" t="str">
        <f>TEXT(Tabela1[[#This Row],[Start Date]],"mmm/aaaa")</f>
        <v>ago/2024</v>
      </c>
      <c r="N180" s="28">
        <f>MONTH(Tabela1[[#This Row],[Start Date]])</f>
        <v>8</v>
      </c>
      <c r="O180" s="10">
        <v>4</v>
      </c>
    </row>
    <row r="181" spans="1:15" ht="16.5" customHeight="1">
      <c r="A181" s="8">
        <v>3410</v>
      </c>
      <c r="B181" s="8" t="s">
        <v>211</v>
      </c>
      <c r="C181" s="8" t="s">
        <v>27</v>
      </c>
      <c r="D181" s="26">
        <v>45527</v>
      </c>
      <c r="E181" s="8" t="s">
        <v>28</v>
      </c>
      <c r="F181" s="10">
        <v>15</v>
      </c>
      <c r="G181" s="8" t="s">
        <v>29</v>
      </c>
      <c r="H181" s="8" t="s">
        <v>28</v>
      </c>
      <c r="I181" s="10">
        <v>30</v>
      </c>
      <c r="J181" s="8" t="s">
        <v>28</v>
      </c>
      <c r="K181" s="10">
        <v>20</v>
      </c>
      <c r="L181" s="10">
        <v>15</v>
      </c>
      <c r="M181" s="10" t="str">
        <f>TEXT(Tabela1[[#This Row],[Start Date]],"mmm/aaaa")</f>
        <v>ago/2024</v>
      </c>
      <c r="N181" s="28">
        <f>MONTH(Tabela1[[#This Row],[Start Date]])</f>
        <v>8</v>
      </c>
      <c r="O181" s="10">
        <v>50</v>
      </c>
    </row>
    <row r="182" spans="1:15" ht="16.5" customHeight="1">
      <c r="A182" s="8">
        <v>3411</v>
      </c>
      <c r="B182" s="8" t="s">
        <v>212</v>
      </c>
      <c r="C182" s="8" t="s">
        <v>36</v>
      </c>
      <c r="D182" s="26">
        <v>45528</v>
      </c>
      <c r="E182" s="8" t="s">
        <v>32</v>
      </c>
      <c r="F182" s="10">
        <v>10</v>
      </c>
      <c r="G182" s="8" t="s">
        <v>29</v>
      </c>
      <c r="H182" s="8" t="s">
        <v>32</v>
      </c>
      <c r="I182" s="10" t="s">
        <v>34</v>
      </c>
      <c r="J182" s="8" t="s">
        <v>28</v>
      </c>
      <c r="K182" s="10">
        <v>20</v>
      </c>
      <c r="L182" s="10">
        <v>5</v>
      </c>
      <c r="M182" s="10" t="str">
        <f>TEXT(Tabela1[[#This Row],[Start Date]],"mmm/aaaa")</f>
        <v>ago/2024</v>
      </c>
      <c r="N182" s="28">
        <f>MONTH(Tabela1[[#This Row],[Start Date]])</f>
        <v>8</v>
      </c>
      <c r="O182" s="10">
        <v>25</v>
      </c>
    </row>
    <row r="183" spans="1:15" ht="16.5" customHeight="1">
      <c r="A183" s="8">
        <v>3412</v>
      </c>
      <c r="B183" s="8" t="s">
        <v>213</v>
      </c>
      <c r="C183" s="8" t="s">
        <v>31</v>
      </c>
      <c r="D183" s="26">
        <v>45529</v>
      </c>
      <c r="E183" s="8" t="s">
        <v>28</v>
      </c>
      <c r="F183" s="10">
        <v>5</v>
      </c>
      <c r="G183" s="8" t="s">
        <v>33</v>
      </c>
      <c r="H183" s="8" t="s">
        <v>32</v>
      </c>
      <c r="I183" s="10" t="s">
        <v>34</v>
      </c>
      <c r="J183" s="8" t="s">
        <v>32</v>
      </c>
      <c r="K183" s="10">
        <v>0</v>
      </c>
      <c r="L183" s="10">
        <v>0</v>
      </c>
      <c r="M183" s="10" t="str">
        <f>TEXT(Tabela1[[#This Row],[Start Date]],"mmm/aaaa")</f>
        <v>ago/2024</v>
      </c>
      <c r="N183" s="28">
        <f>MONTH(Tabela1[[#This Row],[Start Date]])</f>
        <v>8</v>
      </c>
      <c r="O183" s="10">
        <v>5</v>
      </c>
    </row>
    <row r="184" spans="1:15" ht="16.5" customHeight="1">
      <c r="A184" s="8">
        <v>3413</v>
      </c>
      <c r="B184" s="8" t="s">
        <v>214</v>
      </c>
      <c r="C184" s="8" t="s">
        <v>27</v>
      </c>
      <c r="D184" s="26">
        <v>45530</v>
      </c>
      <c r="E184" s="8" t="s">
        <v>32</v>
      </c>
      <c r="F184" s="10">
        <v>15</v>
      </c>
      <c r="G184" s="8" t="s">
        <v>37</v>
      </c>
      <c r="H184" s="8" t="s">
        <v>28</v>
      </c>
      <c r="I184" s="10">
        <v>30</v>
      </c>
      <c r="J184" s="8" t="s">
        <v>28</v>
      </c>
      <c r="K184" s="10">
        <v>20</v>
      </c>
      <c r="L184" s="10">
        <v>20</v>
      </c>
      <c r="M184" s="10" t="str">
        <f>TEXT(Tabela1[[#This Row],[Start Date]],"mmm/aaaa")</f>
        <v>ago/2024</v>
      </c>
      <c r="N184" s="28">
        <f>MONTH(Tabela1[[#This Row],[Start Date]])</f>
        <v>8</v>
      </c>
      <c r="O184" s="10">
        <v>45</v>
      </c>
    </row>
    <row r="185" spans="1:15" ht="16.5" customHeight="1">
      <c r="A185" s="8">
        <v>3414</v>
      </c>
      <c r="B185" s="8" t="s">
        <v>215</v>
      </c>
      <c r="C185" s="8" t="s">
        <v>36</v>
      </c>
      <c r="D185" s="26">
        <v>45531</v>
      </c>
      <c r="E185" s="8" t="s">
        <v>28</v>
      </c>
      <c r="F185" s="10">
        <v>10</v>
      </c>
      <c r="G185" s="8" t="s">
        <v>37</v>
      </c>
      <c r="H185" s="8" t="s">
        <v>32</v>
      </c>
      <c r="I185" s="10" t="s">
        <v>34</v>
      </c>
      <c r="J185" s="8" t="s">
        <v>28</v>
      </c>
      <c r="K185" s="10">
        <v>20</v>
      </c>
      <c r="L185" s="10">
        <v>12</v>
      </c>
      <c r="M185" s="10" t="str">
        <f>TEXT(Tabela1[[#This Row],[Start Date]],"mmm/aaaa")</f>
        <v>ago/2024</v>
      </c>
      <c r="N185" s="28">
        <f>MONTH(Tabela1[[#This Row],[Start Date]])</f>
        <v>8</v>
      </c>
      <c r="O185" s="10">
        <v>18</v>
      </c>
    </row>
    <row r="186" spans="1:15" ht="16.5" customHeight="1">
      <c r="A186" s="8">
        <v>3415</v>
      </c>
      <c r="B186" s="8" t="s">
        <v>216</v>
      </c>
      <c r="C186" s="8" t="s">
        <v>31</v>
      </c>
      <c r="D186" s="26">
        <v>45532</v>
      </c>
      <c r="E186" s="8" t="s">
        <v>32</v>
      </c>
      <c r="F186" s="10">
        <v>5</v>
      </c>
      <c r="G186" s="8" t="s">
        <v>29</v>
      </c>
      <c r="H186" s="8" t="s">
        <v>32</v>
      </c>
      <c r="I186" s="10" t="s">
        <v>34</v>
      </c>
      <c r="J186" s="8" t="s">
        <v>32</v>
      </c>
      <c r="K186" s="10">
        <v>0</v>
      </c>
      <c r="L186" s="10">
        <v>2</v>
      </c>
      <c r="M186" s="10" t="str">
        <f>TEXT(Tabela1[[#This Row],[Start Date]],"mmm/aaaa")</f>
        <v>ago/2024</v>
      </c>
      <c r="N186" s="28">
        <f>MONTH(Tabela1[[#This Row],[Start Date]])</f>
        <v>8</v>
      </c>
      <c r="O186" s="10">
        <v>3</v>
      </c>
    </row>
    <row r="187" spans="1:15" ht="16.5" customHeight="1">
      <c r="A187" s="8">
        <v>3416</v>
      </c>
      <c r="B187" s="8" t="s">
        <v>217</v>
      </c>
      <c r="C187" s="8" t="s">
        <v>27</v>
      </c>
      <c r="D187" s="26">
        <v>45533</v>
      </c>
      <c r="E187" s="8" t="s">
        <v>28</v>
      </c>
      <c r="F187" s="10">
        <v>15</v>
      </c>
      <c r="G187" s="8" t="s">
        <v>33</v>
      </c>
      <c r="H187" s="8" t="s">
        <v>28</v>
      </c>
      <c r="I187" s="10">
        <v>30</v>
      </c>
      <c r="J187" s="8" t="s">
        <v>28</v>
      </c>
      <c r="K187" s="10">
        <v>20</v>
      </c>
      <c r="L187" s="10">
        <v>5</v>
      </c>
      <c r="M187" s="10" t="str">
        <f>TEXT(Tabela1[[#This Row],[Start Date]],"mmm/aaaa")</f>
        <v>ago/2024</v>
      </c>
      <c r="N187" s="28">
        <f>MONTH(Tabela1[[#This Row],[Start Date]])</f>
        <v>8</v>
      </c>
      <c r="O187" s="10">
        <v>60</v>
      </c>
    </row>
    <row r="188" spans="1:15" ht="16.5" customHeight="1">
      <c r="A188" s="8">
        <v>3417</v>
      </c>
      <c r="B188" s="8" t="s">
        <v>218</v>
      </c>
      <c r="C188" s="8" t="s">
        <v>36</v>
      </c>
      <c r="D188" s="26">
        <v>45534</v>
      </c>
      <c r="E188" s="8" t="s">
        <v>32</v>
      </c>
      <c r="F188" s="10">
        <v>10</v>
      </c>
      <c r="G188" s="8" t="s">
        <v>29</v>
      </c>
      <c r="H188" s="8" t="s">
        <v>32</v>
      </c>
      <c r="I188" s="10" t="s">
        <v>34</v>
      </c>
      <c r="J188" s="8" t="s">
        <v>28</v>
      </c>
      <c r="K188" s="10">
        <v>20</v>
      </c>
      <c r="L188" s="10">
        <v>10</v>
      </c>
      <c r="M188" s="10" t="str">
        <f>TEXT(Tabela1[[#This Row],[Start Date]],"mmm/aaaa")</f>
        <v>ago/2024</v>
      </c>
      <c r="N188" s="28">
        <f>MONTH(Tabela1[[#This Row],[Start Date]])</f>
        <v>8</v>
      </c>
      <c r="O188" s="10">
        <v>20</v>
      </c>
    </row>
    <row r="189" spans="1:15" ht="16.5" customHeight="1">
      <c r="A189" s="8">
        <v>3418</v>
      </c>
      <c r="B189" s="8" t="s">
        <v>219</v>
      </c>
      <c r="C189" s="8" t="s">
        <v>31</v>
      </c>
      <c r="D189" s="26">
        <v>45535</v>
      </c>
      <c r="E189" s="8" t="s">
        <v>28</v>
      </c>
      <c r="F189" s="10">
        <v>5</v>
      </c>
      <c r="G189" s="8" t="s">
        <v>37</v>
      </c>
      <c r="H189" s="8" t="s">
        <v>32</v>
      </c>
      <c r="I189" s="10" t="s">
        <v>34</v>
      </c>
      <c r="J189" s="8" t="s">
        <v>32</v>
      </c>
      <c r="K189" s="10">
        <v>0</v>
      </c>
      <c r="L189" s="10">
        <v>0</v>
      </c>
      <c r="M189" s="10" t="str">
        <f>TEXT(Tabela1[[#This Row],[Start Date]],"mmm/aaaa")</f>
        <v>ago/2024</v>
      </c>
      <c r="N189" s="28">
        <f>MONTH(Tabela1[[#This Row],[Start Date]])</f>
        <v>8</v>
      </c>
      <c r="O189" s="10">
        <v>5</v>
      </c>
    </row>
    <row r="190" spans="1:15" ht="16.5" customHeight="1">
      <c r="A190" s="8">
        <v>3419</v>
      </c>
      <c r="B190" s="8" t="s">
        <v>220</v>
      </c>
      <c r="C190" s="8" t="s">
        <v>27</v>
      </c>
      <c r="D190" s="26">
        <v>45536</v>
      </c>
      <c r="E190" s="8" t="s">
        <v>32</v>
      </c>
      <c r="F190" s="10">
        <v>15</v>
      </c>
      <c r="G190" s="8" t="s">
        <v>29</v>
      </c>
      <c r="H190" s="8" t="s">
        <v>28</v>
      </c>
      <c r="I190" s="10">
        <v>30</v>
      </c>
      <c r="J190" s="8" t="s">
        <v>28</v>
      </c>
      <c r="K190" s="10">
        <v>20</v>
      </c>
      <c r="L190" s="10">
        <v>3</v>
      </c>
      <c r="M190" s="10" t="str">
        <f>TEXT(Tabela1[[#This Row],[Start Date]],"mmm/aaaa")</f>
        <v>set/2024</v>
      </c>
      <c r="N190" s="28">
        <f>MONTH(Tabela1[[#This Row],[Start Date]])</f>
        <v>9</v>
      </c>
      <c r="O190" s="10">
        <v>62</v>
      </c>
    </row>
    <row r="191" spans="1:15" ht="16.5" customHeight="1">
      <c r="A191" s="8">
        <v>3420</v>
      </c>
      <c r="B191" s="8" t="s">
        <v>221</v>
      </c>
      <c r="C191" s="8" t="s">
        <v>36</v>
      </c>
      <c r="D191" s="26">
        <v>45537</v>
      </c>
      <c r="E191" s="8" t="s">
        <v>28</v>
      </c>
      <c r="F191" s="10">
        <v>10</v>
      </c>
      <c r="G191" s="8" t="s">
        <v>33</v>
      </c>
      <c r="H191" s="8" t="s">
        <v>32</v>
      </c>
      <c r="I191" s="10" t="s">
        <v>34</v>
      </c>
      <c r="J191" s="8" t="s">
        <v>28</v>
      </c>
      <c r="K191" s="10">
        <v>20</v>
      </c>
      <c r="L191" s="10">
        <v>15</v>
      </c>
      <c r="M191" s="10" t="str">
        <f>TEXT(Tabela1[[#This Row],[Start Date]],"mmm/aaaa")</f>
        <v>set/2024</v>
      </c>
      <c r="N191" s="28">
        <f>MONTH(Tabela1[[#This Row],[Start Date]])</f>
        <v>9</v>
      </c>
      <c r="O191" s="10">
        <v>15</v>
      </c>
    </row>
    <row r="192" spans="1:15" ht="16.5" customHeight="1">
      <c r="A192" s="8">
        <v>3421</v>
      </c>
      <c r="B192" s="8" t="s">
        <v>50</v>
      </c>
      <c r="C192" s="8" t="s">
        <v>31</v>
      </c>
      <c r="D192" s="26">
        <v>45538</v>
      </c>
      <c r="E192" s="8" t="s">
        <v>32</v>
      </c>
      <c r="F192" s="10">
        <v>5</v>
      </c>
      <c r="G192" s="8" t="s">
        <v>29</v>
      </c>
      <c r="H192" s="8" t="s">
        <v>32</v>
      </c>
      <c r="I192" s="10" t="s">
        <v>34</v>
      </c>
      <c r="J192" s="8" t="s">
        <v>32</v>
      </c>
      <c r="K192" s="10">
        <v>0</v>
      </c>
      <c r="L192" s="10">
        <v>1</v>
      </c>
      <c r="M192" s="10" t="str">
        <f>TEXT(Tabela1[[#This Row],[Start Date]],"mmm/aaaa")</f>
        <v>set/2024</v>
      </c>
      <c r="N192" s="28">
        <f>MONTH(Tabela1[[#This Row],[Start Date]])</f>
        <v>9</v>
      </c>
      <c r="O192" s="10">
        <v>4</v>
      </c>
    </row>
    <row r="193" spans="1:15" ht="16.5" customHeight="1">
      <c r="A193" s="8">
        <v>3422</v>
      </c>
      <c r="B193" s="8" t="s">
        <v>222</v>
      </c>
      <c r="C193" s="8" t="s">
        <v>27</v>
      </c>
      <c r="D193" s="26">
        <v>45539</v>
      </c>
      <c r="E193" s="8" t="s">
        <v>28</v>
      </c>
      <c r="F193" s="10">
        <v>15</v>
      </c>
      <c r="G193" s="8" t="s">
        <v>37</v>
      </c>
      <c r="H193" s="8" t="s">
        <v>28</v>
      </c>
      <c r="I193" s="10">
        <v>30</v>
      </c>
      <c r="J193" s="8" t="s">
        <v>28</v>
      </c>
      <c r="K193" s="10">
        <v>20</v>
      </c>
      <c r="L193" s="10">
        <v>7</v>
      </c>
      <c r="M193" s="10" t="str">
        <f>TEXT(Tabela1[[#This Row],[Start Date]],"mmm/aaaa")</f>
        <v>set/2024</v>
      </c>
      <c r="N193" s="28">
        <f>MONTH(Tabela1[[#This Row],[Start Date]])</f>
        <v>9</v>
      </c>
      <c r="O193" s="10">
        <v>58</v>
      </c>
    </row>
    <row r="194" spans="1:15" ht="16.5" customHeight="1">
      <c r="A194" s="8">
        <v>3423</v>
      </c>
      <c r="B194" s="8" t="s">
        <v>223</v>
      </c>
      <c r="C194" s="8" t="s">
        <v>36</v>
      </c>
      <c r="D194" s="26">
        <v>45540</v>
      </c>
      <c r="E194" s="8" t="s">
        <v>32</v>
      </c>
      <c r="F194" s="10">
        <v>10</v>
      </c>
      <c r="G194" s="8" t="s">
        <v>29</v>
      </c>
      <c r="H194" s="8" t="s">
        <v>32</v>
      </c>
      <c r="I194" s="10" t="s">
        <v>34</v>
      </c>
      <c r="J194" s="8" t="s">
        <v>28</v>
      </c>
      <c r="K194" s="10">
        <v>20</v>
      </c>
      <c r="L194" s="10">
        <v>10</v>
      </c>
      <c r="M194" s="10" t="str">
        <f>TEXT(Tabela1[[#This Row],[Start Date]],"mmm/aaaa")</f>
        <v>set/2024</v>
      </c>
      <c r="N194" s="28">
        <f>MONTH(Tabela1[[#This Row],[Start Date]])</f>
        <v>9</v>
      </c>
      <c r="O194" s="10">
        <v>20</v>
      </c>
    </row>
    <row r="195" spans="1:15" ht="16.5" customHeight="1">
      <c r="A195" s="8">
        <v>3424</v>
      </c>
      <c r="B195" s="8" t="s">
        <v>49</v>
      </c>
      <c r="C195" s="8" t="s">
        <v>31</v>
      </c>
      <c r="D195" s="26">
        <v>45541</v>
      </c>
      <c r="E195" s="8" t="s">
        <v>28</v>
      </c>
      <c r="F195" s="10">
        <v>5</v>
      </c>
      <c r="G195" s="8" t="s">
        <v>33</v>
      </c>
      <c r="H195" s="8" t="s">
        <v>32</v>
      </c>
      <c r="I195" s="10" t="s">
        <v>34</v>
      </c>
      <c r="J195" s="8" t="s">
        <v>32</v>
      </c>
      <c r="K195" s="10">
        <v>0</v>
      </c>
      <c r="L195" s="10">
        <v>0</v>
      </c>
      <c r="M195" s="10" t="str">
        <f>TEXT(Tabela1[[#This Row],[Start Date]],"mmm/aaaa")</f>
        <v>set/2024</v>
      </c>
      <c r="N195" s="28">
        <f>MONTH(Tabela1[[#This Row],[Start Date]])</f>
        <v>9</v>
      </c>
      <c r="O195" s="10">
        <v>5</v>
      </c>
    </row>
    <row r="196" spans="1:15" ht="16.5" customHeight="1">
      <c r="A196" s="8">
        <v>3425</v>
      </c>
      <c r="B196" s="8" t="s">
        <v>224</v>
      </c>
      <c r="C196" s="8" t="s">
        <v>27</v>
      </c>
      <c r="D196" s="26">
        <v>45542</v>
      </c>
      <c r="E196" s="8" t="s">
        <v>32</v>
      </c>
      <c r="F196" s="10">
        <v>15</v>
      </c>
      <c r="G196" s="8" t="s">
        <v>29</v>
      </c>
      <c r="H196" s="8" t="s">
        <v>28</v>
      </c>
      <c r="I196" s="10">
        <v>30</v>
      </c>
      <c r="J196" s="8" t="s">
        <v>28</v>
      </c>
      <c r="K196" s="10">
        <v>20</v>
      </c>
      <c r="L196" s="10">
        <v>20</v>
      </c>
      <c r="M196" s="10" t="str">
        <f>TEXT(Tabela1[[#This Row],[Start Date]],"mmm/aaaa")</f>
        <v>set/2024</v>
      </c>
      <c r="N196" s="28">
        <f>MONTH(Tabela1[[#This Row],[Start Date]])</f>
        <v>9</v>
      </c>
      <c r="O196" s="10">
        <v>45</v>
      </c>
    </row>
    <row r="197" spans="1:15" ht="16.5" customHeight="1">
      <c r="A197" s="8">
        <v>3426</v>
      </c>
      <c r="B197" s="8" t="s">
        <v>202</v>
      </c>
      <c r="C197" s="8" t="s">
        <v>36</v>
      </c>
      <c r="D197" s="26">
        <v>45543</v>
      </c>
      <c r="E197" s="8" t="s">
        <v>28</v>
      </c>
      <c r="F197" s="10">
        <v>10</v>
      </c>
      <c r="G197" s="8" t="s">
        <v>37</v>
      </c>
      <c r="H197" s="8" t="s">
        <v>32</v>
      </c>
      <c r="I197" s="10" t="s">
        <v>34</v>
      </c>
      <c r="J197" s="8" t="s">
        <v>28</v>
      </c>
      <c r="K197" s="10">
        <v>20</v>
      </c>
      <c r="L197" s="10">
        <v>15</v>
      </c>
      <c r="M197" s="10" t="str">
        <f>TEXT(Tabela1[[#This Row],[Start Date]],"mmm/aaaa")</f>
        <v>set/2024</v>
      </c>
      <c r="N197" s="28">
        <f>MONTH(Tabela1[[#This Row],[Start Date]])</f>
        <v>9</v>
      </c>
      <c r="O197" s="10">
        <v>15</v>
      </c>
    </row>
    <row r="198" spans="1:15" ht="16.5" customHeight="1">
      <c r="A198" s="8">
        <v>3427</v>
      </c>
      <c r="B198" s="8" t="s">
        <v>225</v>
      </c>
      <c r="C198" s="8" t="s">
        <v>31</v>
      </c>
      <c r="D198" s="26">
        <v>45544</v>
      </c>
      <c r="E198" s="8" t="s">
        <v>32</v>
      </c>
      <c r="F198" s="10">
        <v>5</v>
      </c>
      <c r="G198" s="8" t="s">
        <v>29</v>
      </c>
      <c r="H198" s="8" t="s">
        <v>32</v>
      </c>
      <c r="I198" s="10" t="s">
        <v>34</v>
      </c>
      <c r="J198" s="8" t="s">
        <v>32</v>
      </c>
      <c r="K198" s="10">
        <v>0</v>
      </c>
      <c r="L198" s="10">
        <v>1</v>
      </c>
      <c r="M198" s="10" t="str">
        <f>TEXT(Tabela1[[#This Row],[Start Date]],"mmm/aaaa")</f>
        <v>set/2024</v>
      </c>
      <c r="N198" s="28">
        <f>MONTH(Tabela1[[#This Row],[Start Date]])</f>
        <v>9</v>
      </c>
      <c r="O198" s="10">
        <v>4</v>
      </c>
    </row>
    <row r="199" spans="1:15" ht="16.5" customHeight="1">
      <c r="A199" s="8">
        <v>3428</v>
      </c>
      <c r="B199" s="8" t="s">
        <v>226</v>
      </c>
      <c r="C199" s="8" t="s">
        <v>27</v>
      </c>
      <c r="D199" s="26">
        <v>45545</v>
      </c>
      <c r="E199" s="8" t="s">
        <v>28</v>
      </c>
      <c r="F199" s="10">
        <v>15</v>
      </c>
      <c r="G199" s="8" t="s">
        <v>33</v>
      </c>
      <c r="H199" s="8" t="s">
        <v>28</v>
      </c>
      <c r="I199" s="10">
        <v>30</v>
      </c>
      <c r="J199" s="8" t="s">
        <v>28</v>
      </c>
      <c r="K199" s="10">
        <v>20</v>
      </c>
      <c r="L199" s="10">
        <v>3</v>
      </c>
      <c r="M199" s="10" t="str">
        <f>TEXT(Tabela1[[#This Row],[Start Date]],"mmm/aaaa")</f>
        <v>set/2024</v>
      </c>
      <c r="N199" s="28">
        <f>MONTH(Tabela1[[#This Row],[Start Date]])</f>
        <v>9</v>
      </c>
      <c r="O199" s="10">
        <v>62</v>
      </c>
    </row>
    <row r="200" spans="1:15" ht="16.5" customHeight="1">
      <c r="A200" s="8">
        <v>3429</v>
      </c>
      <c r="B200" s="8" t="s">
        <v>227</v>
      </c>
      <c r="C200" s="8" t="s">
        <v>36</v>
      </c>
      <c r="D200" s="26">
        <v>45546</v>
      </c>
      <c r="E200" s="8" t="s">
        <v>32</v>
      </c>
      <c r="F200" s="10">
        <v>10</v>
      </c>
      <c r="G200" s="8" t="s">
        <v>29</v>
      </c>
      <c r="H200" s="8" t="s">
        <v>32</v>
      </c>
      <c r="I200" s="10" t="s">
        <v>34</v>
      </c>
      <c r="J200" s="8" t="s">
        <v>28</v>
      </c>
      <c r="K200" s="10">
        <v>20</v>
      </c>
      <c r="L200" s="10">
        <v>10</v>
      </c>
      <c r="M200" s="10" t="str">
        <f>TEXT(Tabela1[[#This Row],[Start Date]],"mmm/aaaa")</f>
        <v>set/2024</v>
      </c>
      <c r="N200" s="28">
        <f>MONTH(Tabela1[[#This Row],[Start Date]])</f>
        <v>9</v>
      </c>
      <c r="O200" s="10">
        <v>20</v>
      </c>
    </row>
    <row r="201" spans="1:15" ht="16.5" customHeight="1">
      <c r="A201" s="8">
        <v>3430</v>
      </c>
      <c r="B201" s="8" t="s">
        <v>228</v>
      </c>
      <c r="C201" s="8" t="s">
        <v>31</v>
      </c>
      <c r="D201" s="26">
        <v>45547</v>
      </c>
      <c r="E201" s="8" t="s">
        <v>28</v>
      </c>
      <c r="F201" s="10">
        <v>5</v>
      </c>
      <c r="G201" s="8" t="s">
        <v>37</v>
      </c>
      <c r="H201" s="8" t="s">
        <v>32</v>
      </c>
      <c r="I201" s="10" t="s">
        <v>34</v>
      </c>
      <c r="J201" s="8" t="s">
        <v>32</v>
      </c>
      <c r="K201" s="10">
        <v>0</v>
      </c>
      <c r="L201" s="10">
        <v>0</v>
      </c>
      <c r="M201" s="10" t="str">
        <f>TEXT(Tabela1[[#This Row],[Start Date]],"mmm/aaaa")</f>
        <v>set/2024</v>
      </c>
      <c r="N201" s="28">
        <f>MONTH(Tabela1[[#This Row],[Start Date]])</f>
        <v>9</v>
      </c>
      <c r="O201" s="10">
        <v>5</v>
      </c>
    </row>
    <row r="202" spans="1:15" ht="16.5" customHeight="1">
      <c r="A202" s="8">
        <v>3431</v>
      </c>
      <c r="B202" s="8" t="s">
        <v>229</v>
      </c>
      <c r="C202" s="8" t="s">
        <v>27</v>
      </c>
      <c r="D202" s="26">
        <v>45548</v>
      </c>
      <c r="E202" s="8" t="s">
        <v>32</v>
      </c>
      <c r="F202" s="10">
        <v>15</v>
      </c>
      <c r="G202" s="8" t="s">
        <v>29</v>
      </c>
      <c r="H202" s="8" t="s">
        <v>28</v>
      </c>
      <c r="I202" s="10">
        <v>30</v>
      </c>
      <c r="J202" s="8" t="s">
        <v>28</v>
      </c>
      <c r="K202" s="10">
        <v>20</v>
      </c>
      <c r="L202" s="10">
        <v>15</v>
      </c>
      <c r="M202" s="10" t="str">
        <f>TEXT(Tabela1[[#This Row],[Start Date]],"mmm/aaaa")</f>
        <v>set/2024</v>
      </c>
      <c r="N202" s="28">
        <f>MONTH(Tabela1[[#This Row],[Start Date]])</f>
        <v>9</v>
      </c>
      <c r="O202" s="10">
        <v>50</v>
      </c>
    </row>
    <row r="203" spans="1:15" ht="16.5" customHeight="1">
      <c r="A203" s="8">
        <v>3432</v>
      </c>
      <c r="B203" s="8" t="s">
        <v>230</v>
      </c>
      <c r="C203" s="8" t="s">
        <v>36</v>
      </c>
      <c r="D203" s="26">
        <v>45549</v>
      </c>
      <c r="E203" s="8" t="s">
        <v>28</v>
      </c>
      <c r="F203" s="10">
        <v>10</v>
      </c>
      <c r="G203" s="8" t="s">
        <v>33</v>
      </c>
      <c r="H203" s="8" t="s">
        <v>32</v>
      </c>
      <c r="I203" s="10" t="s">
        <v>34</v>
      </c>
      <c r="J203" s="8" t="s">
        <v>28</v>
      </c>
      <c r="K203" s="10">
        <v>20</v>
      </c>
      <c r="L203" s="10">
        <v>15</v>
      </c>
      <c r="M203" s="10" t="str">
        <f>TEXT(Tabela1[[#This Row],[Start Date]],"mmm/aaaa")</f>
        <v>set/2024</v>
      </c>
      <c r="N203" s="28">
        <f>MONTH(Tabela1[[#This Row],[Start Date]])</f>
        <v>9</v>
      </c>
      <c r="O203" s="10">
        <v>15</v>
      </c>
    </row>
    <row r="204" spans="1:15" ht="16.5" customHeight="1">
      <c r="A204" s="8">
        <v>3433</v>
      </c>
      <c r="B204" s="8" t="s">
        <v>231</v>
      </c>
      <c r="C204" s="8" t="s">
        <v>31</v>
      </c>
      <c r="D204" s="26">
        <v>45550</v>
      </c>
      <c r="E204" s="8" t="s">
        <v>32</v>
      </c>
      <c r="F204" s="10">
        <v>5</v>
      </c>
      <c r="G204" s="8" t="s">
        <v>29</v>
      </c>
      <c r="H204" s="8" t="s">
        <v>32</v>
      </c>
      <c r="I204" s="10" t="s">
        <v>34</v>
      </c>
      <c r="J204" s="8" t="s">
        <v>32</v>
      </c>
      <c r="K204" s="10">
        <v>0</v>
      </c>
      <c r="L204" s="10">
        <v>1</v>
      </c>
      <c r="M204" s="10" t="str">
        <f>TEXT(Tabela1[[#This Row],[Start Date]],"mmm/aaaa")</f>
        <v>set/2024</v>
      </c>
      <c r="N204" s="28">
        <f>MONTH(Tabela1[[#This Row],[Start Date]])</f>
        <v>9</v>
      </c>
      <c r="O204" s="10">
        <v>4</v>
      </c>
    </row>
    <row r="205" spans="1:15" ht="16.5" customHeight="1">
      <c r="A205" s="8">
        <v>3434</v>
      </c>
      <c r="B205" s="8" t="s">
        <v>232</v>
      </c>
      <c r="C205" s="8" t="s">
        <v>27</v>
      </c>
      <c r="D205" s="26">
        <v>45551</v>
      </c>
      <c r="E205" s="8" t="s">
        <v>28</v>
      </c>
      <c r="F205" s="10">
        <v>15</v>
      </c>
      <c r="G205" s="8" t="s">
        <v>37</v>
      </c>
      <c r="H205" s="8" t="s">
        <v>28</v>
      </c>
      <c r="I205" s="10">
        <v>30</v>
      </c>
      <c r="J205" s="8" t="s">
        <v>28</v>
      </c>
      <c r="K205" s="10">
        <v>20</v>
      </c>
      <c r="L205" s="10">
        <v>7</v>
      </c>
      <c r="M205" s="10" t="str">
        <f>TEXT(Tabela1[[#This Row],[Start Date]],"mmm/aaaa")</f>
        <v>set/2024</v>
      </c>
      <c r="N205" s="28">
        <f>MONTH(Tabela1[[#This Row],[Start Date]])</f>
        <v>9</v>
      </c>
      <c r="O205" s="10">
        <v>58</v>
      </c>
    </row>
    <row r="206" spans="1:15" ht="16.5" customHeight="1">
      <c r="A206" s="8">
        <v>3435</v>
      </c>
      <c r="B206" s="8" t="s">
        <v>233</v>
      </c>
      <c r="C206" s="8" t="s">
        <v>36</v>
      </c>
      <c r="D206" s="26">
        <v>45552</v>
      </c>
      <c r="E206" s="8" t="s">
        <v>32</v>
      </c>
      <c r="F206" s="10">
        <v>10</v>
      </c>
      <c r="G206" s="8" t="s">
        <v>29</v>
      </c>
      <c r="H206" s="8" t="s">
        <v>32</v>
      </c>
      <c r="I206" s="10" t="s">
        <v>34</v>
      </c>
      <c r="J206" s="8" t="s">
        <v>28</v>
      </c>
      <c r="K206" s="10">
        <v>20</v>
      </c>
      <c r="L206" s="10">
        <v>10</v>
      </c>
      <c r="M206" s="10" t="str">
        <f>TEXT(Tabela1[[#This Row],[Start Date]],"mmm/aaaa")</f>
        <v>set/2024</v>
      </c>
      <c r="N206" s="28">
        <f>MONTH(Tabela1[[#This Row],[Start Date]])</f>
        <v>9</v>
      </c>
      <c r="O206" s="10">
        <v>20</v>
      </c>
    </row>
    <row r="207" spans="1:15" ht="16.5" customHeight="1">
      <c r="A207" s="8">
        <v>3436</v>
      </c>
      <c r="B207" s="8" t="s">
        <v>234</v>
      </c>
      <c r="C207" s="8" t="s">
        <v>31</v>
      </c>
      <c r="D207" s="26">
        <v>45553</v>
      </c>
      <c r="E207" s="8" t="s">
        <v>28</v>
      </c>
      <c r="F207" s="10">
        <v>5</v>
      </c>
      <c r="G207" s="8" t="s">
        <v>29</v>
      </c>
      <c r="H207" s="8" t="s">
        <v>32</v>
      </c>
      <c r="I207" s="10" t="s">
        <v>34</v>
      </c>
      <c r="J207" s="8" t="s">
        <v>32</v>
      </c>
      <c r="K207" s="10">
        <v>0</v>
      </c>
      <c r="L207" s="10">
        <v>0</v>
      </c>
      <c r="M207" s="10" t="str">
        <f>TEXT(Tabela1[[#This Row],[Start Date]],"mmm/aaaa")</f>
        <v>set/2024</v>
      </c>
      <c r="N207" s="28">
        <f>MONTH(Tabela1[[#This Row],[Start Date]])</f>
        <v>9</v>
      </c>
      <c r="O207" s="10">
        <v>5</v>
      </c>
    </row>
    <row r="208" spans="1:15" ht="16.5" customHeight="1">
      <c r="A208" s="8">
        <v>3437</v>
      </c>
      <c r="B208" s="8" t="s">
        <v>235</v>
      </c>
      <c r="C208" s="8" t="s">
        <v>27</v>
      </c>
      <c r="D208" s="26">
        <v>45554</v>
      </c>
      <c r="E208" s="8" t="s">
        <v>32</v>
      </c>
      <c r="F208" s="10">
        <v>15</v>
      </c>
      <c r="G208" s="8" t="s">
        <v>37</v>
      </c>
      <c r="H208" s="8" t="s">
        <v>28</v>
      </c>
      <c r="I208" s="10">
        <v>30</v>
      </c>
      <c r="J208" s="8" t="s">
        <v>28</v>
      </c>
      <c r="K208" s="10">
        <v>20</v>
      </c>
      <c r="L208" s="10">
        <v>7</v>
      </c>
      <c r="M208" s="10" t="str">
        <f>TEXT(Tabela1[[#This Row],[Start Date]],"mmm/aaaa")</f>
        <v>set/2024</v>
      </c>
      <c r="N208" s="28">
        <f>MONTH(Tabela1[[#This Row],[Start Date]])</f>
        <v>9</v>
      </c>
      <c r="O208" s="10">
        <v>58</v>
      </c>
    </row>
    <row r="209" spans="1:15" ht="16.5" customHeight="1">
      <c r="A209" s="8">
        <v>3438</v>
      </c>
      <c r="B209" s="8" t="s">
        <v>236</v>
      </c>
      <c r="C209" s="8" t="s">
        <v>36</v>
      </c>
      <c r="D209" s="26">
        <v>45555</v>
      </c>
      <c r="E209" s="8" t="s">
        <v>28</v>
      </c>
      <c r="F209" s="10">
        <v>10</v>
      </c>
      <c r="G209" s="8" t="s">
        <v>33</v>
      </c>
      <c r="H209" s="8" t="s">
        <v>32</v>
      </c>
      <c r="I209" s="10" t="s">
        <v>34</v>
      </c>
      <c r="J209" s="8" t="s">
        <v>28</v>
      </c>
      <c r="K209" s="10">
        <v>20</v>
      </c>
      <c r="L209" s="10">
        <v>10</v>
      </c>
      <c r="M209" s="10" t="str">
        <f>TEXT(Tabela1[[#This Row],[Start Date]],"mmm/aaaa")</f>
        <v>set/2024</v>
      </c>
      <c r="N209" s="28">
        <f>MONTH(Tabela1[[#This Row],[Start Date]])</f>
        <v>9</v>
      </c>
      <c r="O209" s="10">
        <v>20</v>
      </c>
    </row>
    <row r="210" spans="1:15" ht="16.5" customHeight="1">
      <c r="A210" s="8">
        <v>3439</v>
      </c>
      <c r="B210" s="8" t="s">
        <v>237</v>
      </c>
      <c r="C210" s="8" t="s">
        <v>31</v>
      </c>
      <c r="D210" s="26">
        <v>45556</v>
      </c>
      <c r="E210" s="8" t="s">
        <v>32</v>
      </c>
      <c r="F210" s="10">
        <v>5</v>
      </c>
      <c r="G210" s="8" t="s">
        <v>37</v>
      </c>
      <c r="H210" s="8" t="s">
        <v>32</v>
      </c>
      <c r="I210" s="10" t="s">
        <v>34</v>
      </c>
      <c r="J210" s="8" t="s">
        <v>32</v>
      </c>
      <c r="K210" s="10">
        <v>0</v>
      </c>
      <c r="L210" s="10">
        <v>1</v>
      </c>
      <c r="M210" s="10" t="str">
        <f>TEXT(Tabela1[[#This Row],[Start Date]],"mmm/aaaa")</f>
        <v>set/2024</v>
      </c>
      <c r="N210" s="28">
        <f>MONTH(Tabela1[[#This Row],[Start Date]])</f>
        <v>9</v>
      </c>
      <c r="O210" s="10">
        <v>4</v>
      </c>
    </row>
    <row r="211" spans="1:15" ht="16.5" customHeight="1">
      <c r="A211" s="8">
        <v>3440</v>
      </c>
      <c r="B211" s="8" t="s">
        <v>238</v>
      </c>
      <c r="C211" s="8" t="s">
        <v>27</v>
      </c>
      <c r="D211" s="26">
        <v>45557</v>
      </c>
      <c r="E211" s="8" t="s">
        <v>28</v>
      </c>
      <c r="F211" s="10">
        <v>15</v>
      </c>
      <c r="G211" s="8" t="s">
        <v>29</v>
      </c>
      <c r="H211" s="8" t="s">
        <v>28</v>
      </c>
      <c r="I211" s="10">
        <v>30</v>
      </c>
      <c r="J211" s="8" t="s">
        <v>28</v>
      </c>
      <c r="K211" s="10">
        <v>20</v>
      </c>
      <c r="L211" s="10">
        <v>15</v>
      </c>
      <c r="M211" s="10" t="str">
        <f>TEXT(Tabela1[[#This Row],[Start Date]],"mmm/aaaa")</f>
        <v>set/2024</v>
      </c>
      <c r="N211" s="28">
        <f>MONTH(Tabela1[[#This Row],[Start Date]])</f>
        <v>9</v>
      </c>
      <c r="O211" s="10">
        <v>50</v>
      </c>
    </row>
    <row r="212" spans="1:15" ht="16.5" customHeight="1">
      <c r="A212" s="8">
        <v>3441</v>
      </c>
      <c r="B212" s="8" t="s">
        <v>239</v>
      </c>
      <c r="C212" s="8" t="s">
        <v>36</v>
      </c>
      <c r="D212" s="26">
        <v>45558</v>
      </c>
      <c r="E212" s="8" t="s">
        <v>32</v>
      </c>
      <c r="F212" s="10">
        <v>10</v>
      </c>
      <c r="G212" s="8" t="s">
        <v>29</v>
      </c>
      <c r="H212" s="8" t="s">
        <v>32</v>
      </c>
      <c r="I212" s="10" t="s">
        <v>34</v>
      </c>
      <c r="J212" s="8" t="s">
        <v>28</v>
      </c>
      <c r="K212" s="10">
        <v>20</v>
      </c>
      <c r="L212" s="10">
        <v>5</v>
      </c>
      <c r="M212" s="10" t="str">
        <f>TEXT(Tabela1[[#This Row],[Start Date]],"mmm/aaaa")</f>
        <v>set/2024</v>
      </c>
      <c r="N212" s="28">
        <f>MONTH(Tabela1[[#This Row],[Start Date]])</f>
        <v>9</v>
      </c>
      <c r="O212" s="10">
        <v>25</v>
      </c>
    </row>
    <row r="213" spans="1:15" ht="16.5" customHeight="1">
      <c r="A213" s="8">
        <v>3442</v>
      </c>
      <c r="B213" s="8" t="s">
        <v>240</v>
      </c>
      <c r="C213" s="8" t="s">
        <v>31</v>
      </c>
      <c r="D213" s="26">
        <v>45559</v>
      </c>
      <c r="E213" s="8" t="s">
        <v>28</v>
      </c>
      <c r="F213" s="10">
        <v>5</v>
      </c>
      <c r="G213" s="8" t="s">
        <v>33</v>
      </c>
      <c r="H213" s="8" t="s">
        <v>32</v>
      </c>
      <c r="I213" s="10" t="s">
        <v>34</v>
      </c>
      <c r="J213" s="8" t="s">
        <v>32</v>
      </c>
      <c r="K213" s="10">
        <v>0</v>
      </c>
      <c r="L213" s="10">
        <v>0</v>
      </c>
      <c r="M213" s="10" t="str">
        <f>TEXT(Tabela1[[#This Row],[Start Date]],"mmm/aaaa")</f>
        <v>set/2024</v>
      </c>
      <c r="N213" s="28">
        <f>MONTH(Tabela1[[#This Row],[Start Date]])</f>
        <v>9</v>
      </c>
      <c r="O213" s="10">
        <v>5</v>
      </c>
    </row>
    <row r="214" spans="1:15" ht="16.5" customHeight="1">
      <c r="A214" s="8">
        <v>3443</v>
      </c>
      <c r="B214" s="8" t="s">
        <v>241</v>
      </c>
      <c r="C214" s="8" t="s">
        <v>27</v>
      </c>
      <c r="D214" s="26">
        <v>45560</v>
      </c>
      <c r="E214" s="8" t="s">
        <v>32</v>
      </c>
      <c r="F214" s="10">
        <v>15</v>
      </c>
      <c r="G214" s="8" t="s">
        <v>37</v>
      </c>
      <c r="H214" s="8" t="s">
        <v>28</v>
      </c>
      <c r="I214" s="10">
        <v>30</v>
      </c>
      <c r="J214" s="8" t="s">
        <v>28</v>
      </c>
      <c r="K214" s="10">
        <v>20</v>
      </c>
      <c r="L214" s="10">
        <v>20</v>
      </c>
      <c r="M214" s="10" t="str">
        <f>TEXT(Tabela1[[#This Row],[Start Date]],"mmm/aaaa")</f>
        <v>set/2024</v>
      </c>
      <c r="N214" s="28">
        <f>MONTH(Tabela1[[#This Row],[Start Date]])</f>
        <v>9</v>
      </c>
      <c r="O214" s="10">
        <v>45</v>
      </c>
    </row>
    <row r="215" spans="1:15" ht="16.5" customHeight="1">
      <c r="A215" s="8">
        <v>3444</v>
      </c>
      <c r="B215" s="8" t="s">
        <v>242</v>
      </c>
      <c r="C215" s="8" t="s">
        <v>36</v>
      </c>
      <c r="D215" s="26">
        <v>45561</v>
      </c>
      <c r="E215" s="8" t="s">
        <v>28</v>
      </c>
      <c r="F215" s="10">
        <v>10</v>
      </c>
      <c r="G215" s="8" t="s">
        <v>37</v>
      </c>
      <c r="H215" s="8" t="s">
        <v>32</v>
      </c>
      <c r="I215" s="10" t="s">
        <v>34</v>
      </c>
      <c r="J215" s="8" t="s">
        <v>28</v>
      </c>
      <c r="K215" s="10">
        <v>20</v>
      </c>
      <c r="L215" s="10">
        <v>12</v>
      </c>
      <c r="M215" s="10" t="str">
        <f>TEXT(Tabela1[[#This Row],[Start Date]],"mmm/aaaa")</f>
        <v>set/2024</v>
      </c>
      <c r="N215" s="28">
        <f>MONTH(Tabela1[[#This Row],[Start Date]])</f>
        <v>9</v>
      </c>
      <c r="O215" s="10">
        <v>18</v>
      </c>
    </row>
    <row r="216" spans="1:15" ht="16.5" customHeight="1">
      <c r="A216" s="8">
        <v>3445</v>
      </c>
      <c r="B216" s="8" t="s">
        <v>72</v>
      </c>
      <c r="C216" s="8" t="s">
        <v>31</v>
      </c>
      <c r="D216" s="26">
        <v>45562</v>
      </c>
      <c r="E216" s="8" t="s">
        <v>32</v>
      </c>
      <c r="F216" s="10">
        <v>5</v>
      </c>
      <c r="G216" s="8" t="s">
        <v>29</v>
      </c>
      <c r="H216" s="8" t="s">
        <v>32</v>
      </c>
      <c r="I216" s="10" t="s">
        <v>34</v>
      </c>
      <c r="J216" s="8" t="s">
        <v>32</v>
      </c>
      <c r="K216" s="10">
        <v>0</v>
      </c>
      <c r="L216" s="10">
        <v>2</v>
      </c>
      <c r="M216" s="10" t="str">
        <f>TEXT(Tabela1[[#This Row],[Start Date]],"mmm/aaaa")</f>
        <v>set/2024</v>
      </c>
      <c r="N216" s="28">
        <f>MONTH(Tabela1[[#This Row],[Start Date]])</f>
        <v>9</v>
      </c>
      <c r="O216" s="10">
        <v>3</v>
      </c>
    </row>
    <row r="217" spans="1:15" ht="16.5" customHeight="1">
      <c r="A217" s="8">
        <v>3446</v>
      </c>
      <c r="B217" s="8" t="s">
        <v>243</v>
      </c>
      <c r="C217" s="8" t="s">
        <v>27</v>
      </c>
      <c r="D217" s="26">
        <v>45563</v>
      </c>
      <c r="E217" s="8" t="s">
        <v>28</v>
      </c>
      <c r="F217" s="10">
        <v>15</v>
      </c>
      <c r="G217" s="8" t="s">
        <v>33</v>
      </c>
      <c r="H217" s="8" t="s">
        <v>28</v>
      </c>
      <c r="I217" s="10">
        <v>30</v>
      </c>
      <c r="J217" s="8" t="s">
        <v>28</v>
      </c>
      <c r="K217" s="10">
        <v>20</v>
      </c>
      <c r="L217" s="10">
        <v>5</v>
      </c>
      <c r="M217" s="10" t="str">
        <f>TEXT(Tabela1[[#This Row],[Start Date]],"mmm/aaaa")</f>
        <v>set/2024</v>
      </c>
      <c r="N217" s="28">
        <f>MONTH(Tabela1[[#This Row],[Start Date]])</f>
        <v>9</v>
      </c>
      <c r="O217" s="10">
        <v>60</v>
      </c>
    </row>
    <row r="218" spans="1:15" ht="16.5" customHeight="1">
      <c r="A218" s="8">
        <v>3447</v>
      </c>
      <c r="B218" s="8" t="s">
        <v>244</v>
      </c>
      <c r="C218" s="8" t="s">
        <v>36</v>
      </c>
      <c r="D218" s="26">
        <v>45564</v>
      </c>
      <c r="E218" s="8" t="s">
        <v>32</v>
      </c>
      <c r="F218" s="10">
        <v>10</v>
      </c>
      <c r="G218" s="8" t="s">
        <v>29</v>
      </c>
      <c r="H218" s="8" t="s">
        <v>32</v>
      </c>
      <c r="I218" s="10" t="s">
        <v>34</v>
      </c>
      <c r="J218" s="8" t="s">
        <v>28</v>
      </c>
      <c r="K218" s="10">
        <v>20</v>
      </c>
      <c r="L218" s="10">
        <v>10</v>
      </c>
      <c r="M218" s="10" t="str">
        <f>TEXT(Tabela1[[#This Row],[Start Date]],"mmm/aaaa")</f>
        <v>set/2024</v>
      </c>
      <c r="N218" s="28">
        <f>MONTH(Tabela1[[#This Row],[Start Date]])</f>
        <v>9</v>
      </c>
      <c r="O218" s="10">
        <v>20</v>
      </c>
    </row>
    <row r="219" spans="1:15" ht="16.5" customHeight="1">
      <c r="A219" s="8">
        <v>3448</v>
      </c>
      <c r="B219" s="8" t="s">
        <v>245</v>
      </c>
      <c r="C219" s="8" t="s">
        <v>31</v>
      </c>
      <c r="D219" s="26">
        <v>45565</v>
      </c>
      <c r="E219" s="8" t="s">
        <v>28</v>
      </c>
      <c r="F219" s="10">
        <v>5</v>
      </c>
      <c r="G219" s="8" t="s">
        <v>37</v>
      </c>
      <c r="H219" s="8" t="s">
        <v>32</v>
      </c>
      <c r="I219" s="10" t="s">
        <v>34</v>
      </c>
      <c r="J219" s="8" t="s">
        <v>32</v>
      </c>
      <c r="K219" s="10">
        <v>0</v>
      </c>
      <c r="L219" s="10">
        <v>0</v>
      </c>
      <c r="M219" s="10" t="str">
        <f>TEXT(Tabela1[[#This Row],[Start Date]],"mmm/aaaa")</f>
        <v>set/2024</v>
      </c>
      <c r="N219" s="28">
        <f>MONTH(Tabela1[[#This Row],[Start Date]])</f>
        <v>9</v>
      </c>
      <c r="O219" s="10">
        <v>5</v>
      </c>
    </row>
    <row r="220" spans="1:15" ht="16.5" customHeight="1">
      <c r="A220" s="8">
        <v>3449</v>
      </c>
      <c r="B220" s="8" t="s">
        <v>246</v>
      </c>
      <c r="C220" s="8" t="s">
        <v>27</v>
      </c>
      <c r="D220" s="26">
        <v>45566</v>
      </c>
      <c r="E220" s="8" t="s">
        <v>32</v>
      </c>
      <c r="F220" s="10">
        <v>15</v>
      </c>
      <c r="G220" s="8" t="s">
        <v>29</v>
      </c>
      <c r="H220" s="8" t="s">
        <v>28</v>
      </c>
      <c r="I220" s="10">
        <v>30</v>
      </c>
      <c r="J220" s="8" t="s">
        <v>28</v>
      </c>
      <c r="K220" s="10">
        <v>20</v>
      </c>
      <c r="L220" s="10">
        <v>3</v>
      </c>
      <c r="M220" s="10" t="str">
        <f>TEXT(Tabela1[[#This Row],[Start Date]],"mmm/aaaa")</f>
        <v>out/2024</v>
      </c>
      <c r="N220" s="28">
        <f>MONTH(Tabela1[[#This Row],[Start Date]])</f>
        <v>10</v>
      </c>
      <c r="O220" s="10">
        <v>62</v>
      </c>
    </row>
    <row r="221" spans="1:15" ht="16.5" customHeight="1">
      <c r="A221" s="8">
        <v>3450</v>
      </c>
      <c r="B221" s="8" t="s">
        <v>247</v>
      </c>
      <c r="C221" s="8" t="s">
        <v>36</v>
      </c>
      <c r="D221" s="26">
        <v>45567</v>
      </c>
      <c r="E221" s="8" t="s">
        <v>28</v>
      </c>
      <c r="F221" s="10">
        <v>10</v>
      </c>
      <c r="G221" s="8" t="s">
        <v>33</v>
      </c>
      <c r="H221" s="8" t="s">
        <v>32</v>
      </c>
      <c r="I221" s="10" t="s">
        <v>34</v>
      </c>
      <c r="J221" s="8" t="s">
        <v>28</v>
      </c>
      <c r="K221" s="10">
        <v>20</v>
      </c>
      <c r="L221" s="10">
        <v>15</v>
      </c>
      <c r="M221" s="10" t="str">
        <f>TEXT(Tabela1[[#This Row],[Start Date]],"mmm/aaaa")</f>
        <v>out/2024</v>
      </c>
      <c r="N221" s="28">
        <f>MONTH(Tabela1[[#This Row],[Start Date]])</f>
        <v>10</v>
      </c>
      <c r="O221" s="10">
        <v>15</v>
      </c>
    </row>
    <row r="222" spans="1:15" ht="16.5" customHeight="1">
      <c r="A222" s="8">
        <v>3451</v>
      </c>
      <c r="B222" s="8" t="s">
        <v>248</v>
      </c>
      <c r="C222" s="8" t="s">
        <v>31</v>
      </c>
      <c r="D222" s="26">
        <v>45568</v>
      </c>
      <c r="E222" s="8" t="s">
        <v>32</v>
      </c>
      <c r="F222" s="10">
        <v>5</v>
      </c>
      <c r="G222" s="8" t="s">
        <v>29</v>
      </c>
      <c r="H222" s="8" t="s">
        <v>32</v>
      </c>
      <c r="I222" s="10" t="s">
        <v>34</v>
      </c>
      <c r="J222" s="8" t="s">
        <v>32</v>
      </c>
      <c r="K222" s="10">
        <v>0</v>
      </c>
      <c r="L222" s="10">
        <v>1</v>
      </c>
      <c r="M222" s="10" t="str">
        <f>TEXT(Tabela1[[#This Row],[Start Date]],"mmm/aaaa")</f>
        <v>out/2024</v>
      </c>
      <c r="N222" s="28">
        <f>MONTH(Tabela1[[#This Row],[Start Date]])</f>
        <v>10</v>
      </c>
      <c r="O222" s="10">
        <v>4</v>
      </c>
    </row>
    <row r="223" spans="1:15" ht="16.5" customHeight="1">
      <c r="A223" s="8">
        <v>3452</v>
      </c>
      <c r="B223" s="8" t="s">
        <v>226</v>
      </c>
      <c r="C223" s="8" t="s">
        <v>27</v>
      </c>
      <c r="D223" s="26">
        <v>45569</v>
      </c>
      <c r="E223" s="8" t="s">
        <v>28</v>
      </c>
      <c r="F223" s="10">
        <v>15</v>
      </c>
      <c r="G223" s="8" t="s">
        <v>37</v>
      </c>
      <c r="H223" s="8" t="s">
        <v>28</v>
      </c>
      <c r="I223" s="10">
        <v>30</v>
      </c>
      <c r="J223" s="8" t="s">
        <v>28</v>
      </c>
      <c r="K223" s="10">
        <v>20</v>
      </c>
      <c r="L223" s="10">
        <v>7</v>
      </c>
      <c r="M223" s="10" t="str">
        <f>TEXT(Tabela1[[#This Row],[Start Date]],"mmm/aaaa")</f>
        <v>out/2024</v>
      </c>
      <c r="N223" s="28">
        <f>MONTH(Tabela1[[#This Row],[Start Date]])</f>
        <v>10</v>
      </c>
      <c r="O223" s="10">
        <v>58</v>
      </c>
    </row>
    <row r="224" spans="1:15" ht="16.5" customHeight="1">
      <c r="A224" s="8">
        <v>3453</v>
      </c>
      <c r="B224" s="8" t="s">
        <v>80</v>
      </c>
      <c r="C224" s="8" t="s">
        <v>36</v>
      </c>
      <c r="D224" s="26">
        <v>45570</v>
      </c>
      <c r="E224" s="8" t="s">
        <v>32</v>
      </c>
      <c r="F224" s="10">
        <v>10</v>
      </c>
      <c r="G224" s="8" t="s">
        <v>29</v>
      </c>
      <c r="H224" s="8" t="s">
        <v>32</v>
      </c>
      <c r="I224" s="10" t="s">
        <v>34</v>
      </c>
      <c r="J224" s="8" t="s">
        <v>28</v>
      </c>
      <c r="K224" s="10">
        <v>20</v>
      </c>
      <c r="L224" s="10">
        <v>10</v>
      </c>
      <c r="M224" s="10" t="str">
        <f>TEXT(Tabela1[[#This Row],[Start Date]],"mmm/aaaa")</f>
        <v>out/2024</v>
      </c>
      <c r="N224" s="28">
        <f>MONTH(Tabela1[[#This Row],[Start Date]])</f>
        <v>10</v>
      </c>
      <c r="O224" s="10">
        <v>20</v>
      </c>
    </row>
    <row r="225" spans="1:15" ht="16.5" customHeight="1">
      <c r="A225" s="8">
        <v>3454</v>
      </c>
      <c r="B225" s="8" t="s">
        <v>249</v>
      </c>
      <c r="C225" s="8" t="s">
        <v>31</v>
      </c>
      <c r="D225" s="26">
        <v>45571</v>
      </c>
      <c r="E225" s="8" t="s">
        <v>28</v>
      </c>
      <c r="F225" s="10">
        <v>5</v>
      </c>
      <c r="G225" s="8" t="s">
        <v>33</v>
      </c>
      <c r="H225" s="8" t="s">
        <v>32</v>
      </c>
      <c r="I225" s="10" t="s">
        <v>34</v>
      </c>
      <c r="J225" s="8" t="s">
        <v>32</v>
      </c>
      <c r="K225" s="10">
        <v>0</v>
      </c>
      <c r="L225" s="10">
        <v>0</v>
      </c>
      <c r="M225" s="10" t="str">
        <f>TEXT(Tabela1[[#This Row],[Start Date]],"mmm/aaaa")</f>
        <v>out/2024</v>
      </c>
      <c r="N225" s="28">
        <f>MONTH(Tabela1[[#This Row],[Start Date]])</f>
        <v>10</v>
      </c>
      <c r="O225" s="10">
        <v>5</v>
      </c>
    </row>
    <row r="226" spans="1:15" ht="16.5" customHeight="1">
      <c r="A226" s="8">
        <v>3455</v>
      </c>
      <c r="B226" s="8" t="s">
        <v>250</v>
      </c>
      <c r="C226" s="8" t="s">
        <v>27</v>
      </c>
      <c r="D226" s="26">
        <v>45572</v>
      </c>
      <c r="E226" s="8" t="s">
        <v>32</v>
      </c>
      <c r="F226" s="10">
        <v>15</v>
      </c>
      <c r="G226" s="8" t="s">
        <v>29</v>
      </c>
      <c r="H226" s="8" t="s">
        <v>28</v>
      </c>
      <c r="I226" s="10">
        <v>30</v>
      </c>
      <c r="J226" s="8" t="s">
        <v>28</v>
      </c>
      <c r="K226" s="10">
        <v>20</v>
      </c>
      <c r="L226" s="10">
        <v>20</v>
      </c>
      <c r="M226" s="10" t="str">
        <f>TEXT(Tabela1[[#This Row],[Start Date]],"mmm/aaaa")</f>
        <v>out/2024</v>
      </c>
      <c r="N226" s="28">
        <f>MONTH(Tabela1[[#This Row],[Start Date]])</f>
        <v>10</v>
      </c>
      <c r="O226" s="10">
        <v>45</v>
      </c>
    </row>
    <row r="227" spans="1:15" ht="16.5" customHeight="1">
      <c r="A227" s="8">
        <v>3456</v>
      </c>
      <c r="B227" s="8" t="s">
        <v>251</v>
      </c>
      <c r="C227" s="8" t="s">
        <v>36</v>
      </c>
      <c r="D227" s="26">
        <v>45573</v>
      </c>
      <c r="E227" s="8" t="s">
        <v>28</v>
      </c>
      <c r="F227" s="10">
        <v>10</v>
      </c>
      <c r="G227" s="8" t="s">
        <v>37</v>
      </c>
      <c r="H227" s="8" t="s">
        <v>32</v>
      </c>
      <c r="I227" s="10" t="s">
        <v>34</v>
      </c>
      <c r="J227" s="8" t="s">
        <v>28</v>
      </c>
      <c r="K227" s="10">
        <v>20</v>
      </c>
      <c r="L227" s="10">
        <v>15</v>
      </c>
      <c r="M227" s="10" t="str">
        <f>TEXT(Tabela1[[#This Row],[Start Date]],"mmm/aaaa")</f>
        <v>out/2024</v>
      </c>
      <c r="N227" s="28">
        <f>MONTH(Tabela1[[#This Row],[Start Date]])</f>
        <v>10</v>
      </c>
      <c r="O227" s="10">
        <v>15</v>
      </c>
    </row>
    <row r="228" spans="1:15" ht="16.5" customHeight="1">
      <c r="A228" s="8">
        <v>3457</v>
      </c>
      <c r="B228" s="8" t="s">
        <v>252</v>
      </c>
      <c r="C228" s="8" t="s">
        <v>31</v>
      </c>
      <c r="D228" s="26">
        <v>45574</v>
      </c>
      <c r="E228" s="8" t="s">
        <v>32</v>
      </c>
      <c r="F228" s="10">
        <v>5</v>
      </c>
      <c r="G228" s="8" t="s">
        <v>29</v>
      </c>
      <c r="H228" s="8" t="s">
        <v>32</v>
      </c>
      <c r="I228" s="10" t="s">
        <v>34</v>
      </c>
      <c r="J228" s="8" t="s">
        <v>32</v>
      </c>
      <c r="K228" s="10">
        <v>0</v>
      </c>
      <c r="L228" s="10">
        <v>1</v>
      </c>
      <c r="M228" s="10" t="str">
        <f>TEXT(Tabela1[[#This Row],[Start Date]],"mmm/aaaa")</f>
        <v>out/2024</v>
      </c>
      <c r="N228" s="28">
        <f>MONTH(Tabela1[[#This Row],[Start Date]])</f>
        <v>10</v>
      </c>
      <c r="O228" s="10">
        <v>4</v>
      </c>
    </row>
    <row r="229" spans="1:15" ht="16.5" customHeight="1">
      <c r="A229" s="8">
        <v>3458</v>
      </c>
      <c r="B229" s="8" t="s">
        <v>253</v>
      </c>
      <c r="C229" s="8" t="s">
        <v>27</v>
      </c>
      <c r="D229" s="26">
        <v>45575</v>
      </c>
      <c r="E229" s="8" t="s">
        <v>28</v>
      </c>
      <c r="F229" s="10">
        <v>15</v>
      </c>
      <c r="G229" s="8" t="s">
        <v>33</v>
      </c>
      <c r="H229" s="8" t="s">
        <v>28</v>
      </c>
      <c r="I229" s="10">
        <v>30</v>
      </c>
      <c r="J229" s="8" t="s">
        <v>28</v>
      </c>
      <c r="K229" s="10">
        <v>20</v>
      </c>
      <c r="L229" s="10">
        <v>3</v>
      </c>
      <c r="M229" s="10" t="str">
        <f>TEXT(Tabela1[[#This Row],[Start Date]],"mmm/aaaa")</f>
        <v>out/2024</v>
      </c>
      <c r="N229" s="28">
        <f>MONTH(Tabela1[[#This Row],[Start Date]])</f>
        <v>10</v>
      </c>
      <c r="O229" s="10">
        <v>62</v>
      </c>
    </row>
    <row r="230" spans="1:15" ht="16.5" customHeight="1">
      <c r="A230" s="8">
        <v>3459</v>
      </c>
      <c r="B230" s="8" t="s">
        <v>254</v>
      </c>
      <c r="C230" s="8" t="s">
        <v>36</v>
      </c>
      <c r="D230" s="26">
        <v>45576</v>
      </c>
      <c r="E230" s="8" t="s">
        <v>32</v>
      </c>
      <c r="F230" s="10">
        <v>10</v>
      </c>
      <c r="G230" s="8" t="s">
        <v>29</v>
      </c>
      <c r="H230" s="8" t="s">
        <v>32</v>
      </c>
      <c r="I230" s="10" t="s">
        <v>34</v>
      </c>
      <c r="J230" s="8" t="s">
        <v>28</v>
      </c>
      <c r="K230" s="10">
        <v>20</v>
      </c>
      <c r="L230" s="10">
        <v>10</v>
      </c>
      <c r="M230" s="10" t="str">
        <f>TEXT(Tabela1[[#This Row],[Start Date]],"mmm/aaaa")</f>
        <v>out/2024</v>
      </c>
      <c r="N230" s="28">
        <f>MONTH(Tabela1[[#This Row],[Start Date]])</f>
        <v>10</v>
      </c>
      <c r="O230" s="10">
        <v>20</v>
      </c>
    </row>
    <row r="231" spans="1:15" ht="16.5" customHeight="1">
      <c r="A231" s="8">
        <v>3460</v>
      </c>
      <c r="B231" s="8" t="s">
        <v>162</v>
      </c>
      <c r="C231" s="8" t="s">
        <v>31</v>
      </c>
      <c r="D231" s="26">
        <v>45577</v>
      </c>
      <c r="E231" s="8" t="s">
        <v>28</v>
      </c>
      <c r="F231" s="10">
        <v>5</v>
      </c>
      <c r="G231" s="8" t="s">
        <v>37</v>
      </c>
      <c r="H231" s="8" t="s">
        <v>32</v>
      </c>
      <c r="I231" s="10" t="s">
        <v>34</v>
      </c>
      <c r="J231" s="8" t="s">
        <v>32</v>
      </c>
      <c r="K231" s="10">
        <v>0</v>
      </c>
      <c r="L231" s="10">
        <v>0</v>
      </c>
      <c r="M231" s="10" t="str">
        <f>TEXT(Tabela1[[#This Row],[Start Date]],"mmm/aaaa")</f>
        <v>out/2024</v>
      </c>
      <c r="N231" s="28">
        <f>MONTH(Tabela1[[#This Row],[Start Date]])</f>
        <v>10</v>
      </c>
      <c r="O231" s="10">
        <v>5</v>
      </c>
    </row>
    <row r="232" spans="1:15" ht="16.5" customHeight="1">
      <c r="A232" s="8">
        <v>3461</v>
      </c>
      <c r="B232" s="8" t="s">
        <v>255</v>
      </c>
      <c r="C232" s="8" t="s">
        <v>27</v>
      </c>
      <c r="D232" s="26">
        <v>45578</v>
      </c>
      <c r="E232" s="8" t="s">
        <v>32</v>
      </c>
      <c r="F232" s="10">
        <v>15</v>
      </c>
      <c r="G232" s="8" t="s">
        <v>29</v>
      </c>
      <c r="H232" s="8" t="s">
        <v>28</v>
      </c>
      <c r="I232" s="10">
        <v>30</v>
      </c>
      <c r="J232" s="8" t="s">
        <v>28</v>
      </c>
      <c r="K232" s="10">
        <v>20</v>
      </c>
      <c r="L232" s="10">
        <v>15</v>
      </c>
      <c r="M232" s="10" t="str">
        <f>TEXT(Tabela1[[#This Row],[Start Date]],"mmm/aaaa")</f>
        <v>out/2024</v>
      </c>
      <c r="N232" s="28">
        <f>MONTH(Tabela1[[#This Row],[Start Date]])</f>
        <v>10</v>
      </c>
      <c r="O232" s="10">
        <v>50</v>
      </c>
    </row>
    <row r="233" spans="1:15" ht="16.5" customHeight="1">
      <c r="A233" s="8">
        <v>3462</v>
      </c>
      <c r="B233" s="8" t="s">
        <v>256</v>
      </c>
      <c r="C233" s="8" t="s">
        <v>36</v>
      </c>
      <c r="D233" s="26">
        <v>45579</v>
      </c>
      <c r="E233" s="8" t="s">
        <v>28</v>
      </c>
      <c r="F233" s="10">
        <v>10</v>
      </c>
      <c r="G233" s="8" t="s">
        <v>33</v>
      </c>
      <c r="H233" s="8" t="s">
        <v>32</v>
      </c>
      <c r="I233" s="10" t="s">
        <v>34</v>
      </c>
      <c r="J233" s="8" t="s">
        <v>28</v>
      </c>
      <c r="K233" s="10">
        <v>20</v>
      </c>
      <c r="L233" s="10">
        <v>15</v>
      </c>
      <c r="M233" s="10" t="str">
        <f>TEXT(Tabela1[[#This Row],[Start Date]],"mmm/aaaa")</f>
        <v>out/2024</v>
      </c>
      <c r="N233" s="28">
        <f>MONTH(Tabela1[[#This Row],[Start Date]])</f>
        <v>10</v>
      </c>
      <c r="O233" s="10">
        <v>15</v>
      </c>
    </row>
    <row r="234" spans="1:15" ht="16.5" customHeight="1">
      <c r="A234" s="8">
        <v>3463</v>
      </c>
      <c r="B234" s="8" t="s">
        <v>257</v>
      </c>
      <c r="C234" s="8" t="s">
        <v>31</v>
      </c>
      <c r="D234" s="26">
        <v>45580</v>
      </c>
      <c r="E234" s="8" t="s">
        <v>32</v>
      </c>
      <c r="F234" s="10">
        <v>5</v>
      </c>
      <c r="G234" s="8" t="s">
        <v>29</v>
      </c>
      <c r="H234" s="8" t="s">
        <v>32</v>
      </c>
      <c r="I234" s="10" t="s">
        <v>34</v>
      </c>
      <c r="J234" s="8" t="s">
        <v>32</v>
      </c>
      <c r="K234" s="10">
        <v>0</v>
      </c>
      <c r="L234" s="10">
        <v>1</v>
      </c>
      <c r="M234" s="10" t="str">
        <f>TEXT(Tabela1[[#This Row],[Start Date]],"mmm/aaaa")</f>
        <v>out/2024</v>
      </c>
      <c r="N234" s="28">
        <f>MONTH(Tabela1[[#This Row],[Start Date]])</f>
        <v>10</v>
      </c>
      <c r="O234" s="10">
        <v>4</v>
      </c>
    </row>
    <row r="235" spans="1:15" ht="16.5" customHeight="1">
      <c r="A235" s="8">
        <v>3464</v>
      </c>
      <c r="B235" s="8" t="s">
        <v>258</v>
      </c>
      <c r="C235" s="8" t="s">
        <v>27</v>
      </c>
      <c r="D235" s="26">
        <v>45581</v>
      </c>
      <c r="E235" s="8" t="s">
        <v>28</v>
      </c>
      <c r="F235" s="10">
        <v>15</v>
      </c>
      <c r="G235" s="8" t="s">
        <v>37</v>
      </c>
      <c r="H235" s="8" t="s">
        <v>28</v>
      </c>
      <c r="I235" s="10">
        <v>30</v>
      </c>
      <c r="J235" s="8" t="s">
        <v>28</v>
      </c>
      <c r="K235" s="10">
        <v>20</v>
      </c>
      <c r="L235" s="10">
        <v>7</v>
      </c>
      <c r="M235" s="10" t="str">
        <f>TEXT(Tabela1[[#This Row],[Start Date]],"mmm/aaaa")</f>
        <v>out/2024</v>
      </c>
      <c r="N235" s="28">
        <f>MONTH(Tabela1[[#This Row],[Start Date]])</f>
        <v>10</v>
      </c>
      <c r="O235" s="10">
        <v>58</v>
      </c>
    </row>
    <row r="236" spans="1:15" ht="16.5" customHeight="1">
      <c r="A236" s="8">
        <v>3465</v>
      </c>
      <c r="B236" s="8" t="s">
        <v>259</v>
      </c>
      <c r="C236" s="8" t="s">
        <v>36</v>
      </c>
      <c r="D236" s="26">
        <v>45582</v>
      </c>
      <c r="E236" s="8" t="s">
        <v>32</v>
      </c>
      <c r="F236" s="10">
        <v>10</v>
      </c>
      <c r="G236" s="8" t="s">
        <v>29</v>
      </c>
      <c r="H236" s="8" t="s">
        <v>32</v>
      </c>
      <c r="I236" s="10" t="s">
        <v>34</v>
      </c>
      <c r="J236" s="8" t="s">
        <v>28</v>
      </c>
      <c r="K236" s="10">
        <v>20</v>
      </c>
      <c r="L236" s="10">
        <v>10</v>
      </c>
      <c r="M236" s="10" t="str">
        <f>TEXT(Tabela1[[#This Row],[Start Date]],"mmm/aaaa")</f>
        <v>out/2024</v>
      </c>
      <c r="N236" s="28">
        <f>MONTH(Tabela1[[#This Row],[Start Date]])</f>
        <v>10</v>
      </c>
      <c r="O236" s="10">
        <v>20</v>
      </c>
    </row>
    <row r="237" spans="1:15" ht="16.5" customHeight="1">
      <c r="A237" s="8">
        <v>3466</v>
      </c>
      <c r="B237" s="8" t="s">
        <v>260</v>
      </c>
      <c r="C237" s="8" t="s">
        <v>31</v>
      </c>
      <c r="D237" s="26">
        <v>45583</v>
      </c>
      <c r="E237" s="8" t="s">
        <v>28</v>
      </c>
      <c r="F237" s="10">
        <v>5</v>
      </c>
      <c r="G237" s="8" t="s">
        <v>33</v>
      </c>
      <c r="H237" s="8" t="s">
        <v>32</v>
      </c>
      <c r="I237" s="10" t="s">
        <v>34</v>
      </c>
      <c r="J237" s="8" t="s">
        <v>32</v>
      </c>
      <c r="K237" s="10">
        <v>0</v>
      </c>
      <c r="L237" s="10">
        <v>0</v>
      </c>
      <c r="M237" s="10" t="str">
        <f>TEXT(Tabela1[[#This Row],[Start Date]],"mmm/aaaa")</f>
        <v>out/2024</v>
      </c>
      <c r="N237" s="28">
        <f>MONTH(Tabela1[[#This Row],[Start Date]])</f>
        <v>10</v>
      </c>
      <c r="O237" s="10">
        <v>5</v>
      </c>
    </row>
    <row r="238" spans="1:15" ht="16.5" customHeight="1">
      <c r="A238" s="8">
        <v>3467</v>
      </c>
      <c r="B238" s="8" t="s">
        <v>261</v>
      </c>
      <c r="C238" s="8" t="s">
        <v>27</v>
      </c>
      <c r="D238" s="26">
        <v>45584</v>
      </c>
      <c r="E238" s="8" t="s">
        <v>32</v>
      </c>
      <c r="F238" s="10">
        <v>15</v>
      </c>
      <c r="G238" s="8" t="s">
        <v>29</v>
      </c>
      <c r="H238" s="8" t="s">
        <v>28</v>
      </c>
      <c r="I238" s="10">
        <v>30</v>
      </c>
      <c r="J238" s="8" t="s">
        <v>28</v>
      </c>
      <c r="K238" s="10">
        <v>20</v>
      </c>
      <c r="L238" s="10">
        <v>15</v>
      </c>
      <c r="M238" s="10" t="str">
        <f>TEXT(Tabela1[[#This Row],[Start Date]],"mmm/aaaa")</f>
        <v>out/2024</v>
      </c>
      <c r="N238" s="28">
        <f>MONTH(Tabela1[[#This Row],[Start Date]])</f>
        <v>10</v>
      </c>
      <c r="O238" s="10">
        <v>50</v>
      </c>
    </row>
    <row r="239" spans="1:15" ht="16.5" customHeight="1">
      <c r="A239" s="8">
        <v>3468</v>
      </c>
      <c r="B239" s="8" t="s">
        <v>262</v>
      </c>
      <c r="C239" s="8" t="s">
        <v>36</v>
      </c>
      <c r="D239" s="26">
        <v>45585</v>
      </c>
      <c r="E239" s="8" t="s">
        <v>28</v>
      </c>
      <c r="F239" s="10">
        <v>10</v>
      </c>
      <c r="G239" s="8" t="s">
        <v>37</v>
      </c>
      <c r="H239" s="8" t="s">
        <v>32</v>
      </c>
      <c r="I239" s="10" t="s">
        <v>34</v>
      </c>
      <c r="J239" s="8" t="s">
        <v>28</v>
      </c>
      <c r="K239" s="10">
        <v>20</v>
      </c>
      <c r="L239" s="10">
        <v>12</v>
      </c>
      <c r="M239" s="10" t="str">
        <f>TEXT(Tabela1[[#This Row],[Start Date]],"mmm/aaaa")</f>
        <v>out/2024</v>
      </c>
      <c r="N239" s="28">
        <f>MONTH(Tabela1[[#This Row],[Start Date]])</f>
        <v>10</v>
      </c>
      <c r="O239" s="10">
        <v>18</v>
      </c>
    </row>
    <row r="240" spans="1:15" ht="16.5" customHeight="1">
      <c r="A240" s="8">
        <v>3469</v>
      </c>
      <c r="B240" s="8" t="s">
        <v>263</v>
      </c>
      <c r="C240" s="8" t="s">
        <v>31</v>
      </c>
      <c r="D240" s="26">
        <v>45586</v>
      </c>
      <c r="E240" s="8" t="s">
        <v>32</v>
      </c>
      <c r="F240" s="10">
        <v>5</v>
      </c>
      <c r="G240" s="8" t="s">
        <v>29</v>
      </c>
      <c r="H240" s="8" t="s">
        <v>32</v>
      </c>
      <c r="I240" s="10" t="s">
        <v>34</v>
      </c>
      <c r="J240" s="8" t="s">
        <v>32</v>
      </c>
      <c r="K240" s="10">
        <v>0</v>
      </c>
      <c r="L240" s="10">
        <v>2</v>
      </c>
      <c r="M240" s="10" t="str">
        <f>TEXT(Tabela1[[#This Row],[Start Date]],"mmm/aaaa")</f>
        <v>out/2024</v>
      </c>
      <c r="N240" s="28">
        <f>MONTH(Tabela1[[#This Row],[Start Date]])</f>
        <v>10</v>
      </c>
      <c r="O240" s="10">
        <v>3</v>
      </c>
    </row>
    <row r="241" spans="1:15" ht="16.5" customHeight="1">
      <c r="A241" s="8">
        <v>3470</v>
      </c>
      <c r="B241" s="8" t="s">
        <v>264</v>
      </c>
      <c r="C241" s="8" t="s">
        <v>27</v>
      </c>
      <c r="D241" s="26">
        <v>45587</v>
      </c>
      <c r="E241" s="8" t="s">
        <v>28</v>
      </c>
      <c r="F241" s="10">
        <v>15</v>
      </c>
      <c r="G241" s="8" t="s">
        <v>33</v>
      </c>
      <c r="H241" s="8" t="s">
        <v>28</v>
      </c>
      <c r="I241" s="10">
        <v>30</v>
      </c>
      <c r="J241" s="8" t="s">
        <v>28</v>
      </c>
      <c r="K241" s="10">
        <v>20</v>
      </c>
      <c r="L241" s="10">
        <v>5</v>
      </c>
      <c r="M241" s="10" t="str">
        <f>TEXT(Tabela1[[#This Row],[Start Date]],"mmm/aaaa")</f>
        <v>out/2024</v>
      </c>
      <c r="N241" s="28">
        <f>MONTH(Tabela1[[#This Row],[Start Date]])</f>
        <v>10</v>
      </c>
      <c r="O241" s="10">
        <v>60</v>
      </c>
    </row>
    <row r="242" spans="1:15" ht="16.5" customHeight="1">
      <c r="A242" s="8">
        <v>3471</v>
      </c>
      <c r="B242" s="8" t="s">
        <v>265</v>
      </c>
      <c r="C242" s="8" t="s">
        <v>36</v>
      </c>
      <c r="D242" s="26">
        <v>45588</v>
      </c>
      <c r="E242" s="8" t="s">
        <v>32</v>
      </c>
      <c r="F242" s="10">
        <v>10</v>
      </c>
      <c r="G242" s="8" t="s">
        <v>29</v>
      </c>
      <c r="H242" s="8" t="s">
        <v>32</v>
      </c>
      <c r="I242" s="10" t="s">
        <v>34</v>
      </c>
      <c r="J242" s="8" t="s">
        <v>28</v>
      </c>
      <c r="K242" s="10">
        <v>20</v>
      </c>
      <c r="L242" s="10">
        <v>10</v>
      </c>
      <c r="M242" s="10" t="str">
        <f>TEXT(Tabela1[[#This Row],[Start Date]],"mmm/aaaa")</f>
        <v>out/2024</v>
      </c>
      <c r="N242" s="28">
        <f>MONTH(Tabela1[[#This Row],[Start Date]])</f>
        <v>10</v>
      </c>
      <c r="O242" s="10">
        <v>20</v>
      </c>
    </row>
    <row r="243" spans="1:15" ht="16.5" customHeight="1">
      <c r="A243" s="8">
        <v>3472</v>
      </c>
      <c r="B243" s="8" t="s">
        <v>266</v>
      </c>
      <c r="C243" s="8" t="s">
        <v>31</v>
      </c>
      <c r="D243" s="26">
        <v>45589</v>
      </c>
      <c r="E243" s="8" t="s">
        <v>28</v>
      </c>
      <c r="F243" s="10">
        <v>5</v>
      </c>
      <c r="G243" s="8" t="s">
        <v>37</v>
      </c>
      <c r="H243" s="8" t="s">
        <v>32</v>
      </c>
      <c r="I243" s="10" t="s">
        <v>34</v>
      </c>
      <c r="J243" s="8" t="s">
        <v>32</v>
      </c>
      <c r="K243" s="10">
        <v>0</v>
      </c>
      <c r="L243" s="10">
        <v>0</v>
      </c>
      <c r="M243" s="10" t="str">
        <f>TEXT(Tabela1[[#This Row],[Start Date]],"mmm/aaaa")</f>
        <v>out/2024</v>
      </c>
      <c r="N243" s="28">
        <f>MONTH(Tabela1[[#This Row],[Start Date]])</f>
        <v>10</v>
      </c>
      <c r="O243" s="10">
        <v>5</v>
      </c>
    </row>
    <row r="244" spans="1:15" ht="16.5" customHeight="1">
      <c r="A244" s="8">
        <v>3473</v>
      </c>
      <c r="B244" s="8" t="s">
        <v>175</v>
      </c>
      <c r="C244" s="8" t="s">
        <v>27</v>
      </c>
      <c r="D244" s="26">
        <v>45590</v>
      </c>
      <c r="E244" s="8" t="s">
        <v>32</v>
      </c>
      <c r="F244" s="10">
        <v>15</v>
      </c>
      <c r="G244" s="8" t="s">
        <v>29</v>
      </c>
      <c r="H244" s="8" t="s">
        <v>28</v>
      </c>
      <c r="I244" s="10">
        <v>30</v>
      </c>
      <c r="J244" s="8" t="s">
        <v>28</v>
      </c>
      <c r="K244" s="10">
        <v>20</v>
      </c>
      <c r="L244" s="10">
        <v>3</v>
      </c>
      <c r="M244" s="10" t="str">
        <f>TEXT(Tabela1[[#This Row],[Start Date]],"mmm/aaaa")</f>
        <v>out/2024</v>
      </c>
      <c r="N244" s="28">
        <f>MONTH(Tabela1[[#This Row],[Start Date]])</f>
        <v>10</v>
      </c>
      <c r="O244" s="10">
        <v>62</v>
      </c>
    </row>
    <row r="245" spans="1:15" ht="16.5" customHeight="1">
      <c r="A245" s="8">
        <v>3474</v>
      </c>
      <c r="B245" s="8" t="s">
        <v>267</v>
      </c>
      <c r="C245" s="8" t="s">
        <v>36</v>
      </c>
      <c r="D245" s="26">
        <v>45591</v>
      </c>
      <c r="E245" s="8" t="s">
        <v>28</v>
      </c>
      <c r="F245" s="10">
        <v>10</v>
      </c>
      <c r="G245" s="8" t="s">
        <v>33</v>
      </c>
      <c r="H245" s="8" t="s">
        <v>32</v>
      </c>
      <c r="I245" s="10" t="s">
        <v>34</v>
      </c>
      <c r="J245" s="8" t="s">
        <v>28</v>
      </c>
      <c r="K245" s="10">
        <v>20</v>
      </c>
      <c r="L245" s="10">
        <v>15</v>
      </c>
      <c r="M245" s="10" t="str">
        <f>TEXT(Tabela1[[#This Row],[Start Date]],"mmm/aaaa")</f>
        <v>out/2024</v>
      </c>
      <c r="N245" s="28">
        <f>MONTH(Tabela1[[#This Row],[Start Date]])</f>
        <v>10</v>
      </c>
      <c r="O245" s="10">
        <v>15</v>
      </c>
    </row>
    <row r="246" spans="1:15" ht="16.5" customHeight="1">
      <c r="A246" s="8">
        <v>3475</v>
      </c>
      <c r="B246" s="8" t="s">
        <v>268</v>
      </c>
      <c r="C246" s="8" t="s">
        <v>31</v>
      </c>
      <c r="D246" s="26">
        <v>45592</v>
      </c>
      <c r="E246" s="8" t="s">
        <v>32</v>
      </c>
      <c r="F246" s="10">
        <v>5</v>
      </c>
      <c r="G246" s="8" t="s">
        <v>29</v>
      </c>
      <c r="H246" s="8" t="s">
        <v>32</v>
      </c>
      <c r="I246" s="10" t="s">
        <v>34</v>
      </c>
      <c r="J246" s="8" t="s">
        <v>32</v>
      </c>
      <c r="K246" s="10">
        <v>0</v>
      </c>
      <c r="L246" s="10">
        <v>1</v>
      </c>
      <c r="M246" s="10" t="str">
        <f>TEXT(Tabela1[[#This Row],[Start Date]],"mmm/aaaa")</f>
        <v>out/2024</v>
      </c>
      <c r="N246" s="28">
        <f>MONTH(Tabela1[[#This Row],[Start Date]])</f>
        <v>10</v>
      </c>
      <c r="O246" s="10">
        <v>4</v>
      </c>
    </row>
    <row r="247" spans="1:15" ht="16.5" customHeight="1">
      <c r="A247" s="8">
        <v>3476</v>
      </c>
      <c r="B247" s="8" t="s">
        <v>269</v>
      </c>
      <c r="C247" s="8" t="s">
        <v>27</v>
      </c>
      <c r="D247" s="26">
        <v>45593</v>
      </c>
      <c r="E247" s="8" t="s">
        <v>28</v>
      </c>
      <c r="F247" s="10">
        <v>15</v>
      </c>
      <c r="G247" s="8" t="s">
        <v>37</v>
      </c>
      <c r="H247" s="8" t="s">
        <v>28</v>
      </c>
      <c r="I247" s="10">
        <v>30</v>
      </c>
      <c r="J247" s="8" t="s">
        <v>28</v>
      </c>
      <c r="K247" s="10">
        <v>20</v>
      </c>
      <c r="L247" s="10">
        <v>7</v>
      </c>
      <c r="M247" s="10" t="str">
        <f>TEXT(Tabela1[[#This Row],[Start Date]],"mmm/aaaa")</f>
        <v>out/2024</v>
      </c>
      <c r="N247" s="28">
        <f>MONTH(Tabela1[[#This Row],[Start Date]])</f>
        <v>10</v>
      </c>
      <c r="O247" s="10">
        <v>58</v>
      </c>
    </row>
    <row r="248" spans="1:15" ht="16.5" customHeight="1">
      <c r="A248" s="8">
        <v>3477</v>
      </c>
      <c r="B248" s="8" t="s">
        <v>270</v>
      </c>
      <c r="C248" s="8" t="s">
        <v>36</v>
      </c>
      <c r="D248" s="26">
        <v>45594</v>
      </c>
      <c r="E248" s="8" t="s">
        <v>32</v>
      </c>
      <c r="F248" s="10">
        <v>10</v>
      </c>
      <c r="G248" s="8" t="s">
        <v>29</v>
      </c>
      <c r="H248" s="8" t="s">
        <v>32</v>
      </c>
      <c r="I248" s="10" t="s">
        <v>34</v>
      </c>
      <c r="J248" s="8" t="s">
        <v>28</v>
      </c>
      <c r="K248" s="10">
        <v>20</v>
      </c>
      <c r="L248" s="10">
        <v>10</v>
      </c>
      <c r="M248" s="10" t="str">
        <f>TEXT(Tabela1[[#This Row],[Start Date]],"mmm/aaaa")</f>
        <v>out/2024</v>
      </c>
      <c r="N248" s="28">
        <f>MONTH(Tabela1[[#This Row],[Start Date]])</f>
        <v>10</v>
      </c>
      <c r="O248" s="10">
        <v>20</v>
      </c>
    </row>
    <row r="249" spans="1:15" ht="16.5" customHeight="1">
      <c r="A249" s="8">
        <v>3478</v>
      </c>
      <c r="B249" s="8" t="s">
        <v>271</v>
      </c>
      <c r="C249" s="8" t="s">
        <v>31</v>
      </c>
      <c r="D249" s="26">
        <v>45595</v>
      </c>
      <c r="E249" s="8" t="s">
        <v>28</v>
      </c>
      <c r="F249" s="10">
        <v>5</v>
      </c>
      <c r="G249" s="8" t="s">
        <v>33</v>
      </c>
      <c r="H249" s="8" t="s">
        <v>32</v>
      </c>
      <c r="I249" s="10" t="s">
        <v>34</v>
      </c>
      <c r="J249" s="8" t="s">
        <v>32</v>
      </c>
      <c r="K249" s="10">
        <v>0</v>
      </c>
      <c r="L249" s="10">
        <v>0</v>
      </c>
      <c r="M249" s="10" t="str">
        <f>TEXT(Tabela1[[#This Row],[Start Date]],"mmm/aaaa")</f>
        <v>out/2024</v>
      </c>
      <c r="N249" s="28">
        <f>MONTH(Tabela1[[#This Row],[Start Date]])</f>
        <v>10</v>
      </c>
      <c r="O249" s="10">
        <v>5</v>
      </c>
    </row>
    <row r="250" spans="1:15" ht="16.5" customHeight="1">
      <c r="A250" s="8">
        <v>3479</v>
      </c>
      <c r="B250" s="8" t="s">
        <v>272</v>
      </c>
      <c r="C250" s="8" t="s">
        <v>27</v>
      </c>
      <c r="D250" s="26">
        <v>45596</v>
      </c>
      <c r="E250" s="8" t="s">
        <v>32</v>
      </c>
      <c r="F250" s="10">
        <v>15</v>
      </c>
      <c r="G250" s="8" t="s">
        <v>29</v>
      </c>
      <c r="H250" s="8" t="s">
        <v>28</v>
      </c>
      <c r="I250" s="10">
        <v>30</v>
      </c>
      <c r="J250" s="8" t="s">
        <v>28</v>
      </c>
      <c r="K250" s="10">
        <v>20</v>
      </c>
      <c r="L250" s="10">
        <v>20</v>
      </c>
      <c r="M250" s="10" t="str">
        <f>TEXT(Tabela1[[#This Row],[Start Date]],"mmm/aaaa")</f>
        <v>out/2024</v>
      </c>
      <c r="N250" s="28">
        <f>MONTH(Tabela1[[#This Row],[Start Date]])</f>
        <v>10</v>
      </c>
      <c r="O250" s="10">
        <v>45</v>
      </c>
    </row>
    <row r="251" spans="1:15" ht="16.5" customHeight="1">
      <c r="A251" s="8">
        <v>3480</v>
      </c>
      <c r="B251" s="8" t="s">
        <v>273</v>
      </c>
      <c r="C251" s="8" t="s">
        <v>36</v>
      </c>
      <c r="D251" s="26">
        <v>45597</v>
      </c>
      <c r="E251" s="8" t="s">
        <v>28</v>
      </c>
      <c r="F251" s="10">
        <v>10</v>
      </c>
      <c r="G251" s="8" t="s">
        <v>37</v>
      </c>
      <c r="H251" s="8" t="s">
        <v>32</v>
      </c>
      <c r="I251" s="10" t="s">
        <v>34</v>
      </c>
      <c r="J251" s="8" t="s">
        <v>28</v>
      </c>
      <c r="K251" s="10">
        <v>20</v>
      </c>
      <c r="L251" s="10">
        <v>15</v>
      </c>
      <c r="M251" s="10" t="str">
        <f>TEXT(Tabela1[[#This Row],[Start Date]],"mmm/aaaa")</f>
        <v>nov/2024</v>
      </c>
      <c r="N251" s="28">
        <f>MONTH(Tabela1[[#This Row],[Start Date]])</f>
        <v>11</v>
      </c>
      <c r="O251" s="10">
        <v>15</v>
      </c>
    </row>
    <row r="252" spans="1:15" ht="16.5" customHeight="1">
      <c r="A252" s="8">
        <v>3481</v>
      </c>
      <c r="B252" s="8" t="s">
        <v>274</v>
      </c>
      <c r="C252" s="8" t="s">
        <v>31</v>
      </c>
      <c r="D252" s="26">
        <v>45598</v>
      </c>
      <c r="E252" s="8" t="s">
        <v>32</v>
      </c>
      <c r="F252" s="10">
        <v>5</v>
      </c>
      <c r="G252" s="8" t="s">
        <v>29</v>
      </c>
      <c r="H252" s="8" t="s">
        <v>32</v>
      </c>
      <c r="I252" s="10" t="s">
        <v>34</v>
      </c>
      <c r="J252" s="8" t="s">
        <v>32</v>
      </c>
      <c r="K252" s="10">
        <v>0</v>
      </c>
      <c r="L252" s="10">
        <v>1</v>
      </c>
      <c r="M252" s="10" t="str">
        <f>TEXT(Tabela1[[#This Row],[Start Date]],"mmm/aaaa")</f>
        <v>nov/2024</v>
      </c>
      <c r="N252" s="28">
        <f>MONTH(Tabela1[[#This Row],[Start Date]])</f>
        <v>11</v>
      </c>
      <c r="O252" s="10">
        <v>4</v>
      </c>
    </row>
    <row r="253" spans="1:15" ht="16.5" customHeight="1">
      <c r="A253" s="8">
        <v>3482</v>
      </c>
      <c r="B253" s="8" t="s">
        <v>275</v>
      </c>
      <c r="C253" s="8" t="s">
        <v>27</v>
      </c>
      <c r="D253" s="26">
        <v>45599</v>
      </c>
      <c r="E253" s="8" t="s">
        <v>28</v>
      </c>
      <c r="F253" s="10">
        <v>15</v>
      </c>
      <c r="G253" s="8" t="s">
        <v>33</v>
      </c>
      <c r="H253" s="8" t="s">
        <v>28</v>
      </c>
      <c r="I253" s="10">
        <v>30</v>
      </c>
      <c r="J253" s="8" t="s">
        <v>28</v>
      </c>
      <c r="K253" s="10">
        <v>20</v>
      </c>
      <c r="L253" s="10">
        <v>3</v>
      </c>
      <c r="M253" s="10" t="str">
        <f>TEXT(Tabela1[[#This Row],[Start Date]],"mmm/aaaa")</f>
        <v>nov/2024</v>
      </c>
      <c r="N253" s="28">
        <f>MONTH(Tabela1[[#This Row],[Start Date]])</f>
        <v>11</v>
      </c>
      <c r="O253" s="10">
        <v>62</v>
      </c>
    </row>
    <row r="254" spans="1:15" ht="16.5" customHeight="1">
      <c r="A254" s="8">
        <v>3483</v>
      </c>
      <c r="B254" s="8" t="s">
        <v>276</v>
      </c>
      <c r="C254" s="8" t="s">
        <v>36</v>
      </c>
      <c r="D254" s="26">
        <v>45600</v>
      </c>
      <c r="E254" s="8" t="s">
        <v>32</v>
      </c>
      <c r="F254" s="10">
        <v>10</v>
      </c>
      <c r="G254" s="8" t="s">
        <v>29</v>
      </c>
      <c r="H254" s="8" t="s">
        <v>32</v>
      </c>
      <c r="I254" s="10" t="s">
        <v>34</v>
      </c>
      <c r="J254" s="8" t="s">
        <v>28</v>
      </c>
      <c r="K254" s="10">
        <v>20</v>
      </c>
      <c r="L254" s="10">
        <v>10</v>
      </c>
      <c r="M254" s="10" t="str">
        <f>TEXT(Tabela1[[#This Row],[Start Date]],"mmm/aaaa")</f>
        <v>nov/2024</v>
      </c>
      <c r="N254" s="28">
        <f>MONTH(Tabela1[[#This Row],[Start Date]])</f>
        <v>11</v>
      </c>
      <c r="O254" s="10">
        <v>20</v>
      </c>
    </row>
    <row r="255" spans="1:15" ht="16.5" customHeight="1">
      <c r="A255" s="8">
        <v>3484</v>
      </c>
      <c r="B255" s="8" t="s">
        <v>277</v>
      </c>
      <c r="C255" s="8" t="s">
        <v>31</v>
      </c>
      <c r="D255" s="26">
        <v>45601</v>
      </c>
      <c r="E255" s="8" t="s">
        <v>28</v>
      </c>
      <c r="F255" s="10">
        <v>5</v>
      </c>
      <c r="G255" s="8" t="s">
        <v>37</v>
      </c>
      <c r="H255" s="8" t="s">
        <v>32</v>
      </c>
      <c r="I255" s="10" t="s">
        <v>34</v>
      </c>
      <c r="J255" s="8" t="s">
        <v>32</v>
      </c>
      <c r="K255" s="10">
        <v>0</v>
      </c>
      <c r="L255" s="10">
        <v>0</v>
      </c>
      <c r="M255" s="10" t="str">
        <f>TEXT(Tabela1[[#This Row],[Start Date]],"mmm/aaaa")</f>
        <v>nov/2024</v>
      </c>
      <c r="N255" s="28">
        <f>MONTH(Tabela1[[#This Row],[Start Date]])</f>
        <v>11</v>
      </c>
      <c r="O255" s="10">
        <v>5</v>
      </c>
    </row>
    <row r="256" spans="1:15" ht="16.5" customHeight="1">
      <c r="A256" s="8">
        <v>3485</v>
      </c>
      <c r="B256" s="8" t="s">
        <v>278</v>
      </c>
      <c r="C256" s="8" t="s">
        <v>27</v>
      </c>
      <c r="D256" s="26">
        <v>45602</v>
      </c>
      <c r="E256" s="8" t="s">
        <v>32</v>
      </c>
      <c r="F256" s="10">
        <v>15</v>
      </c>
      <c r="G256" s="8" t="s">
        <v>29</v>
      </c>
      <c r="H256" s="8" t="s">
        <v>28</v>
      </c>
      <c r="I256" s="10">
        <v>30</v>
      </c>
      <c r="J256" s="8" t="s">
        <v>28</v>
      </c>
      <c r="K256" s="10">
        <v>20</v>
      </c>
      <c r="L256" s="10">
        <v>15</v>
      </c>
      <c r="M256" s="10" t="str">
        <f>TEXT(Tabela1[[#This Row],[Start Date]],"mmm/aaaa")</f>
        <v>nov/2024</v>
      </c>
      <c r="N256" s="28">
        <f>MONTH(Tabela1[[#This Row],[Start Date]])</f>
        <v>11</v>
      </c>
      <c r="O256" s="10">
        <v>50</v>
      </c>
    </row>
    <row r="257" spans="1:15" ht="16.5" customHeight="1">
      <c r="A257" s="8">
        <v>3486</v>
      </c>
      <c r="B257" s="8" t="s">
        <v>279</v>
      </c>
      <c r="C257" s="8" t="s">
        <v>31</v>
      </c>
      <c r="D257" s="26">
        <v>45603</v>
      </c>
      <c r="E257" s="8" t="s">
        <v>28</v>
      </c>
      <c r="F257" s="10">
        <v>5</v>
      </c>
      <c r="G257" s="8" t="s">
        <v>29</v>
      </c>
      <c r="H257" s="8" t="s">
        <v>32</v>
      </c>
      <c r="I257" s="10" t="s">
        <v>34</v>
      </c>
      <c r="J257" s="8" t="s">
        <v>32</v>
      </c>
      <c r="K257" s="10">
        <v>0</v>
      </c>
      <c r="L257" s="10">
        <v>0</v>
      </c>
      <c r="M257" s="10" t="str">
        <f>TEXT(Tabela1[[#This Row],[Start Date]],"mmm/aaaa")</f>
        <v>nov/2024</v>
      </c>
      <c r="N257" s="28">
        <f>MONTH(Tabela1[[#This Row],[Start Date]])</f>
        <v>11</v>
      </c>
      <c r="O257" s="10">
        <v>5</v>
      </c>
    </row>
    <row r="258" spans="1:15" ht="16.5" customHeight="1">
      <c r="A258" s="8">
        <v>3487</v>
      </c>
      <c r="B258" s="8" t="s">
        <v>280</v>
      </c>
      <c r="C258" s="8" t="s">
        <v>27</v>
      </c>
      <c r="D258" s="26">
        <v>45604</v>
      </c>
      <c r="E258" s="8" t="s">
        <v>32</v>
      </c>
      <c r="F258" s="10">
        <v>15</v>
      </c>
      <c r="G258" s="8" t="s">
        <v>37</v>
      </c>
      <c r="H258" s="8" t="s">
        <v>28</v>
      </c>
      <c r="I258" s="10">
        <v>30</v>
      </c>
      <c r="J258" s="8" t="s">
        <v>28</v>
      </c>
      <c r="K258" s="10">
        <v>20</v>
      </c>
      <c r="L258" s="10">
        <v>7</v>
      </c>
      <c r="M258" s="10" t="str">
        <f>TEXT(Tabela1[[#This Row],[Start Date]],"mmm/aaaa")</f>
        <v>nov/2024</v>
      </c>
      <c r="N258" s="28">
        <f>MONTH(Tabela1[[#This Row],[Start Date]])</f>
        <v>11</v>
      </c>
      <c r="O258" s="10">
        <v>58</v>
      </c>
    </row>
    <row r="259" spans="1:15" ht="16.5" customHeight="1">
      <c r="A259" s="8">
        <v>3488</v>
      </c>
      <c r="B259" s="8" t="s">
        <v>281</v>
      </c>
      <c r="C259" s="8" t="s">
        <v>36</v>
      </c>
      <c r="D259" s="26">
        <v>45605</v>
      </c>
      <c r="E259" s="8" t="s">
        <v>28</v>
      </c>
      <c r="F259" s="10">
        <v>10</v>
      </c>
      <c r="G259" s="8" t="s">
        <v>33</v>
      </c>
      <c r="H259" s="8" t="s">
        <v>32</v>
      </c>
      <c r="I259" s="10" t="s">
        <v>34</v>
      </c>
      <c r="J259" s="8" t="s">
        <v>28</v>
      </c>
      <c r="K259" s="10">
        <v>20</v>
      </c>
      <c r="L259" s="10">
        <v>10</v>
      </c>
      <c r="M259" s="10" t="str">
        <f>TEXT(Tabela1[[#This Row],[Start Date]],"mmm/aaaa")</f>
        <v>nov/2024</v>
      </c>
      <c r="N259" s="28">
        <f>MONTH(Tabela1[[#This Row],[Start Date]])</f>
        <v>11</v>
      </c>
      <c r="O259" s="10">
        <v>20</v>
      </c>
    </row>
    <row r="260" spans="1:15" ht="16.5" customHeight="1">
      <c r="A260" s="8">
        <v>3489</v>
      </c>
      <c r="B260" s="8" t="s">
        <v>282</v>
      </c>
      <c r="C260" s="8" t="s">
        <v>31</v>
      </c>
      <c r="D260" s="26">
        <v>45606</v>
      </c>
      <c r="E260" s="8" t="s">
        <v>32</v>
      </c>
      <c r="F260" s="10">
        <v>5</v>
      </c>
      <c r="G260" s="8" t="s">
        <v>37</v>
      </c>
      <c r="H260" s="8" t="s">
        <v>32</v>
      </c>
      <c r="I260" s="10" t="s">
        <v>34</v>
      </c>
      <c r="J260" s="8" t="s">
        <v>32</v>
      </c>
      <c r="K260" s="10">
        <v>0</v>
      </c>
      <c r="L260" s="10">
        <v>1</v>
      </c>
      <c r="M260" s="10" t="str">
        <f>TEXT(Tabela1[[#This Row],[Start Date]],"mmm/aaaa")</f>
        <v>nov/2024</v>
      </c>
      <c r="N260" s="28">
        <f>MONTH(Tabela1[[#This Row],[Start Date]])</f>
        <v>11</v>
      </c>
      <c r="O260" s="10">
        <v>4</v>
      </c>
    </row>
    <row r="261" spans="1:15" ht="16.5" customHeight="1">
      <c r="A261" s="8">
        <v>3490</v>
      </c>
      <c r="B261" s="8" t="s">
        <v>283</v>
      </c>
      <c r="C261" s="8" t="s">
        <v>27</v>
      </c>
      <c r="D261" s="26">
        <v>45607</v>
      </c>
      <c r="E261" s="8" t="s">
        <v>28</v>
      </c>
      <c r="F261" s="10">
        <v>15</v>
      </c>
      <c r="G261" s="8" t="s">
        <v>29</v>
      </c>
      <c r="H261" s="8" t="s">
        <v>28</v>
      </c>
      <c r="I261" s="10">
        <v>30</v>
      </c>
      <c r="J261" s="8" t="s">
        <v>28</v>
      </c>
      <c r="K261" s="10">
        <v>20</v>
      </c>
      <c r="L261" s="10">
        <v>15</v>
      </c>
      <c r="M261" s="10" t="str">
        <f>TEXT(Tabela1[[#This Row],[Start Date]],"mmm/aaaa")</f>
        <v>nov/2024</v>
      </c>
      <c r="N261" s="28">
        <f>MONTH(Tabela1[[#This Row],[Start Date]])</f>
        <v>11</v>
      </c>
      <c r="O261" s="10">
        <v>50</v>
      </c>
    </row>
    <row r="262" spans="1:15" ht="16.5" customHeight="1">
      <c r="A262" s="8">
        <v>3491</v>
      </c>
      <c r="B262" s="8" t="s">
        <v>284</v>
      </c>
      <c r="C262" s="8" t="s">
        <v>36</v>
      </c>
      <c r="D262" s="26">
        <v>45608</v>
      </c>
      <c r="E262" s="8" t="s">
        <v>32</v>
      </c>
      <c r="F262" s="10">
        <v>10</v>
      </c>
      <c r="G262" s="8" t="s">
        <v>29</v>
      </c>
      <c r="H262" s="8" t="s">
        <v>32</v>
      </c>
      <c r="I262" s="10" t="s">
        <v>34</v>
      </c>
      <c r="J262" s="8" t="s">
        <v>28</v>
      </c>
      <c r="K262" s="10">
        <v>20</v>
      </c>
      <c r="L262" s="10">
        <v>5</v>
      </c>
      <c r="M262" s="10" t="str">
        <f>TEXT(Tabela1[[#This Row],[Start Date]],"mmm/aaaa")</f>
        <v>nov/2024</v>
      </c>
      <c r="N262" s="28">
        <f>MONTH(Tabela1[[#This Row],[Start Date]])</f>
        <v>11</v>
      </c>
      <c r="O262" s="10">
        <v>25</v>
      </c>
    </row>
    <row r="263" spans="1:15" ht="16.5" customHeight="1">
      <c r="A263" s="8">
        <v>3492</v>
      </c>
      <c r="B263" s="8" t="s">
        <v>285</v>
      </c>
      <c r="C263" s="8" t="s">
        <v>31</v>
      </c>
      <c r="D263" s="26">
        <v>45609</v>
      </c>
      <c r="E263" s="8" t="s">
        <v>28</v>
      </c>
      <c r="F263" s="10">
        <v>5</v>
      </c>
      <c r="G263" s="8" t="s">
        <v>33</v>
      </c>
      <c r="H263" s="8" t="s">
        <v>32</v>
      </c>
      <c r="I263" s="10" t="s">
        <v>34</v>
      </c>
      <c r="J263" s="8" t="s">
        <v>32</v>
      </c>
      <c r="K263" s="10">
        <v>0</v>
      </c>
      <c r="L263" s="10">
        <v>0</v>
      </c>
      <c r="M263" s="10" t="str">
        <f>TEXT(Tabela1[[#This Row],[Start Date]],"mmm/aaaa")</f>
        <v>nov/2024</v>
      </c>
      <c r="N263" s="28">
        <f>MONTH(Tabela1[[#This Row],[Start Date]])</f>
        <v>11</v>
      </c>
      <c r="O263" s="10">
        <v>5</v>
      </c>
    </row>
    <row r="264" spans="1:15" ht="16.5" customHeight="1">
      <c r="A264" s="8">
        <v>3493</v>
      </c>
      <c r="B264" s="8" t="s">
        <v>286</v>
      </c>
      <c r="C264" s="8" t="s">
        <v>27</v>
      </c>
      <c r="D264" s="26">
        <v>45610</v>
      </c>
      <c r="E264" s="8" t="s">
        <v>32</v>
      </c>
      <c r="F264" s="10">
        <v>15</v>
      </c>
      <c r="G264" s="8" t="s">
        <v>37</v>
      </c>
      <c r="H264" s="8" t="s">
        <v>28</v>
      </c>
      <c r="I264" s="10">
        <v>30</v>
      </c>
      <c r="J264" s="8" t="s">
        <v>28</v>
      </c>
      <c r="K264" s="10">
        <v>20</v>
      </c>
      <c r="L264" s="10">
        <v>20</v>
      </c>
      <c r="M264" s="10" t="str">
        <f>TEXT(Tabela1[[#This Row],[Start Date]],"mmm/aaaa")</f>
        <v>nov/2024</v>
      </c>
      <c r="N264" s="28">
        <f>MONTH(Tabela1[[#This Row],[Start Date]])</f>
        <v>11</v>
      </c>
      <c r="O264" s="10">
        <v>45</v>
      </c>
    </row>
    <row r="265" spans="1:15" ht="16.5" customHeight="1">
      <c r="A265" s="8">
        <v>3494</v>
      </c>
      <c r="B265" s="8" t="s">
        <v>287</v>
      </c>
      <c r="C265" s="8" t="s">
        <v>36</v>
      </c>
      <c r="D265" s="26">
        <v>45611</v>
      </c>
      <c r="E265" s="8" t="s">
        <v>28</v>
      </c>
      <c r="F265" s="10">
        <v>10</v>
      </c>
      <c r="G265" s="8" t="s">
        <v>37</v>
      </c>
      <c r="H265" s="8" t="s">
        <v>32</v>
      </c>
      <c r="I265" s="10" t="s">
        <v>34</v>
      </c>
      <c r="J265" s="8" t="s">
        <v>28</v>
      </c>
      <c r="K265" s="10">
        <v>20</v>
      </c>
      <c r="L265" s="10">
        <v>12</v>
      </c>
      <c r="M265" s="10" t="str">
        <f>TEXT(Tabela1[[#This Row],[Start Date]],"mmm/aaaa")</f>
        <v>nov/2024</v>
      </c>
      <c r="N265" s="28">
        <f>MONTH(Tabela1[[#This Row],[Start Date]])</f>
        <v>11</v>
      </c>
      <c r="O265" s="10">
        <v>18</v>
      </c>
    </row>
    <row r="266" spans="1:15" ht="16.5" customHeight="1">
      <c r="A266" s="8">
        <v>3495</v>
      </c>
      <c r="B266" s="8" t="s">
        <v>288</v>
      </c>
      <c r="C266" s="8" t="s">
        <v>31</v>
      </c>
      <c r="D266" s="26">
        <v>45612</v>
      </c>
      <c r="E266" s="8" t="s">
        <v>32</v>
      </c>
      <c r="F266" s="10">
        <v>5</v>
      </c>
      <c r="G266" s="8" t="s">
        <v>29</v>
      </c>
      <c r="H266" s="8" t="s">
        <v>32</v>
      </c>
      <c r="I266" s="10" t="s">
        <v>34</v>
      </c>
      <c r="J266" s="8" t="s">
        <v>32</v>
      </c>
      <c r="K266" s="10">
        <v>0</v>
      </c>
      <c r="L266" s="10">
        <v>2</v>
      </c>
      <c r="M266" s="10" t="str">
        <f>TEXT(Tabela1[[#This Row],[Start Date]],"mmm/aaaa")</f>
        <v>nov/2024</v>
      </c>
      <c r="N266" s="28">
        <f>MONTH(Tabela1[[#This Row],[Start Date]])</f>
        <v>11</v>
      </c>
      <c r="O266" s="10">
        <v>3</v>
      </c>
    </row>
    <row r="267" spans="1:15" ht="16.5" customHeight="1">
      <c r="A267" s="8">
        <v>3496</v>
      </c>
      <c r="B267" s="8" t="s">
        <v>289</v>
      </c>
      <c r="C267" s="8" t="s">
        <v>27</v>
      </c>
      <c r="D267" s="26">
        <v>45613</v>
      </c>
      <c r="E267" s="8" t="s">
        <v>28</v>
      </c>
      <c r="F267" s="10">
        <v>15</v>
      </c>
      <c r="G267" s="8" t="s">
        <v>33</v>
      </c>
      <c r="H267" s="8" t="s">
        <v>28</v>
      </c>
      <c r="I267" s="10">
        <v>30</v>
      </c>
      <c r="J267" s="8" t="s">
        <v>28</v>
      </c>
      <c r="K267" s="10">
        <v>20</v>
      </c>
      <c r="L267" s="10">
        <v>5</v>
      </c>
      <c r="M267" s="10" t="str">
        <f>TEXT(Tabela1[[#This Row],[Start Date]],"mmm/aaaa")</f>
        <v>nov/2024</v>
      </c>
      <c r="N267" s="28">
        <f>MONTH(Tabela1[[#This Row],[Start Date]])</f>
        <v>11</v>
      </c>
      <c r="O267" s="10">
        <v>60</v>
      </c>
    </row>
    <row r="268" spans="1:15" ht="16.5" customHeight="1">
      <c r="A268" s="8">
        <v>3497</v>
      </c>
      <c r="B268" s="8" t="s">
        <v>290</v>
      </c>
      <c r="C268" s="8" t="s">
        <v>36</v>
      </c>
      <c r="D268" s="26">
        <v>45614</v>
      </c>
      <c r="E268" s="8" t="s">
        <v>32</v>
      </c>
      <c r="F268" s="10">
        <v>10</v>
      </c>
      <c r="G268" s="8" t="s">
        <v>29</v>
      </c>
      <c r="H268" s="8" t="s">
        <v>32</v>
      </c>
      <c r="I268" s="10" t="s">
        <v>34</v>
      </c>
      <c r="J268" s="8" t="s">
        <v>28</v>
      </c>
      <c r="K268" s="10">
        <v>20</v>
      </c>
      <c r="L268" s="10">
        <v>10</v>
      </c>
      <c r="M268" s="10" t="str">
        <f>TEXT(Tabela1[[#This Row],[Start Date]],"mmm/aaaa")</f>
        <v>nov/2024</v>
      </c>
      <c r="N268" s="28">
        <f>MONTH(Tabela1[[#This Row],[Start Date]])</f>
        <v>11</v>
      </c>
      <c r="O268" s="10">
        <v>20</v>
      </c>
    </row>
    <row r="269" spans="1:15" ht="16.5" customHeight="1">
      <c r="A269" s="8">
        <v>3498</v>
      </c>
      <c r="B269" s="8" t="s">
        <v>291</v>
      </c>
      <c r="C269" s="8" t="s">
        <v>31</v>
      </c>
      <c r="D269" s="26">
        <v>45615</v>
      </c>
      <c r="E269" s="8" t="s">
        <v>28</v>
      </c>
      <c r="F269" s="10">
        <v>5</v>
      </c>
      <c r="G269" s="8" t="s">
        <v>37</v>
      </c>
      <c r="H269" s="8" t="s">
        <v>32</v>
      </c>
      <c r="I269" s="10" t="s">
        <v>34</v>
      </c>
      <c r="J269" s="8" t="s">
        <v>32</v>
      </c>
      <c r="K269" s="10">
        <v>0</v>
      </c>
      <c r="L269" s="10">
        <v>0</v>
      </c>
      <c r="M269" s="10" t="str">
        <f>TEXT(Tabela1[[#This Row],[Start Date]],"mmm/aaaa")</f>
        <v>nov/2024</v>
      </c>
      <c r="N269" s="28">
        <f>MONTH(Tabela1[[#This Row],[Start Date]])</f>
        <v>11</v>
      </c>
      <c r="O269" s="10">
        <v>5</v>
      </c>
    </row>
    <row r="270" spans="1:15" ht="16.5" customHeight="1">
      <c r="A270" s="8">
        <v>3499</v>
      </c>
      <c r="B270" s="8" t="s">
        <v>292</v>
      </c>
      <c r="C270" s="8" t="s">
        <v>27</v>
      </c>
      <c r="D270" s="26">
        <v>45616</v>
      </c>
      <c r="E270" s="8" t="s">
        <v>32</v>
      </c>
      <c r="F270" s="10">
        <v>15</v>
      </c>
      <c r="G270" s="8" t="s">
        <v>29</v>
      </c>
      <c r="H270" s="8" t="s">
        <v>28</v>
      </c>
      <c r="I270" s="10">
        <v>30</v>
      </c>
      <c r="J270" s="8" t="s">
        <v>28</v>
      </c>
      <c r="K270" s="10">
        <v>20</v>
      </c>
      <c r="L270" s="10">
        <v>3</v>
      </c>
      <c r="M270" s="10" t="str">
        <f>TEXT(Tabela1[[#This Row],[Start Date]],"mmm/aaaa")</f>
        <v>nov/2024</v>
      </c>
      <c r="N270" s="28">
        <f>MONTH(Tabela1[[#This Row],[Start Date]])</f>
        <v>11</v>
      </c>
      <c r="O270" s="10">
        <v>62</v>
      </c>
    </row>
    <row r="271" spans="1:15" ht="16.5" customHeight="1">
      <c r="A271" s="8">
        <v>3500</v>
      </c>
      <c r="B271" s="8" t="s">
        <v>293</v>
      </c>
      <c r="C271" s="8" t="s">
        <v>36</v>
      </c>
      <c r="D271" s="26">
        <v>45617</v>
      </c>
      <c r="E271" s="8" t="s">
        <v>28</v>
      </c>
      <c r="F271" s="10">
        <v>10</v>
      </c>
      <c r="G271" s="8" t="s">
        <v>33</v>
      </c>
      <c r="H271" s="8" t="s">
        <v>32</v>
      </c>
      <c r="I271" s="10" t="s">
        <v>34</v>
      </c>
      <c r="J271" s="8" t="s">
        <v>28</v>
      </c>
      <c r="K271" s="10">
        <v>20</v>
      </c>
      <c r="L271" s="10">
        <v>15</v>
      </c>
      <c r="M271" s="10" t="str">
        <f>TEXT(Tabela1[[#This Row],[Start Date]],"mmm/aaaa")</f>
        <v>nov/2024</v>
      </c>
      <c r="N271" s="28">
        <f>MONTH(Tabela1[[#This Row],[Start Date]])</f>
        <v>11</v>
      </c>
      <c r="O271" s="10">
        <v>15</v>
      </c>
    </row>
    <row r="272" spans="1:15" ht="16.5" customHeight="1">
      <c r="A272" s="8">
        <v>3501</v>
      </c>
      <c r="B272" s="8" t="s">
        <v>294</v>
      </c>
      <c r="C272" s="8" t="s">
        <v>31</v>
      </c>
      <c r="D272" s="26">
        <v>45618</v>
      </c>
      <c r="E272" s="8" t="s">
        <v>32</v>
      </c>
      <c r="F272" s="10">
        <v>5</v>
      </c>
      <c r="G272" s="8" t="s">
        <v>29</v>
      </c>
      <c r="H272" s="8" t="s">
        <v>32</v>
      </c>
      <c r="I272" s="10" t="s">
        <v>34</v>
      </c>
      <c r="J272" s="8" t="s">
        <v>32</v>
      </c>
      <c r="K272" s="10">
        <v>0</v>
      </c>
      <c r="L272" s="10">
        <v>1</v>
      </c>
      <c r="M272" s="10" t="str">
        <f>TEXT(Tabela1[[#This Row],[Start Date]],"mmm/aaaa")</f>
        <v>nov/2024</v>
      </c>
      <c r="N272" s="28">
        <f>MONTH(Tabela1[[#This Row],[Start Date]])</f>
        <v>11</v>
      </c>
      <c r="O272" s="10">
        <v>4</v>
      </c>
    </row>
    <row r="273" spans="1:15" ht="16.5" customHeight="1">
      <c r="A273" s="8">
        <v>3502</v>
      </c>
      <c r="B273" s="8" t="s">
        <v>295</v>
      </c>
      <c r="C273" s="8" t="s">
        <v>27</v>
      </c>
      <c r="D273" s="26">
        <v>45619</v>
      </c>
      <c r="E273" s="8" t="s">
        <v>28</v>
      </c>
      <c r="F273" s="10">
        <v>15</v>
      </c>
      <c r="G273" s="8" t="s">
        <v>37</v>
      </c>
      <c r="H273" s="8" t="s">
        <v>28</v>
      </c>
      <c r="I273" s="10">
        <v>30</v>
      </c>
      <c r="J273" s="8" t="s">
        <v>28</v>
      </c>
      <c r="K273" s="10">
        <v>20</v>
      </c>
      <c r="L273" s="10">
        <v>7</v>
      </c>
      <c r="M273" s="10" t="str">
        <f>TEXT(Tabela1[[#This Row],[Start Date]],"mmm/aaaa")</f>
        <v>nov/2024</v>
      </c>
      <c r="N273" s="28">
        <f>MONTH(Tabela1[[#This Row],[Start Date]])</f>
        <v>11</v>
      </c>
      <c r="O273" s="10">
        <v>58</v>
      </c>
    </row>
    <row r="274" spans="1:15" ht="16.5" customHeight="1">
      <c r="A274" s="8">
        <v>3503</v>
      </c>
      <c r="B274" s="8" t="s">
        <v>154</v>
      </c>
      <c r="C274" s="8" t="s">
        <v>36</v>
      </c>
      <c r="D274" s="26">
        <v>45620</v>
      </c>
      <c r="E274" s="8" t="s">
        <v>32</v>
      </c>
      <c r="F274" s="10">
        <v>10</v>
      </c>
      <c r="G274" s="8" t="s">
        <v>29</v>
      </c>
      <c r="H274" s="8" t="s">
        <v>32</v>
      </c>
      <c r="I274" s="10" t="s">
        <v>34</v>
      </c>
      <c r="J274" s="8" t="s">
        <v>28</v>
      </c>
      <c r="K274" s="10">
        <v>20</v>
      </c>
      <c r="L274" s="10">
        <v>10</v>
      </c>
      <c r="M274" s="10" t="str">
        <f>TEXT(Tabela1[[#This Row],[Start Date]],"mmm/aaaa")</f>
        <v>nov/2024</v>
      </c>
      <c r="N274" s="28">
        <f>MONTH(Tabela1[[#This Row],[Start Date]])</f>
        <v>11</v>
      </c>
      <c r="O274" s="10">
        <v>20</v>
      </c>
    </row>
    <row r="275" spans="1:15" ht="16.5" customHeight="1">
      <c r="A275" s="8">
        <v>3504</v>
      </c>
      <c r="B275" s="8" t="s">
        <v>296</v>
      </c>
      <c r="C275" s="8" t="s">
        <v>31</v>
      </c>
      <c r="D275" s="26">
        <v>45621</v>
      </c>
      <c r="E275" s="8" t="s">
        <v>28</v>
      </c>
      <c r="F275" s="10">
        <v>5</v>
      </c>
      <c r="G275" s="8" t="s">
        <v>33</v>
      </c>
      <c r="H275" s="8" t="s">
        <v>32</v>
      </c>
      <c r="I275" s="10" t="s">
        <v>34</v>
      </c>
      <c r="J275" s="8" t="s">
        <v>32</v>
      </c>
      <c r="K275" s="10">
        <v>0</v>
      </c>
      <c r="L275" s="10">
        <v>0</v>
      </c>
      <c r="M275" s="10" t="str">
        <f>TEXT(Tabela1[[#This Row],[Start Date]],"mmm/aaaa")</f>
        <v>nov/2024</v>
      </c>
      <c r="N275" s="28">
        <f>MONTH(Tabela1[[#This Row],[Start Date]])</f>
        <v>11</v>
      </c>
      <c r="O275" s="10">
        <v>5</v>
      </c>
    </row>
    <row r="276" spans="1:15" ht="16.5" customHeight="1">
      <c r="A276" s="8">
        <v>3505</v>
      </c>
      <c r="B276" s="8" t="s">
        <v>297</v>
      </c>
      <c r="C276" s="8" t="s">
        <v>27</v>
      </c>
      <c r="D276" s="26">
        <v>45622</v>
      </c>
      <c r="E276" s="8" t="s">
        <v>32</v>
      </c>
      <c r="F276" s="10">
        <v>15</v>
      </c>
      <c r="G276" s="8" t="s">
        <v>29</v>
      </c>
      <c r="H276" s="8" t="s">
        <v>28</v>
      </c>
      <c r="I276" s="10">
        <v>30</v>
      </c>
      <c r="J276" s="8" t="s">
        <v>28</v>
      </c>
      <c r="K276" s="10">
        <v>20</v>
      </c>
      <c r="L276" s="10">
        <v>20</v>
      </c>
      <c r="M276" s="10" t="str">
        <f>TEXT(Tabela1[[#This Row],[Start Date]],"mmm/aaaa")</f>
        <v>nov/2024</v>
      </c>
      <c r="N276" s="28">
        <f>MONTH(Tabela1[[#This Row],[Start Date]])</f>
        <v>11</v>
      </c>
      <c r="O276" s="10">
        <v>45</v>
      </c>
    </row>
    <row r="277" spans="1:15" ht="16.5" customHeight="1">
      <c r="A277" s="8">
        <v>3506</v>
      </c>
      <c r="B277" s="8" t="s">
        <v>298</v>
      </c>
      <c r="C277" s="8" t="s">
        <v>36</v>
      </c>
      <c r="D277" s="26">
        <v>45623</v>
      </c>
      <c r="E277" s="8" t="s">
        <v>28</v>
      </c>
      <c r="F277" s="10">
        <v>10</v>
      </c>
      <c r="G277" s="8" t="s">
        <v>37</v>
      </c>
      <c r="H277" s="8" t="s">
        <v>32</v>
      </c>
      <c r="I277" s="10" t="s">
        <v>34</v>
      </c>
      <c r="J277" s="8" t="s">
        <v>28</v>
      </c>
      <c r="K277" s="10">
        <v>20</v>
      </c>
      <c r="L277" s="10">
        <v>15</v>
      </c>
      <c r="M277" s="10" t="str">
        <f>TEXT(Tabela1[[#This Row],[Start Date]],"mmm/aaaa")</f>
        <v>nov/2024</v>
      </c>
      <c r="N277" s="28">
        <f>MONTH(Tabela1[[#This Row],[Start Date]])</f>
        <v>11</v>
      </c>
      <c r="O277" s="10">
        <v>15</v>
      </c>
    </row>
    <row r="278" spans="1:15" ht="16.5" customHeight="1">
      <c r="A278" s="8">
        <v>3507</v>
      </c>
      <c r="B278" s="8" t="s">
        <v>299</v>
      </c>
      <c r="C278" s="8" t="s">
        <v>31</v>
      </c>
      <c r="D278" s="26">
        <v>45624</v>
      </c>
      <c r="E278" s="8" t="s">
        <v>32</v>
      </c>
      <c r="F278" s="10">
        <v>5</v>
      </c>
      <c r="G278" s="8" t="s">
        <v>29</v>
      </c>
      <c r="H278" s="8" t="s">
        <v>32</v>
      </c>
      <c r="I278" s="10" t="s">
        <v>34</v>
      </c>
      <c r="J278" s="8" t="s">
        <v>32</v>
      </c>
      <c r="K278" s="10">
        <v>0</v>
      </c>
      <c r="L278" s="10">
        <v>1</v>
      </c>
      <c r="M278" s="10" t="str">
        <f>TEXT(Tabela1[[#This Row],[Start Date]],"mmm/aaaa")</f>
        <v>nov/2024</v>
      </c>
      <c r="N278" s="28">
        <f>MONTH(Tabela1[[#This Row],[Start Date]])</f>
        <v>11</v>
      </c>
      <c r="O278" s="10">
        <v>4</v>
      </c>
    </row>
    <row r="279" spans="1:15" ht="16.5" customHeight="1">
      <c r="A279" s="8">
        <v>3508</v>
      </c>
      <c r="B279" s="8" t="s">
        <v>300</v>
      </c>
      <c r="C279" s="8" t="s">
        <v>27</v>
      </c>
      <c r="D279" s="26">
        <v>45625</v>
      </c>
      <c r="E279" s="8" t="s">
        <v>28</v>
      </c>
      <c r="F279" s="10">
        <v>15</v>
      </c>
      <c r="G279" s="8" t="s">
        <v>33</v>
      </c>
      <c r="H279" s="8" t="s">
        <v>28</v>
      </c>
      <c r="I279" s="10">
        <v>30</v>
      </c>
      <c r="J279" s="8" t="s">
        <v>28</v>
      </c>
      <c r="K279" s="10">
        <v>20</v>
      </c>
      <c r="L279" s="10">
        <v>3</v>
      </c>
      <c r="M279" s="10" t="str">
        <f>TEXT(Tabela1[[#This Row],[Start Date]],"mmm/aaaa")</f>
        <v>nov/2024</v>
      </c>
      <c r="N279" s="28">
        <f>MONTH(Tabela1[[#This Row],[Start Date]])</f>
        <v>11</v>
      </c>
      <c r="O279" s="10">
        <v>62</v>
      </c>
    </row>
    <row r="280" spans="1:15" ht="16.5" customHeight="1">
      <c r="A280" s="8">
        <v>3509</v>
      </c>
      <c r="B280" s="8" t="s">
        <v>301</v>
      </c>
      <c r="C280" s="8" t="s">
        <v>36</v>
      </c>
      <c r="D280" s="26">
        <v>45626</v>
      </c>
      <c r="E280" s="8" t="s">
        <v>32</v>
      </c>
      <c r="F280" s="10">
        <v>10</v>
      </c>
      <c r="G280" s="8" t="s">
        <v>29</v>
      </c>
      <c r="H280" s="8" t="s">
        <v>32</v>
      </c>
      <c r="I280" s="10" t="s">
        <v>34</v>
      </c>
      <c r="J280" s="8" t="s">
        <v>28</v>
      </c>
      <c r="K280" s="10">
        <v>20</v>
      </c>
      <c r="L280" s="10">
        <v>10</v>
      </c>
      <c r="M280" s="10" t="str">
        <f>TEXT(Tabela1[[#This Row],[Start Date]],"mmm/aaaa")</f>
        <v>nov/2024</v>
      </c>
      <c r="N280" s="28">
        <f>MONTH(Tabela1[[#This Row],[Start Date]])</f>
        <v>11</v>
      </c>
      <c r="O280" s="10">
        <v>20</v>
      </c>
    </row>
    <row r="281" spans="1:15" ht="16.5" customHeight="1">
      <c r="A281" s="8">
        <v>3510</v>
      </c>
      <c r="B281" s="8" t="s">
        <v>302</v>
      </c>
      <c r="C281" s="8" t="s">
        <v>31</v>
      </c>
      <c r="D281" s="26">
        <v>45627</v>
      </c>
      <c r="E281" s="8" t="s">
        <v>28</v>
      </c>
      <c r="F281" s="10">
        <v>5</v>
      </c>
      <c r="G281" s="8" t="s">
        <v>37</v>
      </c>
      <c r="H281" s="8" t="s">
        <v>32</v>
      </c>
      <c r="I281" s="10" t="s">
        <v>34</v>
      </c>
      <c r="J281" s="8" t="s">
        <v>32</v>
      </c>
      <c r="K281" s="10">
        <v>0</v>
      </c>
      <c r="L281" s="10">
        <v>0</v>
      </c>
      <c r="M281" s="10" t="str">
        <f>TEXT(Tabela1[[#This Row],[Start Date]],"mmm/aaaa")</f>
        <v>dez/2024</v>
      </c>
      <c r="N281" s="28">
        <f>MONTH(Tabela1[[#This Row],[Start Date]])</f>
        <v>12</v>
      </c>
      <c r="O281" s="10">
        <v>5</v>
      </c>
    </row>
    <row r="282" spans="1:15" ht="16.5" customHeight="1">
      <c r="A282" s="8">
        <v>3511</v>
      </c>
      <c r="B282" s="8" t="s">
        <v>303</v>
      </c>
      <c r="C282" s="8" t="s">
        <v>27</v>
      </c>
      <c r="D282" s="26">
        <v>45628</v>
      </c>
      <c r="E282" s="8" t="s">
        <v>32</v>
      </c>
      <c r="F282" s="10">
        <v>15</v>
      </c>
      <c r="G282" s="8" t="s">
        <v>29</v>
      </c>
      <c r="H282" s="8" t="s">
        <v>28</v>
      </c>
      <c r="I282" s="10">
        <v>30</v>
      </c>
      <c r="J282" s="8" t="s">
        <v>28</v>
      </c>
      <c r="K282" s="10">
        <v>20</v>
      </c>
      <c r="L282" s="10">
        <v>15</v>
      </c>
      <c r="M282" s="10" t="str">
        <f>TEXT(Tabela1[[#This Row],[Start Date]],"mmm/aaaa")</f>
        <v>dez/2024</v>
      </c>
      <c r="N282" s="28">
        <f>MONTH(Tabela1[[#This Row],[Start Date]])</f>
        <v>12</v>
      </c>
      <c r="O282" s="10">
        <v>50</v>
      </c>
    </row>
    <row r="283" spans="1:15" ht="16.5" customHeight="1">
      <c r="A283" s="8">
        <v>3512</v>
      </c>
      <c r="B283" s="8" t="s">
        <v>304</v>
      </c>
      <c r="C283" s="8" t="s">
        <v>36</v>
      </c>
      <c r="D283" s="26">
        <v>45629</v>
      </c>
      <c r="E283" s="8" t="s">
        <v>28</v>
      </c>
      <c r="F283" s="10">
        <v>10</v>
      </c>
      <c r="G283" s="8" t="s">
        <v>33</v>
      </c>
      <c r="H283" s="8" t="s">
        <v>32</v>
      </c>
      <c r="I283" s="10" t="s">
        <v>34</v>
      </c>
      <c r="J283" s="8" t="s">
        <v>28</v>
      </c>
      <c r="K283" s="10">
        <v>20</v>
      </c>
      <c r="L283" s="10">
        <v>15</v>
      </c>
      <c r="M283" s="10" t="str">
        <f>TEXT(Tabela1[[#This Row],[Start Date]],"mmm/aaaa")</f>
        <v>dez/2024</v>
      </c>
      <c r="N283" s="28">
        <f>MONTH(Tabela1[[#This Row],[Start Date]])</f>
        <v>12</v>
      </c>
      <c r="O283" s="10">
        <v>15</v>
      </c>
    </row>
    <row r="284" spans="1:15" ht="16.5" customHeight="1">
      <c r="A284" s="8">
        <v>3513</v>
      </c>
      <c r="B284" s="8" t="s">
        <v>305</v>
      </c>
      <c r="C284" s="8" t="s">
        <v>31</v>
      </c>
      <c r="D284" s="26">
        <v>45630</v>
      </c>
      <c r="E284" s="8" t="s">
        <v>32</v>
      </c>
      <c r="F284" s="10">
        <v>5</v>
      </c>
      <c r="G284" s="8" t="s">
        <v>29</v>
      </c>
      <c r="H284" s="8" t="s">
        <v>32</v>
      </c>
      <c r="I284" s="10" t="s">
        <v>34</v>
      </c>
      <c r="J284" s="8" t="s">
        <v>32</v>
      </c>
      <c r="K284" s="10">
        <v>0</v>
      </c>
      <c r="L284" s="10">
        <v>1</v>
      </c>
      <c r="M284" s="10" t="str">
        <f>TEXT(Tabela1[[#This Row],[Start Date]],"mmm/aaaa")</f>
        <v>dez/2024</v>
      </c>
      <c r="N284" s="28">
        <f>MONTH(Tabela1[[#This Row],[Start Date]])</f>
        <v>12</v>
      </c>
      <c r="O284" s="10">
        <v>4</v>
      </c>
    </row>
    <row r="285" spans="1:15" ht="16.5" customHeight="1">
      <c r="A285" s="8">
        <v>3514</v>
      </c>
      <c r="B285" s="8" t="s">
        <v>306</v>
      </c>
      <c r="C285" s="8" t="s">
        <v>27</v>
      </c>
      <c r="D285" s="26">
        <v>45631</v>
      </c>
      <c r="E285" s="8" t="s">
        <v>28</v>
      </c>
      <c r="F285" s="10">
        <v>15</v>
      </c>
      <c r="G285" s="8" t="s">
        <v>37</v>
      </c>
      <c r="H285" s="8" t="s">
        <v>28</v>
      </c>
      <c r="I285" s="10">
        <v>30</v>
      </c>
      <c r="J285" s="8" t="s">
        <v>28</v>
      </c>
      <c r="K285" s="10">
        <v>20</v>
      </c>
      <c r="L285" s="10">
        <v>7</v>
      </c>
      <c r="M285" s="10" t="str">
        <f>TEXT(Tabela1[[#This Row],[Start Date]],"mmm/aaaa")</f>
        <v>dez/2024</v>
      </c>
      <c r="N285" s="28">
        <f>MONTH(Tabela1[[#This Row],[Start Date]])</f>
        <v>12</v>
      </c>
      <c r="O285" s="10">
        <v>58</v>
      </c>
    </row>
    <row r="286" spans="1:15" ht="16.5" customHeight="1">
      <c r="A286" s="8">
        <v>3515</v>
      </c>
      <c r="B286" s="8" t="s">
        <v>165</v>
      </c>
      <c r="C286" s="8" t="s">
        <v>36</v>
      </c>
      <c r="D286" s="26">
        <v>45632</v>
      </c>
      <c r="E286" s="8" t="s">
        <v>32</v>
      </c>
      <c r="F286" s="10">
        <v>10</v>
      </c>
      <c r="G286" s="8" t="s">
        <v>29</v>
      </c>
      <c r="H286" s="8" t="s">
        <v>32</v>
      </c>
      <c r="I286" s="10" t="s">
        <v>34</v>
      </c>
      <c r="J286" s="8" t="s">
        <v>28</v>
      </c>
      <c r="K286" s="10">
        <v>20</v>
      </c>
      <c r="L286" s="10">
        <v>10</v>
      </c>
      <c r="M286" s="10" t="str">
        <f>TEXT(Tabela1[[#This Row],[Start Date]],"mmm/aaaa")</f>
        <v>dez/2024</v>
      </c>
      <c r="N286" s="28">
        <f>MONTH(Tabela1[[#This Row],[Start Date]])</f>
        <v>12</v>
      </c>
      <c r="O286" s="10">
        <v>20</v>
      </c>
    </row>
    <row r="287" spans="1:15" ht="16.5" customHeight="1">
      <c r="A287" s="8">
        <v>3516</v>
      </c>
      <c r="B287" s="8" t="s">
        <v>166</v>
      </c>
      <c r="C287" s="8" t="s">
        <v>31</v>
      </c>
      <c r="D287" s="26">
        <v>45633</v>
      </c>
      <c r="E287" s="8" t="s">
        <v>28</v>
      </c>
      <c r="F287" s="10">
        <v>5</v>
      </c>
      <c r="G287" s="8" t="s">
        <v>33</v>
      </c>
      <c r="H287" s="8" t="s">
        <v>32</v>
      </c>
      <c r="I287" s="10" t="s">
        <v>34</v>
      </c>
      <c r="J287" s="8" t="s">
        <v>32</v>
      </c>
      <c r="K287" s="10">
        <v>0</v>
      </c>
      <c r="L287" s="10">
        <v>0</v>
      </c>
      <c r="M287" s="10" t="str">
        <f>TEXT(Tabela1[[#This Row],[Start Date]],"mmm/aaaa")</f>
        <v>dez/2024</v>
      </c>
      <c r="N287" s="28">
        <f>MONTH(Tabela1[[#This Row],[Start Date]])</f>
        <v>12</v>
      </c>
      <c r="O287" s="10">
        <v>5</v>
      </c>
    </row>
    <row r="288" spans="1:15" ht="16.5" customHeight="1">
      <c r="A288" s="8">
        <v>3517</v>
      </c>
      <c r="B288" s="8" t="s">
        <v>216</v>
      </c>
      <c r="C288" s="8" t="s">
        <v>27</v>
      </c>
      <c r="D288" s="26">
        <v>45634</v>
      </c>
      <c r="E288" s="8" t="s">
        <v>32</v>
      </c>
      <c r="F288" s="10">
        <v>15</v>
      </c>
      <c r="G288" s="8" t="s">
        <v>29</v>
      </c>
      <c r="H288" s="8" t="s">
        <v>28</v>
      </c>
      <c r="I288" s="10">
        <v>30</v>
      </c>
      <c r="J288" s="8" t="s">
        <v>28</v>
      </c>
      <c r="K288" s="10">
        <v>20</v>
      </c>
      <c r="L288" s="10">
        <v>20</v>
      </c>
      <c r="M288" s="10" t="str">
        <f>TEXT(Tabela1[[#This Row],[Start Date]],"mmm/aaaa")</f>
        <v>dez/2024</v>
      </c>
      <c r="N288" s="28">
        <f>MONTH(Tabela1[[#This Row],[Start Date]])</f>
        <v>12</v>
      </c>
      <c r="O288" s="10">
        <v>45</v>
      </c>
    </row>
    <row r="289" spans="1:15" ht="16.5" customHeight="1">
      <c r="A289" s="8">
        <v>3518</v>
      </c>
      <c r="B289" s="8" t="s">
        <v>307</v>
      </c>
      <c r="C289" s="8" t="s">
        <v>36</v>
      </c>
      <c r="D289" s="26">
        <v>45635</v>
      </c>
      <c r="E289" s="8" t="s">
        <v>28</v>
      </c>
      <c r="F289" s="10">
        <v>10</v>
      </c>
      <c r="G289" s="8" t="s">
        <v>37</v>
      </c>
      <c r="H289" s="8" t="s">
        <v>32</v>
      </c>
      <c r="I289" s="10" t="s">
        <v>34</v>
      </c>
      <c r="J289" s="8" t="s">
        <v>28</v>
      </c>
      <c r="K289" s="10">
        <v>20</v>
      </c>
      <c r="L289" s="10">
        <v>12</v>
      </c>
      <c r="M289" s="10" t="str">
        <f>TEXT(Tabela1[[#This Row],[Start Date]],"mmm/aaaa")</f>
        <v>dez/2024</v>
      </c>
      <c r="N289" s="28">
        <f>MONTH(Tabela1[[#This Row],[Start Date]])</f>
        <v>12</v>
      </c>
      <c r="O289" s="10">
        <v>18</v>
      </c>
    </row>
    <row r="290" spans="1:15" ht="16.5" customHeight="1">
      <c r="A290" s="8">
        <v>3519</v>
      </c>
      <c r="B290" s="8" t="s">
        <v>308</v>
      </c>
      <c r="C290" s="8" t="s">
        <v>31</v>
      </c>
      <c r="D290" s="26">
        <v>45636</v>
      </c>
      <c r="E290" s="8" t="s">
        <v>32</v>
      </c>
      <c r="F290" s="10">
        <v>5</v>
      </c>
      <c r="G290" s="8" t="s">
        <v>29</v>
      </c>
      <c r="H290" s="8" t="s">
        <v>32</v>
      </c>
      <c r="I290" s="10" t="s">
        <v>34</v>
      </c>
      <c r="J290" s="8" t="s">
        <v>32</v>
      </c>
      <c r="K290" s="10">
        <v>0</v>
      </c>
      <c r="L290" s="10">
        <v>2</v>
      </c>
      <c r="M290" s="10" t="str">
        <f>TEXT(Tabela1[[#This Row],[Start Date]],"mmm/aaaa")</f>
        <v>dez/2024</v>
      </c>
      <c r="N290" s="28">
        <f>MONTH(Tabela1[[#This Row],[Start Date]])</f>
        <v>12</v>
      </c>
      <c r="O290" s="10">
        <v>3</v>
      </c>
    </row>
    <row r="291" spans="1:15" ht="16.5" customHeight="1">
      <c r="A291" s="8">
        <v>3520</v>
      </c>
      <c r="B291" s="8" t="s">
        <v>309</v>
      </c>
      <c r="C291" s="8" t="s">
        <v>27</v>
      </c>
      <c r="D291" s="26">
        <v>45637</v>
      </c>
      <c r="E291" s="8" t="s">
        <v>28</v>
      </c>
      <c r="F291" s="10">
        <v>15</v>
      </c>
      <c r="G291" s="8" t="s">
        <v>33</v>
      </c>
      <c r="H291" s="8" t="s">
        <v>28</v>
      </c>
      <c r="I291" s="10">
        <v>30</v>
      </c>
      <c r="J291" s="8" t="s">
        <v>28</v>
      </c>
      <c r="K291" s="10">
        <v>20</v>
      </c>
      <c r="L291" s="10">
        <v>5</v>
      </c>
      <c r="M291" s="10" t="str">
        <f>TEXT(Tabela1[[#This Row],[Start Date]],"mmm/aaaa")</f>
        <v>dez/2024</v>
      </c>
      <c r="N291" s="28">
        <f>MONTH(Tabela1[[#This Row],[Start Date]])</f>
        <v>12</v>
      </c>
      <c r="O291" s="10">
        <v>60</v>
      </c>
    </row>
    <row r="292" spans="1:15" ht="16.5" customHeight="1">
      <c r="A292" s="8">
        <v>3521</v>
      </c>
      <c r="B292" s="8" t="s">
        <v>310</v>
      </c>
      <c r="C292" s="8" t="s">
        <v>36</v>
      </c>
      <c r="D292" s="26">
        <v>45638</v>
      </c>
      <c r="E292" s="8" t="s">
        <v>32</v>
      </c>
      <c r="F292" s="10">
        <v>10</v>
      </c>
      <c r="G292" s="8" t="s">
        <v>29</v>
      </c>
      <c r="H292" s="8" t="s">
        <v>32</v>
      </c>
      <c r="I292" s="10" t="s">
        <v>34</v>
      </c>
      <c r="J292" s="8" t="s">
        <v>28</v>
      </c>
      <c r="K292" s="10">
        <v>20</v>
      </c>
      <c r="L292" s="10">
        <v>10</v>
      </c>
      <c r="M292" s="10" t="str">
        <f>TEXT(Tabela1[[#This Row],[Start Date]],"mmm/aaaa")</f>
        <v>dez/2024</v>
      </c>
      <c r="N292" s="28">
        <f>MONTH(Tabela1[[#This Row],[Start Date]])</f>
        <v>12</v>
      </c>
      <c r="O292" s="10">
        <v>20</v>
      </c>
    </row>
    <row r="293" spans="1:15" ht="16.5" customHeight="1">
      <c r="A293" s="8">
        <v>3522</v>
      </c>
      <c r="B293" s="8" t="s">
        <v>311</v>
      </c>
      <c r="C293" s="8" t="s">
        <v>31</v>
      </c>
      <c r="D293" s="26">
        <v>45639</v>
      </c>
      <c r="E293" s="8" t="s">
        <v>28</v>
      </c>
      <c r="F293" s="10">
        <v>5</v>
      </c>
      <c r="G293" s="8" t="s">
        <v>37</v>
      </c>
      <c r="H293" s="8" t="s">
        <v>32</v>
      </c>
      <c r="I293" s="10" t="s">
        <v>34</v>
      </c>
      <c r="J293" s="8" t="s">
        <v>32</v>
      </c>
      <c r="K293" s="10">
        <v>0</v>
      </c>
      <c r="L293" s="10">
        <v>0</v>
      </c>
      <c r="M293" s="10" t="str">
        <f>TEXT(Tabela1[[#This Row],[Start Date]],"mmm/aaaa")</f>
        <v>dez/2024</v>
      </c>
      <c r="N293" s="28">
        <f>MONTH(Tabela1[[#This Row],[Start Date]])</f>
        <v>12</v>
      </c>
      <c r="O293" s="10">
        <v>5</v>
      </c>
    </row>
    <row r="294" spans="1:15" ht="16.5" customHeight="1">
      <c r="A294" s="8">
        <v>3523</v>
      </c>
      <c r="B294" s="8" t="s">
        <v>312</v>
      </c>
      <c r="C294" s="8" t="s">
        <v>27</v>
      </c>
      <c r="D294" s="26">
        <v>45640</v>
      </c>
      <c r="E294" s="8" t="s">
        <v>32</v>
      </c>
      <c r="F294" s="10">
        <v>15</v>
      </c>
      <c r="G294" s="8" t="s">
        <v>29</v>
      </c>
      <c r="H294" s="8" t="s">
        <v>28</v>
      </c>
      <c r="I294" s="10">
        <v>30</v>
      </c>
      <c r="J294" s="8" t="s">
        <v>28</v>
      </c>
      <c r="K294" s="10">
        <v>20</v>
      </c>
      <c r="L294" s="10">
        <v>3</v>
      </c>
      <c r="M294" s="10" t="str">
        <f>TEXT(Tabela1[[#This Row],[Start Date]],"mmm/aaaa")</f>
        <v>dez/2024</v>
      </c>
      <c r="N294" s="28">
        <f>MONTH(Tabela1[[#This Row],[Start Date]])</f>
        <v>12</v>
      </c>
      <c r="O294" s="10">
        <v>62</v>
      </c>
    </row>
    <row r="295" spans="1:15" ht="16.5" customHeight="1">
      <c r="A295" s="8">
        <v>3524</v>
      </c>
      <c r="B295" s="8" t="s">
        <v>313</v>
      </c>
      <c r="C295" s="8" t="s">
        <v>36</v>
      </c>
      <c r="D295" s="26">
        <v>45641</v>
      </c>
      <c r="E295" s="8" t="s">
        <v>28</v>
      </c>
      <c r="F295" s="10">
        <v>10</v>
      </c>
      <c r="G295" s="8" t="s">
        <v>33</v>
      </c>
      <c r="H295" s="8" t="s">
        <v>32</v>
      </c>
      <c r="I295" s="10" t="s">
        <v>34</v>
      </c>
      <c r="J295" s="8" t="s">
        <v>28</v>
      </c>
      <c r="K295" s="10">
        <v>20</v>
      </c>
      <c r="L295" s="10">
        <v>15</v>
      </c>
      <c r="M295" s="10" t="str">
        <f>TEXT(Tabela1[[#This Row],[Start Date]],"mmm/aaaa")</f>
        <v>dez/2024</v>
      </c>
      <c r="N295" s="28">
        <f>MONTH(Tabela1[[#This Row],[Start Date]])</f>
        <v>12</v>
      </c>
      <c r="O295" s="10">
        <v>15</v>
      </c>
    </row>
    <row r="296" spans="1:15" ht="16.5" customHeight="1">
      <c r="A296" s="8">
        <v>3525</v>
      </c>
      <c r="B296" s="8" t="s">
        <v>314</v>
      </c>
      <c r="C296" s="8" t="s">
        <v>31</v>
      </c>
      <c r="D296" s="26">
        <v>45642</v>
      </c>
      <c r="E296" s="8" t="s">
        <v>32</v>
      </c>
      <c r="F296" s="10">
        <v>5</v>
      </c>
      <c r="G296" s="8" t="s">
        <v>29</v>
      </c>
      <c r="H296" s="8" t="s">
        <v>32</v>
      </c>
      <c r="I296" s="10" t="s">
        <v>34</v>
      </c>
      <c r="J296" s="8" t="s">
        <v>32</v>
      </c>
      <c r="K296" s="10">
        <v>0</v>
      </c>
      <c r="L296" s="10">
        <v>1</v>
      </c>
      <c r="M296" s="10" t="str">
        <f>TEXT(Tabela1[[#This Row],[Start Date]],"mmm/aaaa")</f>
        <v>dez/2024</v>
      </c>
      <c r="N296" s="28">
        <f>MONTH(Tabela1[[#This Row],[Start Date]])</f>
        <v>12</v>
      </c>
      <c r="O296" s="10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topLeftCell="A137" workbookViewId="0"/>
  </sheetViews>
  <sheetFormatPr defaultRowHeight="14.25"/>
  <cols>
    <col min="1" max="1" width="15.125" bestFit="1" customWidth="1"/>
    <col min="2" max="2" width="17.375" bestFit="1" customWidth="1"/>
    <col min="4" max="4" width="12" bestFit="1" customWidth="1"/>
    <col min="5" max="5" width="15.25" bestFit="1" customWidth="1"/>
    <col min="6" max="6" width="19.375" bestFit="1" customWidth="1"/>
    <col min="7" max="7" width="19" bestFit="1" customWidth="1"/>
    <col min="8" max="8" width="21.125" bestFit="1" customWidth="1"/>
    <col min="9" max="9" width="25.625" bestFit="1" customWidth="1"/>
    <col min="10" max="10" width="23.125" bestFit="1" customWidth="1"/>
    <col min="11" max="11" width="28.125" bestFit="1" customWidth="1"/>
    <col min="12" max="12" width="15.625" bestFit="1" customWidth="1"/>
    <col min="13" max="13" width="10" bestFit="1" customWidth="1"/>
    <col min="14" max="14" width="11" bestFit="1" customWidth="1"/>
    <col min="15" max="15" width="13" bestFit="1" customWidth="1"/>
  </cols>
  <sheetData>
    <row r="1" spans="1:15" ht="15">
      <c r="A1" s="17" t="s">
        <v>315</v>
      </c>
    </row>
    <row r="3" spans="1: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>
      <c r="A4">
        <v>3524</v>
      </c>
      <c r="B4" t="s">
        <v>313</v>
      </c>
      <c r="C4" t="s">
        <v>36</v>
      </c>
      <c r="D4" s="30">
        <v>45641</v>
      </c>
      <c r="E4" t="s">
        <v>28</v>
      </c>
      <c r="F4">
        <v>10</v>
      </c>
      <c r="G4" t="s">
        <v>33</v>
      </c>
      <c r="H4" t="s">
        <v>32</v>
      </c>
      <c r="I4" t="s">
        <v>34</v>
      </c>
      <c r="J4" t="s">
        <v>28</v>
      </c>
      <c r="K4">
        <v>20</v>
      </c>
      <c r="L4">
        <v>15</v>
      </c>
      <c r="M4" t="s">
        <v>316</v>
      </c>
      <c r="N4">
        <v>12</v>
      </c>
      <c r="O4">
        <v>15</v>
      </c>
    </row>
    <row r="5" spans="1:15">
      <c r="A5">
        <v>3521</v>
      </c>
      <c r="B5" t="s">
        <v>310</v>
      </c>
      <c r="C5" t="s">
        <v>36</v>
      </c>
      <c r="D5" s="30">
        <v>45638</v>
      </c>
      <c r="E5" t="s">
        <v>32</v>
      </c>
      <c r="F5">
        <v>10</v>
      </c>
      <c r="G5" t="s">
        <v>29</v>
      </c>
      <c r="H5" t="s">
        <v>32</v>
      </c>
      <c r="I5" t="s">
        <v>34</v>
      </c>
      <c r="J5" t="s">
        <v>28</v>
      </c>
      <c r="K5">
        <v>20</v>
      </c>
      <c r="L5">
        <v>10</v>
      </c>
      <c r="M5" t="s">
        <v>316</v>
      </c>
      <c r="N5">
        <v>12</v>
      </c>
      <c r="O5">
        <v>20</v>
      </c>
    </row>
    <row r="6" spans="1:15">
      <c r="A6">
        <v>3233</v>
      </c>
      <c r="B6" t="s">
        <v>35</v>
      </c>
      <c r="C6" t="s">
        <v>36</v>
      </c>
      <c r="D6" s="30">
        <v>45332</v>
      </c>
      <c r="E6" t="s">
        <v>28</v>
      </c>
      <c r="F6">
        <v>10</v>
      </c>
      <c r="G6" t="s">
        <v>37</v>
      </c>
      <c r="H6" t="s">
        <v>32</v>
      </c>
      <c r="I6" t="s">
        <v>34</v>
      </c>
      <c r="J6" t="s">
        <v>28</v>
      </c>
      <c r="K6">
        <v>20</v>
      </c>
      <c r="L6">
        <v>10</v>
      </c>
      <c r="M6" t="s">
        <v>317</v>
      </c>
      <c r="N6">
        <v>2</v>
      </c>
      <c r="O6">
        <v>20</v>
      </c>
    </row>
    <row r="7" spans="1:15">
      <c r="A7">
        <v>3518</v>
      </c>
      <c r="B7" t="s">
        <v>307</v>
      </c>
      <c r="C7" t="s">
        <v>36</v>
      </c>
      <c r="D7" s="30">
        <v>45635</v>
      </c>
      <c r="E7" t="s">
        <v>28</v>
      </c>
      <c r="F7">
        <v>10</v>
      </c>
      <c r="G7" t="s">
        <v>37</v>
      </c>
      <c r="H7" t="s">
        <v>32</v>
      </c>
      <c r="I7" t="s">
        <v>34</v>
      </c>
      <c r="J7" t="s">
        <v>28</v>
      </c>
      <c r="K7">
        <v>20</v>
      </c>
      <c r="L7">
        <v>12</v>
      </c>
      <c r="M7" t="s">
        <v>316</v>
      </c>
      <c r="N7">
        <v>12</v>
      </c>
      <c r="O7">
        <v>18</v>
      </c>
    </row>
    <row r="8" spans="1:15">
      <c r="A8">
        <v>3515</v>
      </c>
      <c r="B8" t="s">
        <v>165</v>
      </c>
      <c r="C8" t="s">
        <v>36</v>
      </c>
      <c r="D8" s="30">
        <v>45632</v>
      </c>
      <c r="E8" t="s">
        <v>32</v>
      </c>
      <c r="F8">
        <v>10</v>
      </c>
      <c r="G8" t="s">
        <v>29</v>
      </c>
      <c r="H8" t="s">
        <v>32</v>
      </c>
      <c r="I8" t="s">
        <v>34</v>
      </c>
      <c r="J8" t="s">
        <v>28</v>
      </c>
      <c r="K8">
        <v>20</v>
      </c>
      <c r="L8">
        <v>10</v>
      </c>
      <c r="M8" t="s">
        <v>316</v>
      </c>
      <c r="N8">
        <v>12</v>
      </c>
      <c r="O8">
        <v>20</v>
      </c>
    </row>
    <row r="9" spans="1:15">
      <c r="A9">
        <v>3236</v>
      </c>
      <c r="B9" t="s">
        <v>40</v>
      </c>
      <c r="C9" t="s">
        <v>36</v>
      </c>
      <c r="D9" s="30">
        <v>45353</v>
      </c>
      <c r="E9" t="s">
        <v>32</v>
      </c>
      <c r="F9">
        <v>10</v>
      </c>
      <c r="G9" t="s">
        <v>29</v>
      </c>
      <c r="H9" t="s">
        <v>32</v>
      </c>
      <c r="I9" t="s">
        <v>34</v>
      </c>
      <c r="J9" t="s">
        <v>28</v>
      </c>
      <c r="K9">
        <v>20</v>
      </c>
      <c r="L9">
        <v>2</v>
      </c>
      <c r="M9" t="s">
        <v>318</v>
      </c>
      <c r="N9">
        <v>3</v>
      </c>
      <c r="O9">
        <v>28</v>
      </c>
    </row>
    <row r="10" spans="1:15">
      <c r="A10">
        <v>3512</v>
      </c>
      <c r="B10" t="s">
        <v>304</v>
      </c>
      <c r="C10" t="s">
        <v>36</v>
      </c>
      <c r="D10" s="30">
        <v>45629</v>
      </c>
      <c r="E10" t="s">
        <v>28</v>
      </c>
      <c r="F10">
        <v>10</v>
      </c>
      <c r="G10" t="s">
        <v>33</v>
      </c>
      <c r="H10" t="s">
        <v>32</v>
      </c>
      <c r="I10" t="s">
        <v>34</v>
      </c>
      <c r="J10" t="s">
        <v>28</v>
      </c>
      <c r="K10">
        <v>20</v>
      </c>
      <c r="L10">
        <v>15</v>
      </c>
      <c r="M10" t="s">
        <v>316</v>
      </c>
      <c r="N10">
        <v>12</v>
      </c>
      <c r="O10">
        <v>15</v>
      </c>
    </row>
    <row r="11" spans="1:15">
      <c r="A11">
        <v>3509</v>
      </c>
      <c r="B11" t="s">
        <v>301</v>
      </c>
      <c r="C11" t="s">
        <v>36</v>
      </c>
      <c r="D11" s="30">
        <v>45626</v>
      </c>
      <c r="E11" t="s">
        <v>32</v>
      </c>
      <c r="F11">
        <v>10</v>
      </c>
      <c r="G11" t="s">
        <v>29</v>
      </c>
      <c r="H11" t="s">
        <v>32</v>
      </c>
      <c r="I11" t="s">
        <v>34</v>
      </c>
      <c r="J11" t="s">
        <v>28</v>
      </c>
      <c r="K11">
        <v>20</v>
      </c>
      <c r="L11">
        <v>10</v>
      </c>
      <c r="M11" t="s">
        <v>319</v>
      </c>
      <c r="N11">
        <v>11</v>
      </c>
      <c r="O11">
        <v>20</v>
      </c>
    </row>
    <row r="12" spans="1:15">
      <c r="A12">
        <v>3506</v>
      </c>
      <c r="B12" t="s">
        <v>298</v>
      </c>
      <c r="C12" t="s">
        <v>36</v>
      </c>
      <c r="D12" s="30">
        <v>45623</v>
      </c>
      <c r="E12" t="s">
        <v>28</v>
      </c>
      <c r="F12">
        <v>10</v>
      </c>
      <c r="G12" t="s">
        <v>37</v>
      </c>
      <c r="H12" t="s">
        <v>32</v>
      </c>
      <c r="I12" t="s">
        <v>34</v>
      </c>
      <c r="J12" t="s">
        <v>28</v>
      </c>
      <c r="K12">
        <v>20</v>
      </c>
      <c r="L12">
        <v>15</v>
      </c>
      <c r="M12" t="s">
        <v>319</v>
      </c>
      <c r="N12">
        <v>11</v>
      </c>
      <c r="O12">
        <v>15</v>
      </c>
    </row>
    <row r="13" spans="1:15">
      <c r="A13">
        <v>3240</v>
      </c>
      <c r="B13" t="s">
        <v>44</v>
      </c>
      <c r="C13" t="s">
        <v>36</v>
      </c>
      <c r="D13" s="30">
        <v>45357</v>
      </c>
      <c r="E13" t="s">
        <v>28</v>
      </c>
      <c r="F13">
        <v>10</v>
      </c>
      <c r="G13" t="s">
        <v>37</v>
      </c>
      <c r="H13" t="s">
        <v>32</v>
      </c>
      <c r="I13" t="s">
        <v>34</v>
      </c>
      <c r="J13" t="s">
        <v>28</v>
      </c>
      <c r="K13">
        <v>20</v>
      </c>
      <c r="L13">
        <v>15</v>
      </c>
      <c r="M13" t="s">
        <v>318</v>
      </c>
      <c r="N13">
        <v>3</v>
      </c>
      <c r="O13">
        <v>15</v>
      </c>
    </row>
    <row r="14" spans="1:15">
      <c r="A14">
        <v>3503</v>
      </c>
      <c r="B14" t="s">
        <v>154</v>
      </c>
      <c r="C14" t="s">
        <v>36</v>
      </c>
      <c r="D14" s="30">
        <v>45620</v>
      </c>
      <c r="E14" t="s">
        <v>32</v>
      </c>
      <c r="F14">
        <v>10</v>
      </c>
      <c r="G14" t="s">
        <v>29</v>
      </c>
      <c r="H14" t="s">
        <v>32</v>
      </c>
      <c r="I14" t="s">
        <v>34</v>
      </c>
      <c r="J14" t="s">
        <v>28</v>
      </c>
      <c r="K14">
        <v>20</v>
      </c>
      <c r="L14">
        <v>10</v>
      </c>
      <c r="M14" t="s">
        <v>319</v>
      </c>
      <c r="N14">
        <v>11</v>
      </c>
      <c r="O14">
        <v>20</v>
      </c>
    </row>
    <row r="15" spans="1:15">
      <c r="A15">
        <v>3500</v>
      </c>
      <c r="B15" t="s">
        <v>293</v>
      </c>
      <c r="C15" t="s">
        <v>36</v>
      </c>
      <c r="D15" s="30">
        <v>45617</v>
      </c>
      <c r="E15" t="s">
        <v>28</v>
      </c>
      <c r="F15">
        <v>10</v>
      </c>
      <c r="G15" t="s">
        <v>33</v>
      </c>
      <c r="H15" t="s">
        <v>32</v>
      </c>
      <c r="I15" t="s">
        <v>34</v>
      </c>
      <c r="J15" t="s">
        <v>28</v>
      </c>
      <c r="K15">
        <v>20</v>
      </c>
      <c r="L15">
        <v>15</v>
      </c>
      <c r="M15" t="s">
        <v>319</v>
      </c>
      <c r="N15">
        <v>11</v>
      </c>
      <c r="O15">
        <v>15</v>
      </c>
    </row>
    <row r="16" spans="1:15">
      <c r="A16">
        <v>3243</v>
      </c>
      <c r="B16" t="s">
        <v>47</v>
      </c>
      <c r="C16" t="s">
        <v>36</v>
      </c>
      <c r="D16" s="30">
        <v>45360</v>
      </c>
      <c r="E16" t="s">
        <v>32</v>
      </c>
      <c r="F16">
        <v>10</v>
      </c>
      <c r="G16" t="s">
        <v>29</v>
      </c>
      <c r="H16" t="s">
        <v>32</v>
      </c>
      <c r="I16" t="s">
        <v>34</v>
      </c>
      <c r="J16" t="s">
        <v>28</v>
      </c>
      <c r="K16">
        <v>20</v>
      </c>
      <c r="L16">
        <v>10</v>
      </c>
      <c r="M16" t="s">
        <v>318</v>
      </c>
      <c r="N16">
        <v>3</v>
      </c>
      <c r="O16">
        <v>20</v>
      </c>
    </row>
    <row r="17" spans="1:15">
      <c r="A17">
        <v>3497</v>
      </c>
      <c r="B17" t="s">
        <v>290</v>
      </c>
      <c r="C17" t="s">
        <v>36</v>
      </c>
      <c r="D17" s="30">
        <v>45614</v>
      </c>
      <c r="E17" t="s">
        <v>32</v>
      </c>
      <c r="F17">
        <v>10</v>
      </c>
      <c r="G17" t="s">
        <v>29</v>
      </c>
      <c r="H17" t="s">
        <v>32</v>
      </c>
      <c r="I17" t="s">
        <v>34</v>
      </c>
      <c r="J17" t="s">
        <v>28</v>
      </c>
      <c r="K17">
        <v>20</v>
      </c>
      <c r="L17">
        <v>10</v>
      </c>
      <c r="M17" t="s">
        <v>319</v>
      </c>
      <c r="N17">
        <v>11</v>
      </c>
      <c r="O17">
        <v>20</v>
      </c>
    </row>
    <row r="18" spans="1:15">
      <c r="A18">
        <v>3494</v>
      </c>
      <c r="B18" t="s">
        <v>287</v>
      </c>
      <c r="C18" t="s">
        <v>36</v>
      </c>
      <c r="D18" s="30">
        <v>45611</v>
      </c>
      <c r="E18" t="s">
        <v>28</v>
      </c>
      <c r="F18">
        <v>10</v>
      </c>
      <c r="G18" t="s">
        <v>37</v>
      </c>
      <c r="H18" t="s">
        <v>32</v>
      </c>
      <c r="I18" t="s">
        <v>34</v>
      </c>
      <c r="J18" t="s">
        <v>28</v>
      </c>
      <c r="K18">
        <v>20</v>
      </c>
      <c r="L18">
        <v>12</v>
      </c>
      <c r="M18" t="s">
        <v>319</v>
      </c>
      <c r="N18">
        <v>11</v>
      </c>
      <c r="O18">
        <v>18</v>
      </c>
    </row>
    <row r="19" spans="1:15">
      <c r="A19">
        <v>3246</v>
      </c>
      <c r="B19" t="s">
        <v>50</v>
      </c>
      <c r="C19" t="s">
        <v>36</v>
      </c>
      <c r="D19" s="30">
        <v>45363</v>
      </c>
      <c r="E19" t="s">
        <v>28</v>
      </c>
      <c r="F19">
        <v>10</v>
      </c>
      <c r="G19" t="s">
        <v>33</v>
      </c>
      <c r="H19" t="s">
        <v>32</v>
      </c>
      <c r="I19" t="s">
        <v>34</v>
      </c>
      <c r="J19" t="s">
        <v>28</v>
      </c>
      <c r="K19">
        <v>20</v>
      </c>
      <c r="L19">
        <v>12</v>
      </c>
      <c r="M19" t="s">
        <v>318</v>
      </c>
      <c r="N19">
        <v>3</v>
      </c>
      <c r="O19">
        <v>18</v>
      </c>
    </row>
    <row r="20" spans="1:15">
      <c r="A20">
        <v>3491</v>
      </c>
      <c r="B20" t="s">
        <v>284</v>
      </c>
      <c r="C20" t="s">
        <v>36</v>
      </c>
      <c r="D20" s="30">
        <v>45608</v>
      </c>
      <c r="E20" t="s">
        <v>32</v>
      </c>
      <c r="F20">
        <v>10</v>
      </c>
      <c r="G20" t="s">
        <v>29</v>
      </c>
      <c r="H20" t="s">
        <v>32</v>
      </c>
      <c r="I20" t="s">
        <v>34</v>
      </c>
      <c r="J20" t="s">
        <v>28</v>
      </c>
      <c r="K20">
        <v>20</v>
      </c>
      <c r="L20">
        <v>5</v>
      </c>
      <c r="M20" t="s">
        <v>319</v>
      </c>
      <c r="N20">
        <v>11</v>
      </c>
      <c r="O20">
        <v>25</v>
      </c>
    </row>
    <row r="21" spans="1:15">
      <c r="A21">
        <v>3488</v>
      </c>
      <c r="B21" t="s">
        <v>281</v>
      </c>
      <c r="C21" t="s">
        <v>36</v>
      </c>
      <c r="D21" s="30">
        <v>45605</v>
      </c>
      <c r="E21" t="s">
        <v>28</v>
      </c>
      <c r="F21">
        <v>10</v>
      </c>
      <c r="G21" t="s">
        <v>33</v>
      </c>
      <c r="H21" t="s">
        <v>32</v>
      </c>
      <c r="I21" t="s">
        <v>34</v>
      </c>
      <c r="J21" t="s">
        <v>28</v>
      </c>
      <c r="K21">
        <v>20</v>
      </c>
      <c r="L21">
        <v>10</v>
      </c>
      <c r="M21" t="s">
        <v>319</v>
      </c>
      <c r="N21">
        <v>11</v>
      </c>
      <c r="O21">
        <v>20</v>
      </c>
    </row>
    <row r="22" spans="1:15">
      <c r="A22">
        <v>3249</v>
      </c>
      <c r="B22" t="s">
        <v>53</v>
      </c>
      <c r="C22" t="s">
        <v>36</v>
      </c>
      <c r="D22" s="30">
        <v>45366</v>
      </c>
      <c r="E22" t="s">
        <v>32</v>
      </c>
      <c r="F22">
        <v>10</v>
      </c>
      <c r="G22" t="s">
        <v>29</v>
      </c>
      <c r="H22" t="s">
        <v>32</v>
      </c>
      <c r="I22" t="s">
        <v>34</v>
      </c>
      <c r="J22" t="s">
        <v>28</v>
      </c>
      <c r="K22">
        <v>20</v>
      </c>
      <c r="L22">
        <v>5</v>
      </c>
      <c r="M22" t="s">
        <v>318</v>
      </c>
      <c r="N22">
        <v>3</v>
      </c>
      <c r="O22">
        <v>25</v>
      </c>
    </row>
    <row r="23" spans="1:15">
      <c r="A23">
        <v>3483</v>
      </c>
      <c r="B23" t="s">
        <v>276</v>
      </c>
      <c r="C23" t="s">
        <v>36</v>
      </c>
      <c r="D23" s="30">
        <v>45600</v>
      </c>
      <c r="E23" t="s">
        <v>32</v>
      </c>
      <c r="F23">
        <v>10</v>
      </c>
      <c r="G23" t="s">
        <v>29</v>
      </c>
      <c r="H23" t="s">
        <v>32</v>
      </c>
      <c r="I23" t="s">
        <v>34</v>
      </c>
      <c r="J23" t="s">
        <v>28</v>
      </c>
      <c r="K23">
        <v>20</v>
      </c>
      <c r="L23">
        <v>10</v>
      </c>
      <c r="M23" t="s">
        <v>319</v>
      </c>
      <c r="N23">
        <v>11</v>
      </c>
      <c r="O23">
        <v>20</v>
      </c>
    </row>
    <row r="24" spans="1:15">
      <c r="A24">
        <v>3480</v>
      </c>
      <c r="B24" t="s">
        <v>273</v>
      </c>
      <c r="C24" t="s">
        <v>36</v>
      </c>
      <c r="D24" s="30">
        <v>45597</v>
      </c>
      <c r="E24" t="s">
        <v>28</v>
      </c>
      <c r="F24">
        <v>10</v>
      </c>
      <c r="G24" t="s">
        <v>37</v>
      </c>
      <c r="H24" t="s">
        <v>32</v>
      </c>
      <c r="I24" t="s">
        <v>34</v>
      </c>
      <c r="J24" t="s">
        <v>28</v>
      </c>
      <c r="K24">
        <v>20</v>
      </c>
      <c r="L24">
        <v>15</v>
      </c>
      <c r="M24" t="s">
        <v>319</v>
      </c>
      <c r="N24">
        <v>11</v>
      </c>
      <c r="O24">
        <v>15</v>
      </c>
    </row>
    <row r="25" spans="1:15">
      <c r="A25">
        <v>3252</v>
      </c>
      <c r="B25" t="s">
        <v>56</v>
      </c>
      <c r="C25" t="s">
        <v>36</v>
      </c>
      <c r="D25" s="30">
        <v>45369</v>
      </c>
      <c r="E25" t="s">
        <v>28</v>
      </c>
      <c r="F25">
        <v>10</v>
      </c>
      <c r="G25" t="s">
        <v>37</v>
      </c>
      <c r="H25" t="s">
        <v>32</v>
      </c>
      <c r="I25" t="s">
        <v>34</v>
      </c>
      <c r="J25" t="s">
        <v>28</v>
      </c>
      <c r="K25">
        <v>20</v>
      </c>
      <c r="L25">
        <v>15</v>
      </c>
      <c r="M25" t="s">
        <v>318</v>
      </c>
      <c r="N25">
        <v>3</v>
      </c>
      <c r="O25">
        <v>15</v>
      </c>
    </row>
    <row r="26" spans="1:15">
      <c r="A26">
        <v>3477</v>
      </c>
      <c r="B26" t="s">
        <v>270</v>
      </c>
      <c r="C26" t="s">
        <v>36</v>
      </c>
      <c r="D26" s="30">
        <v>45594</v>
      </c>
      <c r="E26" t="s">
        <v>32</v>
      </c>
      <c r="F26">
        <v>10</v>
      </c>
      <c r="G26" t="s">
        <v>29</v>
      </c>
      <c r="H26" t="s">
        <v>32</v>
      </c>
      <c r="I26" t="s">
        <v>34</v>
      </c>
      <c r="J26" t="s">
        <v>28</v>
      </c>
      <c r="K26">
        <v>20</v>
      </c>
      <c r="L26">
        <v>10</v>
      </c>
      <c r="M26" t="s">
        <v>320</v>
      </c>
      <c r="N26">
        <v>10</v>
      </c>
      <c r="O26">
        <v>20</v>
      </c>
    </row>
    <row r="27" spans="1:15">
      <c r="A27">
        <v>3474</v>
      </c>
      <c r="B27" t="s">
        <v>267</v>
      </c>
      <c r="C27" t="s">
        <v>36</v>
      </c>
      <c r="D27" s="30">
        <v>45591</v>
      </c>
      <c r="E27" t="s">
        <v>28</v>
      </c>
      <c r="F27">
        <v>10</v>
      </c>
      <c r="G27" t="s">
        <v>33</v>
      </c>
      <c r="H27" t="s">
        <v>32</v>
      </c>
      <c r="I27" t="s">
        <v>34</v>
      </c>
      <c r="J27" t="s">
        <v>28</v>
      </c>
      <c r="K27">
        <v>20</v>
      </c>
      <c r="L27">
        <v>15</v>
      </c>
      <c r="M27" t="s">
        <v>320</v>
      </c>
      <c r="N27">
        <v>10</v>
      </c>
      <c r="O27">
        <v>15</v>
      </c>
    </row>
    <row r="28" spans="1:15">
      <c r="A28">
        <v>3255</v>
      </c>
      <c r="B28" t="s">
        <v>59</v>
      </c>
      <c r="C28" t="s">
        <v>36</v>
      </c>
      <c r="D28" s="30">
        <v>45372</v>
      </c>
      <c r="E28" t="s">
        <v>32</v>
      </c>
      <c r="F28">
        <v>10</v>
      </c>
      <c r="G28" t="s">
        <v>29</v>
      </c>
      <c r="H28" t="s">
        <v>32</v>
      </c>
      <c r="I28" t="s">
        <v>34</v>
      </c>
      <c r="J28" t="s">
        <v>28</v>
      </c>
      <c r="K28">
        <v>20</v>
      </c>
      <c r="L28">
        <v>10</v>
      </c>
      <c r="M28" t="s">
        <v>318</v>
      </c>
      <c r="N28">
        <v>3</v>
      </c>
      <c r="O28">
        <v>20</v>
      </c>
    </row>
    <row r="29" spans="1:15">
      <c r="A29">
        <v>3471</v>
      </c>
      <c r="B29" t="s">
        <v>265</v>
      </c>
      <c r="C29" t="s">
        <v>36</v>
      </c>
      <c r="D29" s="30">
        <v>45588</v>
      </c>
      <c r="E29" t="s">
        <v>32</v>
      </c>
      <c r="F29">
        <v>10</v>
      </c>
      <c r="G29" t="s">
        <v>29</v>
      </c>
      <c r="H29" t="s">
        <v>32</v>
      </c>
      <c r="I29" t="s">
        <v>34</v>
      </c>
      <c r="J29" t="s">
        <v>28</v>
      </c>
      <c r="K29">
        <v>20</v>
      </c>
      <c r="L29">
        <v>10</v>
      </c>
      <c r="M29" t="s">
        <v>320</v>
      </c>
      <c r="N29">
        <v>10</v>
      </c>
      <c r="O29">
        <v>20</v>
      </c>
    </row>
    <row r="30" spans="1:15">
      <c r="A30">
        <v>3468</v>
      </c>
      <c r="B30" t="s">
        <v>262</v>
      </c>
      <c r="C30" t="s">
        <v>36</v>
      </c>
      <c r="D30" s="30">
        <v>45585</v>
      </c>
      <c r="E30" t="s">
        <v>28</v>
      </c>
      <c r="F30">
        <v>10</v>
      </c>
      <c r="G30" t="s">
        <v>37</v>
      </c>
      <c r="H30" t="s">
        <v>32</v>
      </c>
      <c r="I30" t="s">
        <v>34</v>
      </c>
      <c r="J30" t="s">
        <v>28</v>
      </c>
      <c r="K30">
        <v>20</v>
      </c>
      <c r="L30">
        <v>12</v>
      </c>
      <c r="M30" t="s">
        <v>320</v>
      </c>
      <c r="N30">
        <v>10</v>
      </c>
      <c r="O30">
        <v>18</v>
      </c>
    </row>
    <row r="31" spans="1:15">
      <c r="A31">
        <v>3258</v>
      </c>
      <c r="B31" t="s">
        <v>62</v>
      </c>
      <c r="C31" t="s">
        <v>36</v>
      </c>
      <c r="D31" s="30">
        <v>45375</v>
      </c>
      <c r="E31" t="s">
        <v>28</v>
      </c>
      <c r="F31">
        <v>10</v>
      </c>
      <c r="G31" t="s">
        <v>33</v>
      </c>
      <c r="H31" t="s">
        <v>32</v>
      </c>
      <c r="I31" t="s">
        <v>34</v>
      </c>
      <c r="J31" t="s">
        <v>28</v>
      </c>
      <c r="K31">
        <v>20</v>
      </c>
      <c r="L31">
        <v>15</v>
      </c>
      <c r="M31" t="s">
        <v>318</v>
      </c>
      <c r="N31">
        <v>3</v>
      </c>
      <c r="O31">
        <v>15</v>
      </c>
    </row>
    <row r="32" spans="1:15">
      <c r="A32">
        <v>3465</v>
      </c>
      <c r="B32" t="s">
        <v>259</v>
      </c>
      <c r="C32" t="s">
        <v>36</v>
      </c>
      <c r="D32" s="30">
        <v>45582</v>
      </c>
      <c r="E32" t="s">
        <v>32</v>
      </c>
      <c r="F32">
        <v>10</v>
      </c>
      <c r="G32" t="s">
        <v>29</v>
      </c>
      <c r="H32" t="s">
        <v>32</v>
      </c>
      <c r="I32" t="s">
        <v>34</v>
      </c>
      <c r="J32" t="s">
        <v>28</v>
      </c>
      <c r="K32">
        <v>20</v>
      </c>
      <c r="L32">
        <v>10</v>
      </c>
      <c r="M32" t="s">
        <v>320</v>
      </c>
      <c r="N32">
        <v>10</v>
      </c>
      <c r="O32">
        <v>20</v>
      </c>
    </row>
    <row r="33" spans="1:15">
      <c r="A33">
        <v>3462</v>
      </c>
      <c r="B33" t="s">
        <v>256</v>
      </c>
      <c r="C33" t="s">
        <v>36</v>
      </c>
      <c r="D33" s="30">
        <v>45579</v>
      </c>
      <c r="E33" t="s">
        <v>28</v>
      </c>
      <c r="F33">
        <v>10</v>
      </c>
      <c r="G33" t="s">
        <v>33</v>
      </c>
      <c r="H33" t="s">
        <v>32</v>
      </c>
      <c r="I33" t="s">
        <v>34</v>
      </c>
      <c r="J33" t="s">
        <v>28</v>
      </c>
      <c r="K33">
        <v>20</v>
      </c>
      <c r="L33">
        <v>15</v>
      </c>
      <c r="M33" t="s">
        <v>320</v>
      </c>
      <c r="N33">
        <v>10</v>
      </c>
      <c r="O33">
        <v>15</v>
      </c>
    </row>
    <row r="34" spans="1:15">
      <c r="A34">
        <v>3261</v>
      </c>
      <c r="B34" t="s">
        <v>65</v>
      </c>
      <c r="C34" t="s">
        <v>36</v>
      </c>
      <c r="D34" s="30">
        <v>45378</v>
      </c>
      <c r="E34" t="s">
        <v>32</v>
      </c>
      <c r="F34">
        <v>10</v>
      </c>
      <c r="G34" t="s">
        <v>29</v>
      </c>
      <c r="H34" t="s">
        <v>32</v>
      </c>
      <c r="I34" t="s">
        <v>34</v>
      </c>
      <c r="J34" t="s">
        <v>28</v>
      </c>
      <c r="K34">
        <v>20</v>
      </c>
      <c r="L34">
        <v>10</v>
      </c>
      <c r="M34" t="s">
        <v>318</v>
      </c>
      <c r="N34">
        <v>3</v>
      </c>
      <c r="O34">
        <v>20</v>
      </c>
    </row>
    <row r="35" spans="1:15">
      <c r="A35">
        <v>3459</v>
      </c>
      <c r="B35" t="s">
        <v>254</v>
      </c>
      <c r="C35" t="s">
        <v>36</v>
      </c>
      <c r="D35" s="30">
        <v>45576</v>
      </c>
      <c r="E35" t="s">
        <v>32</v>
      </c>
      <c r="F35">
        <v>10</v>
      </c>
      <c r="G35" t="s">
        <v>29</v>
      </c>
      <c r="H35" t="s">
        <v>32</v>
      </c>
      <c r="I35" t="s">
        <v>34</v>
      </c>
      <c r="J35" t="s">
        <v>28</v>
      </c>
      <c r="K35">
        <v>20</v>
      </c>
      <c r="L35">
        <v>10</v>
      </c>
      <c r="M35" t="s">
        <v>320</v>
      </c>
      <c r="N35">
        <v>10</v>
      </c>
      <c r="O35">
        <v>20</v>
      </c>
    </row>
    <row r="36" spans="1:15">
      <c r="A36">
        <v>3456</v>
      </c>
      <c r="B36" t="s">
        <v>251</v>
      </c>
      <c r="C36" t="s">
        <v>36</v>
      </c>
      <c r="D36" s="30">
        <v>45573</v>
      </c>
      <c r="E36" t="s">
        <v>28</v>
      </c>
      <c r="F36">
        <v>10</v>
      </c>
      <c r="G36" t="s">
        <v>37</v>
      </c>
      <c r="H36" t="s">
        <v>32</v>
      </c>
      <c r="I36" t="s">
        <v>34</v>
      </c>
      <c r="J36" t="s">
        <v>28</v>
      </c>
      <c r="K36">
        <v>20</v>
      </c>
      <c r="L36">
        <v>15</v>
      </c>
      <c r="M36" t="s">
        <v>320</v>
      </c>
      <c r="N36">
        <v>10</v>
      </c>
      <c r="O36">
        <v>15</v>
      </c>
    </row>
    <row r="37" spans="1:15">
      <c r="A37">
        <v>3264</v>
      </c>
      <c r="B37" t="s">
        <v>68</v>
      </c>
      <c r="C37" t="s">
        <v>36</v>
      </c>
      <c r="D37" s="30">
        <v>45381</v>
      </c>
      <c r="E37" t="s">
        <v>28</v>
      </c>
      <c r="F37">
        <v>10</v>
      </c>
      <c r="G37" t="s">
        <v>37</v>
      </c>
      <c r="H37" t="s">
        <v>32</v>
      </c>
      <c r="I37" t="s">
        <v>34</v>
      </c>
      <c r="J37" t="s">
        <v>28</v>
      </c>
      <c r="K37">
        <v>20</v>
      </c>
      <c r="L37">
        <v>15</v>
      </c>
      <c r="M37" t="s">
        <v>318</v>
      </c>
      <c r="N37">
        <v>3</v>
      </c>
      <c r="O37">
        <v>15</v>
      </c>
    </row>
    <row r="38" spans="1:15">
      <c r="A38">
        <v>3453</v>
      </c>
      <c r="B38" t="s">
        <v>80</v>
      </c>
      <c r="C38" t="s">
        <v>36</v>
      </c>
      <c r="D38" s="30">
        <v>45570</v>
      </c>
      <c r="E38" t="s">
        <v>32</v>
      </c>
      <c r="F38">
        <v>10</v>
      </c>
      <c r="G38" t="s">
        <v>29</v>
      </c>
      <c r="H38" t="s">
        <v>32</v>
      </c>
      <c r="I38" t="s">
        <v>34</v>
      </c>
      <c r="J38" t="s">
        <v>28</v>
      </c>
      <c r="K38">
        <v>20</v>
      </c>
      <c r="L38">
        <v>10</v>
      </c>
      <c r="M38" t="s">
        <v>320</v>
      </c>
      <c r="N38">
        <v>10</v>
      </c>
      <c r="O38">
        <v>20</v>
      </c>
    </row>
    <row r="39" spans="1:15">
      <c r="A39">
        <v>3450</v>
      </c>
      <c r="B39" t="s">
        <v>247</v>
      </c>
      <c r="C39" t="s">
        <v>36</v>
      </c>
      <c r="D39" s="30">
        <v>45567</v>
      </c>
      <c r="E39" t="s">
        <v>28</v>
      </c>
      <c r="F39">
        <v>10</v>
      </c>
      <c r="G39" t="s">
        <v>33</v>
      </c>
      <c r="H39" t="s">
        <v>32</v>
      </c>
      <c r="I39" t="s">
        <v>34</v>
      </c>
      <c r="J39" t="s">
        <v>28</v>
      </c>
      <c r="K39">
        <v>20</v>
      </c>
      <c r="L39">
        <v>15</v>
      </c>
      <c r="M39" t="s">
        <v>320</v>
      </c>
      <c r="N39">
        <v>10</v>
      </c>
      <c r="O39">
        <v>15</v>
      </c>
    </row>
    <row r="40" spans="1:15">
      <c r="A40">
        <v>3447</v>
      </c>
      <c r="B40" t="s">
        <v>244</v>
      </c>
      <c r="C40" t="s">
        <v>36</v>
      </c>
      <c r="D40" s="30">
        <v>45564</v>
      </c>
      <c r="E40" t="s">
        <v>32</v>
      </c>
      <c r="F40">
        <v>10</v>
      </c>
      <c r="G40" t="s">
        <v>29</v>
      </c>
      <c r="H40" t="s">
        <v>32</v>
      </c>
      <c r="I40" t="s">
        <v>34</v>
      </c>
      <c r="J40" t="s">
        <v>28</v>
      </c>
      <c r="K40">
        <v>20</v>
      </c>
      <c r="L40">
        <v>10</v>
      </c>
      <c r="M40" t="s">
        <v>321</v>
      </c>
      <c r="N40">
        <v>9</v>
      </c>
      <c r="O40">
        <v>20</v>
      </c>
    </row>
    <row r="41" spans="1:15">
      <c r="A41">
        <v>3268</v>
      </c>
      <c r="B41" t="s">
        <v>72</v>
      </c>
      <c r="C41" t="s">
        <v>36</v>
      </c>
      <c r="D41" s="30">
        <v>45385</v>
      </c>
      <c r="E41" t="s">
        <v>28</v>
      </c>
      <c r="F41">
        <v>10</v>
      </c>
      <c r="G41" t="s">
        <v>33</v>
      </c>
      <c r="H41" t="s">
        <v>32</v>
      </c>
      <c r="I41" t="s">
        <v>34</v>
      </c>
      <c r="J41" t="s">
        <v>28</v>
      </c>
      <c r="K41">
        <v>20</v>
      </c>
      <c r="L41">
        <v>10</v>
      </c>
      <c r="M41" t="s">
        <v>322</v>
      </c>
      <c r="N41">
        <v>4</v>
      </c>
      <c r="O41">
        <v>20</v>
      </c>
    </row>
    <row r="42" spans="1:15">
      <c r="A42">
        <v>3444</v>
      </c>
      <c r="B42" t="s">
        <v>242</v>
      </c>
      <c r="C42" t="s">
        <v>36</v>
      </c>
      <c r="D42" s="30">
        <v>45561</v>
      </c>
      <c r="E42" t="s">
        <v>28</v>
      </c>
      <c r="F42">
        <v>10</v>
      </c>
      <c r="G42" t="s">
        <v>37</v>
      </c>
      <c r="H42" t="s">
        <v>32</v>
      </c>
      <c r="I42" t="s">
        <v>34</v>
      </c>
      <c r="J42" t="s">
        <v>28</v>
      </c>
      <c r="K42">
        <v>20</v>
      </c>
      <c r="L42">
        <v>12</v>
      </c>
      <c r="M42" t="s">
        <v>321</v>
      </c>
      <c r="N42">
        <v>9</v>
      </c>
      <c r="O42">
        <v>18</v>
      </c>
    </row>
    <row r="43" spans="1:15">
      <c r="A43">
        <v>3441</v>
      </c>
      <c r="B43" t="s">
        <v>239</v>
      </c>
      <c r="C43" t="s">
        <v>36</v>
      </c>
      <c r="D43" s="30">
        <v>45558</v>
      </c>
      <c r="E43" t="s">
        <v>32</v>
      </c>
      <c r="F43">
        <v>10</v>
      </c>
      <c r="G43" t="s">
        <v>29</v>
      </c>
      <c r="H43" t="s">
        <v>32</v>
      </c>
      <c r="I43" t="s">
        <v>34</v>
      </c>
      <c r="J43" t="s">
        <v>28</v>
      </c>
      <c r="K43">
        <v>20</v>
      </c>
      <c r="L43">
        <v>5</v>
      </c>
      <c r="M43" t="s">
        <v>321</v>
      </c>
      <c r="N43">
        <v>9</v>
      </c>
      <c r="O43">
        <v>25</v>
      </c>
    </row>
    <row r="44" spans="1:15">
      <c r="A44">
        <v>3271</v>
      </c>
      <c r="B44" t="s">
        <v>75</v>
      </c>
      <c r="C44" t="s">
        <v>36</v>
      </c>
      <c r="D44" s="30">
        <v>45388</v>
      </c>
      <c r="E44" t="s">
        <v>32</v>
      </c>
      <c r="F44">
        <v>10</v>
      </c>
      <c r="G44" t="s">
        <v>29</v>
      </c>
      <c r="H44" t="s">
        <v>32</v>
      </c>
      <c r="I44" t="s">
        <v>34</v>
      </c>
      <c r="J44" t="s">
        <v>28</v>
      </c>
      <c r="K44">
        <v>20</v>
      </c>
      <c r="L44">
        <v>5</v>
      </c>
      <c r="M44" t="s">
        <v>322</v>
      </c>
      <c r="N44">
        <v>4</v>
      </c>
      <c r="O44">
        <v>25</v>
      </c>
    </row>
    <row r="45" spans="1:15">
      <c r="A45">
        <v>3438</v>
      </c>
      <c r="B45" t="s">
        <v>236</v>
      </c>
      <c r="C45" t="s">
        <v>36</v>
      </c>
      <c r="D45" s="30">
        <v>45555</v>
      </c>
      <c r="E45" t="s">
        <v>28</v>
      </c>
      <c r="F45">
        <v>10</v>
      </c>
      <c r="G45" t="s">
        <v>33</v>
      </c>
      <c r="H45" t="s">
        <v>32</v>
      </c>
      <c r="I45" t="s">
        <v>34</v>
      </c>
      <c r="J45" t="s">
        <v>28</v>
      </c>
      <c r="K45">
        <v>20</v>
      </c>
      <c r="L45">
        <v>10</v>
      </c>
      <c r="M45" t="s">
        <v>321</v>
      </c>
      <c r="N45">
        <v>9</v>
      </c>
      <c r="O45">
        <v>20</v>
      </c>
    </row>
    <row r="46" spans="1:15">
      <c r="A46">
        <v>3435</v>
      </c>
      <c r="B46" t="s">
        <v>233</v>
      </c>
      <c r="C46" t="s">
        <v>36</v>
      </c>
      <c r="D46" s="30">
        <v>45552</v>
      </c>
      <c r="E46" t="s">
        <v>32</v>
      </c>
      <c r="F46">
        <v>10</v>
      </c>
      <c r="G46" t="s">
        <v>29</v>
      </c>
      <c r="H46" t="s">
        <v>32</v>
      </c>
      <c r="I46" t="s">
        <v>34</v>
      </c>
      <c r="J46" t="s">
        <v>28</v>
      </c>
      <c r="K46">
        <v>20</v>
      </c>
      <c r="L46">
        <v>10</v>
      </c>
      <c r="M46" t="s">
        <v>321</v>
      </c>
      <c r="N46">
        <v>9</v>
      </c>
      <c r="O46">
        <v>20</v>
      </c>
    </row>
    <row r="47" spans="1:15">
      <c r="A47">
        <v>3274</v>
      </c>
      <c r="B47" t="s">
        <v>78</v>
      </c>
      <c r="C47" t="s">
        <v>36</v>
      </c>
      <c r="D47" s="30">
        <v>45391</v>
      </c>
      <c r="E47" t="s">
        <v>28</v>
      </c>
      <c r="F47">
        <v>10</v>
      </c>
      <c r="G47" t="s">
        <v>37</v>
      </c>
      <c r="H47" t="s">
        <v>32</v>
      </c>
      <c r="I47" t="s">
        <v>34</v>
      </c>
      <c r="J47" t="s">
        <v>28</v>
      </c>
      <c r="K47">
        <v>20</v>
      </c>
      <c r="L47">
        <v>12</v>
      </c>
      <c r="M47" t="s">
        <v>322</v>
      </c>
      <c r="N47">
        <v>4</v>
      </c>
      <c r="O47">
        <v>18</v>
      </c>
    </row>
    <row r="48" spans="1:15">
      <c r="A48">
        <v>3432</v>
      </c>
      <c r="B48" t="s">
        <v>230</v>
      </c>
      <c r="C48" t="s">
        <v>36</v>
      </c>
      <c r="D48" s="30">
        <v>45549</v>
      </c>
      <c r="E48" t="s">
        <v>28</v>
      </c>
      <c r="F48">
        <v>10</v>
      </c>
      <c r="G48" t="s">
        <v>33</v>
      </c>
      <c r="H48" t="s">
        <v>32</v>
      </c>
      <c r="I48" t="s">
        <v>34</v>
      </c>
      <c r="J48" t="s">
        <v>28</v>
      </c>
      <c r="K48">
        <v>20</v>
      </c>
      <c r="L48">
        <v>15</v>
      </c>
      <c r="M48" t="s">
        <v>321</v>
      </c>
      <c r="N48">
        <v>9</v>
      </c>
      <c r="O48">
        <v>15</v>
      </c>
    </row>
    <row r="49" spans="1:15">
      <c r="A49">
        <v>3429</v>
      </c>
      <c r="B49" t="s">
        <v>227</v>
      </c>
      <c r="C49" t="s">
        <v>36</v>
      </c>
      <c r="D49" s="30">
        <v>45546</v>
      </c>
      <c r="E49" t="s">
        <v>32</v>
      </c>
      <c r="F49">
        <v>10</v>
      </c>
      <c r="G49" t="s">
        <v>29</v>
      </c>
      <c r="H49" t="s">
        <v>32</v>
      </c>
      <c r="I49" t="s">
        <v>34</v>
      </c>
      <c r="J49" t="s">
        <v>28</v>
      </c>
      <c r="K49">
        <v>20</v>
      </c>
      <c r="L49">
        <v>10</v>
      </c>
      <c r="M49" t="s">
        <v>321</v>
      </c>
      <c r="N49">
        <v>9</v>
      </c>
      <c r="O49">
        <v>20</v>
      </c>
    </row>
    <row r="50" spans="1:15">
      <c r="A50">
        <v>3277</v>
      </c>
      <c r="B50" t="s">
        <v>81</v>
      </c>
      <c r="C50" t="s">
        <v>36</v>
      </c>
      <c r="D50" s="30">
        <v>45394</v>
      </c>
      <c r="E50" t="s">
        <v>32</v>
      </c>
      <c r="F50">
        <v>10</v>
      </c>
      <c r="G50" t="s">
        <v>29</v>
      </c>
      <c r="H50" t="s">
        <v>32</v>
      </c>
      <c r="I50" t="s">
        <v>34</v>
      </c>
      <c r="J50" t="s">
        <v>28</v>
      </c>
      <c r="K50">
        <v>20</v>
      </c>
      <c r="L50">
        <v>10</v>
      </c>
      <c r="M50" t="s">
        <v>322</v>
      </c>
      <c r="N50">
        <v>4</v>
      </c>
      <c r="O50">
        <v>20</v>
      </c>
    </row>
    <row r="51" spans="1:15">
      <c r="A51">
        <v>3426</v>
      </c>
      <c r="B51" t="s">
        <v>202</v>
      </c>
      <c r="C51" t="s">
        <v>36</v>
      </c>
      <c r="D51" s="30">
        <v>45543</v>
      </c>
      <c r="E51" t="s">
        <v>28</v>
      </c>
      <c r="F51">
        <v>10</v>
      </c>
      <c r="G51" t="s">
        <v>37</v>
      </c>
      <c r="H51" t="s">
        <v>32</v>
      </c>
      <c r="I51" t="s">
        <v>34</v>
      </c>
      <c r="J51" t="s">
        <v>28</v>
      </c>
      <c r="K51">
        <v>20</v>
      </c>
      <c r="L51">
        <v>15</v>
      </c>
      <c r="M51" t="s">
        <v>321</v>
      </c>
      <c r="N51">
        <v>9</v>
      </c>
      <c r="O51">
        <v>15</v>
      </c>
    </row>
    <row r="52" spans="1:15">
      <c r="A52">
        <v>3423</v>
      </c>
      <c r="B52" t="s">
        <v>223</v>
      </c>
      <c r="C52" t="s">
        <v>36</v>
      </c>
      <c r="D52" s="30">
        <v>45540</v>
      </c>
      <c r="E52" t="s">
        <v>32</v>
      </c>
      <c r="F52">
        <v>10</v>
      </c>
      <c r="G52" t="s">
        <v>29</v>
      </c>
      <c r="H52" t="s">
        <v>32</v>
      </c>
      <c r="I52" t="s">
        <v>34</v>
      </c>
      <c r="J52" t="s">
        <v>28</v>
      </c>
      <c r="K52">
        <v>20</v>
      </c>
      <c r="L52">
        <v>10</v>
      </c>
      <c r="M52" t="s">
        <v>321</v>
      </c>
      <c r="N52">
        <v>9</v>
      </c>
      <c r="O52">
        <v>20</v>
      </c>
    </row>
    <row r="53" spans="1:15">
      <c r="A53">
        <v>3280</v>
      </c>
      <c r="B53" t="s">
        <v>84</v>
      </c>
      <c r="C53" t="s">
        <v>36</v>
      </c>
      <c r="D53" s="30">
        <v>45397</v>
      </c>
      <c r="E53" t="s">
        <v>28</v>
      </c>
      <c r="F53">
        <v>10</v>
      </c>
      <c r="G53" t="s">
        <v>33</v>
      </c>
      <c r="H53" t="s">
        <v>32</v>
      </c>
      <c r="I53" t="s">
        <v>34</v>
      </c>
      <c r="J53" t="s">
        <v>28</v>
      </c>
      <c r="K53">
        <v>20</v>
      </c>
      <c r="L53">
        <v>15</v>
      </c>
      <c r="M53" t="s">
        <v>322</v>
      </c>
      <c r="N53">
        <v>4</v>
      </c>
      <c r="O53">
        <v>15</v>
      </c>
    </row>
    <row r="54" spans="1:15">
      <c r="A54">
        <v>3420</v>
      </c>
      <c r="B54" t="s">
        <v>221</v>
      </c>
      <c r="C54" t="s">
        <v>36</v>
      </c>
      <c r="D54" s="30">
        <v>45537</v>
      </c>
      <c r="E54" t="s">
        <v>28</v>
      </c>
      <c r="F54">
        <v>10</v>
      </c>
      <c r="G54" t="s">
        <v>33</v>
      </c>
      <c r="H54" t="s">
        <v>32</v>
      </c>
      <c r="I54" t="s">
        <v>34</v>
      </c>
      <c r="J54" t="s">
        <v>28</v>
      </c>
      <c r="K54">
        <v>20</v>
      </c>
      <c r="L54">
        <v>15</v>
      </c>
      <c r="M54" t="s">
        <v>321</v>
      </c>
      <c r="N54">
        <v>9</v>
      </c>
      <c r="O54">
        <v>15</v>
      </c>
    </row>
    <row r="55" spans="1:15">
      <c r="A55">
        <v>3417</v>
      </c>
      <c r="B55" t="s">
        <v>218</v>
      </c>
      <c r="C55" t="s">
        <v>36</v>
      </c>
      <c r="D55" s="30">
        <v>45534</v>
      </c>
      <c r="E55" t="s">
        <v>32</v>
      </c>
      <c r="F55">
        <v>10</v>
      </c>
      <c r="G55" t="s">
        <v>29</v>
      </c>
      <c r="H55" t="s">
        <v>32</v>
      </c>
      <c r="I55" t="s">
        <v>34</v>
      </c>
      <c r="J55" t="s">
        <v>28</v>
      </c>
      <c r="K55">
        <v>20</v>
      </c>
      <c r="L55">
        <v>10</v>
      </c>
      <c r="M55" t="s">
        <v>323</v>
      </c>
      <c r="N55">
        <v>8</v>
      </c>
      <c r="O55">
        <v>20</v>
      </c>
    </row>
    <row r="56" spans="1:15">
      <c r="A56">
        <v>3283</v>
      </c>
      <c r="B56" t="s">
        <v>87</v>
      </c>
      <c r="C56" t="s">
        <v>36</v>
      </c>
      <c r="D56" s="30">
        <v>45400</v>
      </c>
      <c r="E56" t="s">
        <v>32</v>
      </c>
      <c r="F56">
        <v>10</v>
      </c>
      <c r="G56" t="s">
        <v>29</v>
      </c>
      <c r="H56" t="s">
        <v>32</v>
      </c>
      <c r="I56" t="s">
        <v>34</v>
      </c>
      <c r="J56" t="s">
        <v>28</v>
      </c>
      <c r="K56">
        <v>20</v>
      </c>
      <c r="L56">
        <v>10</v>
      </c>
      <c r="M56" t="s">
        <v>322</v>
      </c>
      <c r="N56">
        <v>4</v>
      </c>
      <c r="O56">
        <v>20</v>
      </c>
    </row>
    <row r="57" spans="1:15">
      <c r="A57">
        <v>3414</v>
      </c>
      <c r="B57" t="s">
        <v>215</v>
      </c>
      <c r="C57" t="s">
        <v>36</v>
      </c>
      <c r="D57" s="30">
        <v>45531</v>
      </c>
      <c r="E57" t="s">
        <v>28</v>
      </c>
      <c r="F57">
        <v>10</v>
      </c>
      <c r="G57" t="s">
        <v>37</v>
      </c>
      <c r="H57" t="s">
        <v>32</v>
      </c>
      <c r="I57" t="s">
        <v>34</v>
      </c>
      <c r="J57" t="s">
        <v>28</v>
      </c>
      <c r="K57">
        <v>20</v>
      </c>
      <c r="L57">
        <v>12</v>
      </c>
      <c r="M57" t="s">
        <v>323</v>
      </c>
      <c r="N57">
        <v>8</v>
      </c>
      <c r="O57">
        <v>18</v>
      </c>
    </row>
    <row r="58" spans="1:15">
      <c r="A58">
        <v>3411</v>
      </c>
      <c r="B58" t="s">
        <v>212</v>
      </c>
      <c r="C58" t="s">
        <v>36</v>
      </c>
      <c r="D58" s="30">
        <v>45528</v>
      </c>
      <c r="E58" t="s">
        <v>32</v>
      </c>
      <c r="F58">
        <v>10</v>
      </c>
      <c r="G58" t="s">
        <v>29</v>
      </c>
      <c r="H58" t="s">
        <v>32</v>
      </c>
      <c r="I58" t="s">
        <v>34</v>
      </c>
      <c r="J58" t="s">
        <v>28</v>
      </c>
      <c r="K58">
        <v>20</v>
      </c>
      <c r="L58">
        <v>5</v>
      </c>
      <c r="M58" t="s">
        <v>323</v>
      </c>
      <c r="N58">
        <v>8</v>
      </c>
      <c r="O58">
        <v>25</v>
      </c>
    </row>
    <row r="59" spans="1:15">
      <c r="A59">
        <v>3286</v>
      </c>
      <c r="B59" t="s">
        <v>90</v>
      </c>
      <c r="C59" t="s">
        <v>36</v>
      </c>
      <c r="D59" s="30">
        <v>45403</v>
      </c>
      <c r="E59" t="s">
        <v>28</v>
      </c>
      <c r="F59">
        <v>10</v>
      </c>
      <c r="G59" t="s">
        <v>37</v>
      </c>
      <c r="H59" t="s">
        <v>32</v>
      </c>
      <c r="I59" t="s">
        <v>34</v>
      </c>
      <c r="J59" t="s">
        <v>28</v>
      </c>
      <c r="K59">
        <v>20</v>
      </c>
      <c r="L59">
        <v>15</v>
      </c>
      <c r="M59" t="s">
        <v>322</v>
      </c>
      <c r="N59">
        <v>4</v>
      </c>
      <c r="O59">
        <v>15</v>
      </c>
    </row>
    <row r="60" spans="1:15">
      <c r="A60">
        <v>3408</v>
      </c>
      <c r="B60" t="s">
        <v>209</v>
      </c>
      <c r="C60" t="s">
        <v>36</v>
      </c>
      <c r="D60" s="30">
        <v>45525</v>
      </c>
      <c r="E60" t="s">
        <v>28</v>
      </c>
      <c r="F60">
        <v>10</v>
      </c>
      <c r="G60" t="s">
        <v>33</v>
      </c>
      <c r="H60" t="s">
        <v>32</v>
      </c>
      <c r="I60" t="s">
        <v>34</v>
      </c>
      <c r="J60" t="s">
        <v>28</v>
      </c>
      <c r="K60">
        <v>20</v>
      </c>
      <c r="L60">
        <v>10</v>
      </c>
      <c r="M60" t="s">
        <v>323</v>
      </c>
      <c r="N60">
        <v>8</v>
      </c>
      <c r="O60">
        <v>20</v>
      </c>
    </row>
    <row r="61" spans="1:15">
      <c r="A61">
        <v>3404</v>
      </c>
      <c r="B61" t="s">
        <v>205</v>
      </c>
      <c r="C61" t="s">
        <v>36</v>
      </c>
      <c r="D61" s="30">
        <v>45521</v>
      </c>
      <c r="E61" t="s">
        <v>28</v>
      </c>
      <c r="F61">
        <v>10</v>
      </c>
      <c r="G61" t="s">
        <v>33</v>
      </c>
      <c r="H61" t="s">
        <v>32</v>
      </c>
      <c r="I61" t="s">
        <v>34</v>
      </c>
      <c r="J61" t="s">
        <v>28</v>
      </c>
      <c r="K61">
        <v>20</v>
      </c>
      <c r="L61">
        <v>15</v>
      </c>
      <c r="M61" t="s">
        <v>323</v>
      </c>
      <c r="N61">
        <v>8</v>
      </c>
      <c r="O61">
        <v>15</v>
      </c>
    </row>
    <row r="62" spans="1:15">
      <c r="A62">
        <v>3289</v>
      </c>
      <c r="B62" t="s">
        <v>93</v>
      </c>
      <c r="C62" t="s">
        <v>36</v>
      </c>
      <c r="D62" s="30">
        <v>45406</v>
      </c>
      <c r="E62" t="s">
        <v>32</v>
      </c>
      <c r="F62">
        <v>10</v>
      </c>
      <c r="G62" t="s">
        <v>29</v>
      </c>
      <c r="H62" t="s">
        <v>32</v>
      </c>
      <c r="I62" t="s">
        <v>34</v>
      </c>
      <c r="J62" t="s">
        <v>28</v>
      </c>
      <c r="K62">
        <v>20</v>
      </c>
      <c r="L62">
        <v>10</v>
      </c>
      <c r="M62" t="s">
        <v>322</v>
      </c>
      <c r="N62">
        <v>4</v>
      </c>
      <c r="O62">
        <v>20</v>
      </c>
    </row>
    <row r="63" spans="1:15">
      <c r="A63">
        <v>3401</v>
      </c>
      <c r="B63" t="s">
        <v>202</v>
      </c>
      <c r="C63" t="s">
        <v>36</v>
      </c>
      <c r="D63" s="30">
        <v>45518</v>
      </c>
      <c r="E63" t="s">
        <v>32</v>
      </c>
      <c r="F63">
        <v>10</v>
      </c>
      <c r="G63" t="s">
        <v>29</v>
      </c>
      <c r="H63" t="s">
        <v>32</v>
      </c>
      <c r="I63" t="s">
        <v>34</v>
      </c>
      <c r="J63" t="s">
        <v>28</v>
      </c>
      <c r="K63">
        <v>20</v>
      </c>
      <c r="L63">
        <v>10</v>
      </c>
      <c r="M63" t="s">
        <v>323</v>
      </c>
      <c r="N63">
        <v>8</v>
      </c>
      <c r="O63">
        <v>20</v>
      </c>
    </row>
    <row r="64" spans="1:15">
      <c r="A64">
        <v>3398</v>
      </c>
      <c r="B64" t="s">
        <v>199</v>
      </c>
      <c r="C64" t="s">
        <v>36</v>
      </c>
      <c r="D64" s="30">
        <v>45515</v>
      </c>
      <c r="E64" t="s">
        <v>28</v>
      </c>
      <c r="F64">
        <v>10</v>
      </c>
      <c r="G64" t="s">
        <v>37</v>
      </c>
      <c r="H64" t="s">
        <v>32</v>
      </c>
      <c r="I64" t="s">
        <v>34</v>
      </c>
      <c r="J64" t="s">
        <v>28</v>
      </c>
      <c r="K64">
        <v>20</v>
      </c>
      <c r="L64">
        <v>15</v>
      </c>
      <c r="M64" t="s">
        <v>323</v>
      </c>
      <c r="N64">
        <v>8</v>
      </c>
      <c r="O64">
        <v>15</v>
      </c>
    </row>
    <row r="65" spans="1:15">
      <c r="A65">
        <v>3292</v>
      </c>
      <c r="B65" t="s">
        <v>96</v>
      </c>
      <c r="C65" t="s">
        <v>36</v>
      </c>
      <c r="D65" s="30">
        <v>45409</v>
      </c>
      <c r="E65" t="s">
        <v>28</v>
      </c>
      <c r="F65">
        <v>10</v>
      </c>
      <c r="G65" t="s">
        <v>33</v>
      </c>
      <c r="H65" t="s">
        <v>32</v>
      </c>
      <c r="I65" t="s">
        <v>34</v>
      </c>
      <c r="J65" t="s">
        <v>28</v>
      </c>
      <c r="K65">
        <v>20</v>
      </c>
      <c r="L65">
        <v>15</v>
      </c>
      <c r="M65" t="s">
        <v>322</v>
      </c>
      <c r="N65">
        <v>4</v>
      </c>
      <c r="O65">
        <v>15</v>
      </c>
    </row>
    <row r="66" spans="1:15">
      <c r="A66">
        <v>3395</v>
      </c>
      <c r="B66" t="s">
        <v>197</v>
      </c>
      <c r="C66" t="s">
        <v>36</v>
      </c>
      <c r="D66" s="30">
        <v>45512</v>
      </c>
      <c r="E66" t="s">
        <v>32</v>
      </c>
      <c r="F66">
        <v>10</v>
      </c>
      <c r="G66" t="s">
        <v>29</v>
      </c>
      <c r="H66" t="s">
        <v>32</v>
      </c>
      <c r="I66" t="s">
        <v>34</v>
      </c>
      <c r="J66" t="s">
        <v>28</v>
      </c>
      <c r="K66">
        <v>20</v>
      </c>
      <c r="L66">
        <v>10</v>
      </c>
      <c r="M66" t="s">
        <v>323</v>
      </c>
      <c r="N66">
        <v>8</v>
      </c>
      <c r="O66">
        <v>20</v>
      </c>
    </row>
    <row r="67" spans="1:15">
      <c r="A67">
        <v>3392</v>
      </c>
      <c r="B67" t="s">
        <v>194</v>
      </c>
      <c r="C67" t="s">
        <v>36</v>
      </c>
      <c r="D67" s="30">
        <v>45509</v>
      </c>
      <c r="E67" t="s">
        <v>28</v>
      </c>
      <c r="F67">
        <v>10</v>
      </c>
      <c r="G67" t="s">
        <v>33</v>
      </c>
      <c r="H67" t="s">
        <v>32</v>
      </c>
      <c r="I67" t="s">
        <v>34</v>
      </c>
      <c r="J67" t="s">
        <v>28</v>
      </c>
      <c r="K67">
        <v>20</v>
      </c>
      <c r="L67">
        <v>15</v>
      </c>
      <c r="M67" t="s">
        <v>323</v>
      </c>
      <c r="N67">
        <v>8</v>
      </c>
      <c r="O67">
        <v>15</v>
      </c>
    </row>
    <row r="68" spans="1:15">
      <c r="A68">
        <v>3295</v>
      </c>
      <c r="B68" t="s">
        <v>99</v>
      </c>
      <c r="C68" t="s">
        <v>36</v>
      </c>
      <c r="D68" s="30">
        <v>45412</v>
      </c>
      <c r="E68" t="s">
        <v>32</v>
      </c>
      <c r="F68">
        <v>10</v>
      </c>
      <c r="G68" t="s">
        <v>29</v>
      </c>
      <c r="H68" t="s">
        <v>32</v>
      </c>
      <c r="I68" t="s">
        <v>34</v>
      </c>
      <c r="J68" t="s">
        <v>28</v>
      </c>
      <c r="K68">
        <v>20</v>
      </c>
      <c r="L68">
        <v>5</v>
      </c>
      <c r="M68" t="s">
        <v>322</v>
      </c>
      <c r="N68">
        <v>4</v>
      </c>
      <c r="O68">
        <v>25</v>
      </c>
    </row>
    <row r="69" spans="1:15">
      <c r="A69">
        <v>3389</v>
      </c>
      <c r="B69" t="s">
        <v>192</v>
      </c>
      <c r="C69" t="s">
        <v>36</v>
      </c>
      <c r="D69" s="30">
        <v>45506</v>
      </c>
      <c r="E69" t="s">
        <v>32</v>
      </c>
      <c r="F69">
        <v>10</v>
      </c>
      <c r="G69" t="s">
        <v>29</v>
      </c>
      <c r="H69" t="s">
        <v>32</v>
      </c>
      <c r="I69" t="s">
        <v>34</v>
      </c>
      <c r="J69" t="s">
        <v>28</v>
      </c>
      <c r="K69">
        <v>20</v>
      </c>
      <c r="L69">
        <v>10</v>
      </c>
      <c r="M69" t="s">
        <v>323</v>
      </c>
      <c r="N69">
        <v>8</v>
      </c>
      <c r="O69">
        <v>20</v>
      </c>
    </row>
    <row r="70" spans="1:15">
      <c r="A70">
        <v>3386</v>
      </c>
      <c r="B70" t="s">
        <v>189</v>
      </c>
      <c r="C70" t="s">
        <v>36</v>
      </c>
      <c r="D70" s="30">
        <v>45503</v>
      </c>
      <c r="E70" t="s">
        <v>28</v>
      </c>
      <c r="F70">
        <v>10</v>
      </c>
      <c r="G70" t="s">
        <v>37</v>
      </c>
      <c r="H70" t="s">
        <v>32</v>
      </c>
      <c r="I70" t="s">
        <v>34</v>
      </c>
      <c r="J70" t="s">
        <v>28</v>
      </c>
      <c r="K70">
        <v>20</v>
      </c>
      <c r="L70">
        <v>15</v>
      </c>
      <c r="M70" t="s">
        <v>324</v>
      </c>
      <c r="N70">
        <v>7</v>
      </c>
      <c r="O70">
        <v>15</v>
      </c>
    </row>
    <row r="71" spans="1:15">
      <c r="A71">
        <v>3298</v>
      </c>
      <c r="B71" t="s">
        <v>102</v>
      </c>
      <c r="C71" t="s">
        <v>36</v>
      </c>
      <c r="D71" s="30">
        <v>45415</v>
      </c>
      <c r="E71" t="s">
        <v>32</v>
      </c>
      <c r="F71">
        <v>10</v>
      </c>
      <c r="G71" t="s">
        <v>33</v>
      </c>
      <c r="H71" t="s">
        <v>32</v>
      </c>
      <c r="I71" t="s">
        <v>34</v>
      </c>
      <c r="J71" t="s">
        <v>28</v>
      </c>
      <c r="K71">
        <v>20</v>
      </c>
      <c r="L71">
        <v>10</v>
      </c>
      <c r="M71" t="s">
        <v>325</v>
      </c>
      <c r="N71">
        <v>5</v>
      </c>
      <c r="O71">
        <v>20</v>
      </c>
    </row>
    <row r="72" spans="1:15">
      <c r="A72">
        <v>3383</v>
      </c>
      <c r="B72" t="s">
        <v>186</v>
      </c>
      <c r="C72" t="s">
        <v>36</v>
      </c>
      <c r="D72" s="30">
        <v>45500</v>
      </c>
      <c r="E72" t="s">
        <v>32</v>
      </c>
      <c r="F72">
        <v>10</v>
      </c>
      <c r="G72" t="s">
        <v>29</v>
      </c>
      <c r="H72" t="s">
        <v>32</v>
      </c>
      <c r="I72" t="s">
        <v>34</v>
      </c>
      <c r="J72" t="s">
        <v>28</v>
      </c>
      <c r="K72">
        <v>20</v>
      </c>
      <c r="L72">
        <v>10</v>
      </c>
      <c r="M72" t="s">
        <v>324</v>
      </c>
      <c r="N72">
        <v>7</v>
      </c>
      <c r="O72">
        <v>20</v>
      </c>
    </row>
    <row r="73" spans="1:15">
      <c r="A73">
        <v>3380</v>
      </c>
      <c r="B73" t="s">
        <v>183</v>
      </c>
      <c r="C73" t="s">
        <v>36</v>
      </c>
      <c r="D73" s="30">
        <v>45497</v>
      </c>
      <c r="E73" t="s">
        <v>28</v>
      </c>
      <c r="F73">
        <v>10</v>
      </c>
      <c r="G73" t="s">
        <v>33</v>
      </c>
      <c r="H73" t="s">
        <v>32</v>
      </c>
      <c r="I73" t="s">
        <v>34</v>
      </c>
      <c r="J73" t="s">
        <v>28</v>
      </c>
      <c r="K73">
        <v>20</v>
      </c>
      <c r="L73">
        <v>15</v>
      </c>
      <c r="M73" t="s">
        <v>324</v>
      </c>
      <c r="N73">
        <v>7</v>
      </c>
      <c r="O73">
        <v>15</v>
      </c>
    </row>
    <row r="74" spans="1:15">
      <c r="A74">
        <v>3301</v>
      </c>
      <c r="B74" t="s">
        <v>105</v>
      </c>
      <c r="C74" t="s">
        <v>36</v>
      </c>
      <c r="D74" s="30">
        <v>45418</v>
      </c>
      <c r="E74" t="s">
        <v>28</v>
      </c>
      <c r="F74">
        <v>10</v>
      </c>
      <c r="G74" t="s">
        <v>29</v>
      </c>
      <c r="H74" t="s">
        <v>32</v>
      </c>
      <c r="I74" t="s">
        <v>34</v>
      </c>
      <c r="J74" t="s">
        <v>28</v>
      </c>
      <c r="K74">
        <v>20</v>
      </c>
      <c r="L74">
        <v>5</v>
      </c>
      <c r="M74" t="s">
        <v>325</v>
      </c>
      <c r="N74">
        <v>5</v>
      </c>
      <c r="O74">
        <v>25</v>
      </c>
    </row>
    <row r="75" spans="1:15">
      <c r="A75">
        <v>3377</v>
      </c>
      <c r="B75" t="s">
        <v>180</v>
      </c>
      <c r="C75" t="s">
        <v>36</v>
      </c>
      <c r="D75" s="30">
        <v>45494</v>
      </c>
      <c r="E75" t="s">
        <v>32</v>
      </c>
      <c r="F75">
        <v>10</v>
      </c>
      <c r="G75" t="s">
        <v>29</v>
      </c>
      <c r="H75" t="s">
        <v>32</v>
      </c>
      <c r="I75" t="s">
        <v>34</v>
      </c>
      <c r="J75" t="s">
        <v>28</v>
      </c>
      <c r="K75">
        <v>20</v>
      </c>
      <c r="L75">
        <v>10</v>
      </c>
      <c r="M75" t="s">
        <v>324</v>
      </c>
      <c r="N75">
        <v>7</v>
      </c>
      <c r="O75">
        <v>20</v>
      </c>
    </row>
    <row r="76" spans="1:15">
      <c r="A76">
        <v>3374</v>
      </c>
      <c r="B76" t="s">
        <v>177</v>
      </c>
      <c r="C76" t="s">
        <v>36</v>
      </c>
      <c r="D76" s="30">
        <v>45491</v>
      </c>
      <c r="E76" t="s">
        <v>28</v>
      </c>
      <c r="F76">
        <v>10</v>
      </c>
      <c r="G76" t="s">
        <v>37</v>
      </c>
      <c r="H76" t="s">
        <v>32</v>
      </c>
      <c r="I76" t="s">
        <v>34</v>
      </c>
      <c r="J76" t="s">
        <v>28</v>
      </c>
      <c r="K76">
        <v>20</v>
      </c>
      <c r="L76">
        <v>12</v>
      </c>
      <c r="M76" t="s">
        <v>324</v>
      </c>
      <c r="N76">
        <v>7</v>
      </c>
      <c r="O76">
        <v>18</v>
      </c>
    </row>
    <row r="77" spans="1:15">
      <c r="A77">
        <v>3304</v>
      </c>
      <c r="B77" t="s">
        <v>108</v>
      </c>
      <c r="C77" t="s">
        <v>36</v>
      </c>
      <c r="D77" s="30">
        <v>45421</v>
      </c>
      <c r="E77" t="s">
        <v>32</v>
      </c>
      <c r="F77">
        <v>10</v>
      </c>
      <c r="G77" t="s">
        <v>37</v>
      </c>
      <c r="H77" t="s">
        <v>32</v>
      </c>
      <c r="I77" t="s">
        <v>34</v>
      </c>
      <c r="J77" t="s">
        <v>28</v>
      </c>
      <c r="K77">
        <v>20</v>
      </c>
      <c r="L77">
        <v>12</v>
      </c>
      <c r="M77" t="s">
        <v>325</v>
      </c>
      <c r="N77">
        <v>5</v>
      </c>
      <c r="O77">
        <v>18</v>
      </c>
    </row>
    <row r="78" spans="1:15">
      <c r="A78">
        <v>3371</v>
      </c>
      <c r="B78" t="s">
        <v>174</v>
      </c>
      <c r="C78" t="s">
        <v>36</v>
      </c>
      <c r="D78" s="30">
        <v>45488</v>
      </c>
      <c r="E78" t="s">
        <v>32</v>
      </c>
      <c r="F78">
        <v>10</v>
      </c>
      <c r="G78" t="s">
        <v>29</v>
      </c>
      <c r="H78" t="s">
        <v>32</v>
      </c>
      <c r="I78" t="s">
        <v>34</v>
      </c>
      <c r="J78" t="s">
        <v>28</v>
      </c>
      <c r="K78">
        <v>20</v>
      </c>
      <c r="L78">
        <v>5</v>
      </c>
      <c r="M78" t="s">
        <v>324</v>
      </c>
      <c r="N78">
        <v>7</v>
      </c>
      <c r="O78">
        <v>25</v>
      </c>
    </row>
    <row r="79" spans="1:15">
      <c r="A79">
        <v>3368</v>
      </c>
      <c r="B79" t="s">
        <v>171</v>
      </c>
      <c r="C79" t="s">
        <v>36</v>
      </c>
      <c r="D79" s="30">
        <v>45485</v>
      </c>
      <c r="E79" t="s">
        <v>28</v>
      </c>
      <c r="F79">
        <v>10</v>
      </c>
      <c r="G79" t="s">
        <v>33</v>
      </c>
      <c r="H79" t="s">
        <v>32</v>
      </c>
      <c r="I79" t="s">
        <v>34</v>
      </c>
      <c r="J79" t="s">
        <v>28</v>
      </c>
      <c r="K79">
        <v>20</v>
      </c>
      <c r="L79">
        <v>10</v>
      </c>
      <c r="M79" t="s">
        <v>324</v>
      </c>
      <c r="N79">
        <v>7</v>
      </c>
      <c r="O79">
        <v>20</v>
      </c>
    </row>
    <row r="80" spans="1:15">
      <c r="A80">
        <v>3307</v>
      </c>
      <c r="B80" t="s">
        <v>111</v>
      </c>
      <c r="C80" t="s">
        <v>36</v>
      </c>
      <c r="D80" s="30">
        <v>45424</v>
      </c>
      <c r="E80" t="s">
        <v>28</v>
      </c>
      <c r="F80">
        <v>10</v>
      </c>
      <c r="G80" t="s">
        <v>29</v>
      </c>
      <c r="H80" t="s">
        <v>32</v>
      </c>
      <c r="I80" t="s">
        <v>34</v>
      </c>
      <c r="J80" t="s">
        <v>28</v>
      </c>
      <c r="K80">
        <v>20</v>
      </c>
      <c r="L80">
        <v>10</v>
      </c>
      <c r="M80" t="s">
        <v>325</v>
      </c>
      <c r="N80">
        <v>5</v>
      </c>
      <c r="O80">
        <v>20</v>
      </c>
    </row>
    <row r="81" spans="1:15">
      <c r="A81">
        <v>3365</v>
      </c>
      <c r="B81" t="s">
        <v>168</v>
      </c>
      <c r="C81" t="s">
        <v>36</v>
      </c>
      <c r="D81" s="30">
        <v>45482</v>
      </c>
      <c r="E81" t="s">
        <v>32</v>
      </c>
      <c r="F81">
        <v>10</v>
      </c>
      <c r="G81" t="s">
        <v>29</v>
      </c>
      <c r="H81" t="s">
        <v>32</v>
      </c>
      <c r="I81" t="s">
        <v>34</v>
      </c>
      <c r="J81" t="s">
        <v>28</v>
      </c>
      <c r="K81">
        <v>20</v>
      </c>
      <c r="L81">
        <v>10</v>
      </c>
      <c r="M81" t="s">
        <v>324</v>
      </c>
      <c r="N81">
        <v>7</v>
      </c>
      <c r="O81">
        <v>20</v>
      </c>
    </row>
    <row r="82" spans="1:15">
      <c r="A82">
        <v>3362</v>
      </c>
      <c r="B82" t="s">
        <v>165</v>
      </c>
      <c r="C82" t="s">
        <v>36</v>
      </c>
      <c r="D82" s="30">
        <v>45479</v>
      </c>
      <c r="E82" t="s">
        <v>28</v>
      </c>
      <c r="F82">
        <v>10</v>
      </c>
      <c r="G82" t="s">
        <v>33</v>
      </c>
      <c r="H82" t="s">
        <v>32</v>
      </c>
      <c r="I82" t="s">
        <v>34</v>
      </c>
      <c r="J82" t="s">
        <v>28</v>
      </c>
      <c r="K82">
        <v>20</v>
      </c>
      <c r="L82">
        <v>15</v>
      </c>
      <c r="M82" t="s">
        <v>324</v>
      </c>
      <c r="N82">
        <v>7</v>
      </c>
      <c r="O82">
        <v>15</v>
      </c>
    </row>
    <row r="83" spans="1:15">
      <c r="A83">
        <v>3310</v>
      </c>
      <c r="B83" t="s">
        <v>114</v>
      </c>
      <c r="C83" t="s">
        <v>36</v>
      </c>
      <c r="D83" s="30">
        <v>45427</v>
      </c>
      <c r="E83" t="s">
        <v>32</v>
      </c>
      <c r="F83">
        <v>10</v>
      </c>
      <c r="G83" t="s">
        <v>33</v>
      </c>
      <c r="H83" t="s">
        <v>32</v>
      </c>
      <c r="I83" t="s">
        <v>34</v>
      </c>
      <c r="J83" t="s">
        <v>28</v>
      </c>
      <c r="K83">
        <v>20</v>
      </c>
      <c r="L83">
        <v>15</v>
      </c>
      <c r="M83" t="s">
        <v>325</v>
      </c>
      <c r="N83">
        <v>5</v>
      </c>
      <c r="O83">
        <v>15</v>
      </c>
    </row>
    <row r="84" spans="1:15">
      <c r="A84">
        <v>3359</v>
      </c>
      <c r="B84" t="s">
        <v>162</v>
      </c>
      <c r="C84" t="s">
        <v>36</v>
      </c>
      <c r="D84" s="30">
        <v>45476</v>
      </c>
      <c r="E84" t="s">
        <v>32</v>
      </c>
      <c r="F84">
        <v>10</v>
      </c>
      <c r="G84" t="s">
        <v>29</v>
      </c>
      <c r="H84" t="s">
        <v>32</v>
      </c>
      <c r="I84" t="s">
        <v>34</v>
      </c>
      <c r="J84" t="s">
        <v>28</v>
      </c>
      <c r="K84">
        <v>20</v>
      </c>
      <c r="L84">
        <v>10</v>
      </c>
      <c r="M84" t="s">
        <v>324</v>
      </c>
      <c r="N84">
        <v>7</v>
      </c>
      <c r="O84">
        <v>20</v>
      </c>
    </row>
    <row r="85" spans="1:15">
      <c r="A85">
        <v>3356</v>
      </c>
      <c r="B85" t="s">
        <v>159</v>
      </c>
      <c r="C85" t="s">
        <v>36</v>
      </c>
      <c r="D85" s="30">
        <v>45473</v>
      </c>
      <c r="E85" t="s">
        <v>28</v>
      </c>
      <c r="F85">
        <v>10</v>
      </c>
      <c r="G85" t="s">
        <v>37</v>
      </c>
      <c r="H85" t="s">
        <v>32</v>
      </c>
      <c r="I85" t="s">
        <v>34</v>
      </c>
      <c r="J85" t="s">
        <v>28</v>
      </c>
      <c r="K85">
        <v>20</v>
      </c>
      <c r="L85">
        <v>15</v>
      </c>
      <c r="M85" t="s">
        <v>326</v>
      </c>
      <c r="N85">
        <v>6</v>
      </c>
      <c r="O85">
        <v>15</v>
      </c>
    </row>
    <row r="86" spans="1:15">
      <c r="A86">
        <v>3313</v>
      </c>
      <c r="B86" t="s">
        <v>117</v>
      </c>
      <c r="C86" t="s">
        <v>36</v>
      </c>
      <c r="D86" s="30">
        <v>45430</v>
      </c>
      <c r="E86" t="s">
        <v>28</v>
      </c>
      <c r="F86">
        <v>10</v>
      </c>
      <c r="G86" t="s">
        <v>29</v>
      </c>
      <c r="H86" t="s">
        <v>32</v>
      </c>
      <c r="I86" t="s">
        <v>34</v>
      </c>
      <c r="J86" t="s">
        <v>28</v>
      </c>
      <c r="K86">
        <v>20</v>
      </c>
      <c r="L86">
        <v>10</v>
      </c>
      <c r="M86" t="s">
        <v>325</v>
      </c>
      <c r="N86">
        <v>5</v>
      </c>
      <c r="O86">
        <v>20</v>
      </c>
    </row>
    <row r="87" spans="1:15">
      <c r="A87">
        <v>3353</v>
      </c>
      <c r="B87" t="s">
        <v>156</v>
      </c>
      <c r="C87" t="s">
        <v>36</v>
      </c>
      <c r="D87" s="30">
        <v>45470</v>
      </c>
      <c r="E87" t="s">
        <v>32</v>
      </c>
      <c r="F87">
        <v>10</v>
      </c>
      <c r="G87" t="s">
        <v>29</v>
      </c>
      <c r="H87" t="s">
        <v>32</v>
      </c>
      <c r="I87" t="s">
        <v>34</v>
      </c>
      <c r="J87" t="s">
        <v>28</v>
      </c>
      <c r="K87">
        <v>20</v>
      </c>
      <c r="L87">
        <v>10</v>
      </c>
      <c r="M87" t="s">
        <v>326</v>
      </c>
      <c r="N87">
        <v>6</v>
      </c>
      <c r="O87">
        <v>20</v>
      </c>
    </row>
    <row r="88" spans="1:15">
      <c r="A88">
        <v>3350</v>
      </c>
      <c r="B88" t="s">
        <v>153</v>
      </c>
      <c r="C88" t="s">
        <v>36</v>
      </c>
      <c r="D88" s="30">
        <v>45467</v>
      </c>
      <c r="E88" t="s">
        <v>28</v>
      </c>
      <c r="F88">
        <v>10</v>
      </c>
      <c r="G88" t="s">
        <v>33</v>
      </c>
      <c r="H88" t="s">
        <v>32</v>
      </c>
      <c r="I88" t="s">
        <v>34</v>
      </c>
      <c r="J88" t="s">
        <v>28</v>
      </c>
      <c r="K88">
        <v>20</v>
      </c>
      <c r="L88">
        <v>15</v>
      </c>
      <c r="M88" t="s">
        <v>326</v>
      </c>
      <c r="N88">
        <v>6</v>
      </c>
      <c r="O88">
        <v>15</v>
      </c>
    </row>
    <row r="89" spans="1:15">
      <c r="A89">
        <v>3316</v>
      </c>
      <c r="B89" t="s">
        <v>120</v>
      </c>
      <c r="C89" t="s">
        <v>36</v>
      </c>
      <c r="D89" s="30">
        <v>45433</v>
      </c>
      <c r="E89" t="s">
        <v>32</v>
      </c>
      <c r="F89">
        <v>10</v>
      </c>
      <c r="G89" t="s">
        <v>37</v>
      </c>
      <c r="H89" t="s">
        <v>32</v>
      </c>
      <c r="I89" t="s">
        <v>34</v>
      </c>
      <c r="J89" t="s">
        <v>28</v>
      </c>
      <c r="K89">
        <v>20</v>
      </c>
      <c r="L89">
        <v>15</v>
      </c>
      <c r="M89" t="s">
        <v>325</v>
      </c>
      <c r="N89">
        <v>5</v>
      </c>
      <c r="O89">
        <v>15</v>
      </c>
    </row>
    <row r="90" spans="1:15">
      <c r="A90">
        <v>3347</v>
      </c>
      <c r="B90" t="s">
        <v>151</v>
      </c>
      <c r="C90" t="s">
        <v>36</v>
      </c>
      <c r="D90" s="30">
        <v>45464</v>
      </c>
      <c r="E90" t="s">
        <v>32</v>
      </c>
      <c r="F90">
        <v>10</v>
      </c>
      <c r="G90" t="s">
        <v>29</v>
      </c>
      <c r="H90" t="s">
        <v>32</v>
      </c>
      <c r="I90" t="s">
        <v>34</v>
      </c>
      <c r="J90" t="s">
        <v>28</v>
      </c>
      <c r="K90">
        <v>20</v>
      </c>
      <c r="L90">
        <v>10</v>
      </c>
      <c r="M90" t="s">
        <v>326</v>
      </c>
      <c r="N90">
        <v>6</v>
      </c>
      <c r="O90">
        <v>20</v>
      </c>
    </row>
    <row r="91" spans="1:15">
      <c r="A91">
        <v>3344</v>
      </c>
      <c r="B91" t="s">
        <v>148</v>
      </c>
      <c r="C91" t="s">
        <v>36</v>
      </c>
      <c r="D91" s="30">
        <v>45461</v>
      </c>
      <c r="E91" t="s">
        <v>28</v>
      </c>
      <c r="F91">
        <v>10</v>
      </c>
      <c r="G91" t="s">
        <v>37</v>
      </c>
      <c r="H91" t="s">
        <v>32</v>
      </c>
      <c r="I91" t="s">
        <v>34</v>
      </c>
      <c r="J91" t="s">
        <v>28</v>
      </c>
      <c r="K91">
        <v>20</v>
      </c>
      <c r="L91">
        <v>12</v>
      </c>
      <c r="M91" t="s">
        <v>326</v>
      </c>
      <c r="N91">
        <v>6</v>
      </c>
      <c r="O91">
        <v>18</v>
      </c>
    </row>
    <row r="92" spans="1:15">
      <c r="A92">
        <v>3319</v>
      </c>
      <c r="B92" t="s">
        <v>123</v>
      </c>
      <c r="C92" t="s">
        <v>36</v>
      </c>
      <c r="D92" s="30">
        <v>45436</v>
      </c>
      <c r="E92" t="s">
        <v>28</v>
      </c>
      <c r="F92">
        <v>10</v>
      </c>
      <c r="G92" t="s">
        <v>29</v>
      </c>
      <c r="H92" t="s">
        <v>32</v>
      </c>
      <c r="I92" t="s">
        <v>34</v>
      </c>
      <c r="J92" t="s">
        <v>28</v>
      </c>
      <c r="K92">
        <v>20</v>
      </c>
      <c r="L92">
        <v>10</v>
      </c>
      <c r="M92" t="s">
        <v>325</v>
      </c>
      <c r="N92">
        <v>5</v>
      </c>
      <c r="O92">
        <v>20</v>
      </c>
    </row>
    <row r="93" spans="1:15">
      <c r="A93">
        <v>3341</v>
      </c>
      <c r="B93" t="s">
        <v>145</v>
      </c>
      <c r="C93" t="s">
        <v>36</v>
      </c>
      <c r="D93" s="30">
        <v>45458</v>
      </c>
      <c r="E93" t="s">
        <v>32</v>
      </c>
      <c r="F93">
        <v>10</v>
      </c>
      <c r="G93" t="s">
        <v>29</v>
      </c>
      <c r="H93" t="s">
        <v>32</v>
      </c>
      <c r="I93" t="s">
        <v>34</v>
      </c>
      <c r="J93" t="s">
        <v>28</v>
      </c>
      <c r="K93">
        <v>20</v>
      </c>
      <c r="L93">
        <v>5</v>
      </c>
      <c r="M93" t="s">
        <v>326</v>
      </c>
      <c r="N93">
        <v>6</v>
      </c>
      <c r="O93">
        <v>25</v>
      </c>
    </row>
    <row r="94" spans="1:15">
      <c r="A94">
        <v>3338</v>
      </c>
      <c r="B94" t="s">
        <v>142</v>
      </c>
      <c r="C94" t="s">
        <v>36</v>
      </c>
      <c r="D94" s="30">
        <v>45455</v>
      </c>
      <c r="E94" t="s">
        <v>28</v>
      </c>
      <c r="F94">
        <v>10</v>
      </c>
      <c r="G94" t="s">
        <v>33</v>
      </c>
      <c r="H94" t="s">
        <v>32</v>
      </c>
      <c r="I94" t="s">
        <v>34</v>
      </c>
      <c r="J94" t="s">
        <v>28</v>
      </c>
      <c r="K94">
        <v>20</v>
      </c>
      <c r="L94">
        <v>10</v>
      </c>
      <c r="M94" t="s">
        <v>326</v>
      </c>
      <c r="N94">
        <v>6</v>
      </c>
      <c r="O94">
        <v>20</v>
      </c>
    </row>
    <row r="95" spans="1:15">
      <c r="A95">
        <v>3322</v>
      </c>
      <c r="B95" t="s">
        <v>126</v>
      </c>
      <c r="C95" t="s">
        <v>36</v>
      </c>
      <c r="D95" s="30">
        <v>45439</v>
      </c>
      <c r="E95" t="s">
        <v>32</v>
      </c>
      <c r="F95">
        <v>10</v>
      </c>
      <c r="G95" t="s">
        <v>33</v>
      </c>
      <c r="H95" t="s">
        <v>32</v>
      </c>
      <c r="I95" t="s">
        <v>34</v>
      </c>
      <c r="J95" t="s">
        <v>28</v>
      </c>
      <c r="K95">
        <v>20</v>
      </c>
      <c r="L95">
        <v>15</v>
      </c>
      <c r="M95" t="s">
        <v>325</v>
      </c>
      <c r="N95">
        <v>5</v>
      </c>
      <c r="O95">
        <v>15</v>
      </c>
    </row>
    <row r="96" spans="1:15">
      <c r="A96">
        <v>3334</v>
      </c>
      <c r="B96" t="s">
        <v>138</v>
      </c>
      <c r="C96" t="s">
        <v>36</v>
      </c>
      <c r="D96" s="30">
        <v>45451</v>
      </c>
      <c r="E96" t="s">
        <v>32</v>
      </c>
      <c r="F96">
        <v>10</v>
      </c>
      <c r="G96" t="s">
        <v>37</v>
      </c>
      <c r="H96" t="s">
        <v>32</v>
      </c>
      <c r="I96" t="s">
        <v>34</v>
      </c>
      <c r="J96" t="s">
        <v>28</v>
      </c>
      <c r="K96">
        <v>20</v>
      </c>
      <c r="L96">
        <v>12</v>
      </c>
      <c r="M96" t="s">
        <v>326</v>
      </c>
      <c r="N96">
        <v>6</v>
      </c>
      <c r="O96">
        <v>18</v>
      </c>
    </row>
    <row r="97" spans="1:15">
      <c r="A97">
        <v>3331</v>
      </c>
      <c r="B97" t="s">
        <v>135</v>
      </c>
      <c r="C97" t="s">
        <v>36</v>
      </c>
      <c r="D97" s="30">
        <v>45448</v>
      </c>
      <c r="E97" t="s">
        <v>28</v>
      </c>
      <c r="F97">
        <v>10</v>
      </c>
      <c r="G97" t="s">
        <v>29</v>
      </c>
      <c r="H97" t="s">
        <v>32</v>
      </c>
      <c r="I97" t="s">
        <v>34</v>
      </c>
      <c r="J97" t="s">
        <v>28</v>
      </c>
      <c r="K97">
        <v>20</v>
      </c>
      <c r="L97">
        <v>5</v>
      </c>
      <c r="M97" t="s">
        <v>326</v>
      </c>
      <c r="N97">
        <v>6</v>
      </c>
      <c r="O97">
        <v>25</v>
      </c>
    </row>
    <row r="98" spans="1:15">
      <c r="A98">
        <v>3325</v>
      </c>
      <c r="B98" t="s">
        <v>129</v>
      </c>
      <c r="C98" t="s">
        <v>36</v>
      </c>
      <c r="D98" s="30">
        <v>45442</v>
      </c>
      <c r="E98" t="s">
        <v>28</v>
      </c>
      <c r="F98">
        <v>10</v>
      </c>
      <c r="G98" t="s">
        <v>37</v>
      </c>
      <c r="H98" t="s">
        <v>32</v>
      </c>
      <c r="I98" t="s">
        <v>34</v>
      </c>
      <c r="J98" t="s">
        <v>28</v>
      </c>
      <c r="K98">
        <v>20</v>
      </c>
      <c r="L98">
        <v>15</v>
      </c>
      <c r="M98" t="s">
        <v>325</v>
      </c>
      <c r="N98">
        <v>5</v>
      </c>
      <c r="O98">
        <v>15</v>
      </c>
    </row>
    <row r="99" spans="1:15">
      <c r="A99">
        <v>3328</v>
      </c>
      <c r="B99" t="s">
        <v>132</v>
      </c>
      <c r="C99" t="s">
        <v>36</v>
      </c>
      <c r="D99" s="30">
        <v>45445</v>
      </c>
      <c r="E99" t="s">
        <v>32</v>
      </c>
      <c r="F99">
        <v>10</v>
      </c>
      <c r="G99" t="s">
        <v>33</v>
      </c>
      <c r="H99" t="s">
        <v>32</v>
      </c>
      <c r="I99" t="s">
        <v>34</v>
      </c>
      <c r="J99" t="s">
        <v>28</v>
      </c>
      <c r="K99">
        <v>20</v>
      </c>
      <c r="L99">
        <v>10</v>
      </c>
      <c r="M99" t="s">
        <v>326</v>
      </c>
      <c r="N99">
        <v>6</v>
      </c>
      <c r="O99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749992370372631"/>
  </sheetPr>
  <dimension ref="A1:J84"/>
  <sheetViews>
    <sheetView showGridLines="0" topLeftCell="C6" workbookViewId="0">
      <selection activeCell="G25" sqref="G25"/>
    </sheetView>
  </sheetViews>
  <sheetFormatPr defaultRowHeight="14.25"/>
  <cols>
    <col min="1" max="1" width="10.625" customWidth="1"/>
    <col min="2" max="2" width="16.125" customWidth="1"/>
    <col min="3" max="3" width="16" customWidth="1"/>
    <col min="4" max="4" width="31" customWidth="1"/>
    <col min="5" max="5" width="10.875" bestFit="1" customWidth="1"/>
    <col min="6" max="6" width="25" bestFit="1" customWidth="1"/>
    <col min="7" max="7" width="10.375" bestFit="1" customWidth="1"/>
    <col min="8" max="8" width="24.75" customWidth="1"/>
    <col min="9" max="9" width="25" bestFit="1" customWidth="1"/>
    <col min="10" max="10" width="21.25" bestFit="1" customWidth="1"/>
    <col min="11" max="11" width="35.125" bestFit="1" customWidth="1"/>
    <col min="12" max="15" width="9.75" bestFit="1" customWidth="1"/>
    <col min="16" max="16" width="15.625" bestFit="1" customWidth="1"/>
    <col min="17" max="17" width="12.125" bestFit="1" customWidth="1"/>
  </cols>
  <sheetData>
    <row r="1" spans="2:8">
      <c r="D1">
        <f>C̳álculos!E84</f>
        <v>295</v>
      </c>
    </row>
    <row r="2" spans="2:8" ht="52.5" customHeight="1">
      <c r="B2" s="14" t="s">
        <v>327</v>
      </c>
      <c r="G2" s="14" t="s">
        <v>328</v>
      </c>
    </row>
    <row r="3" spans="2:8">
      <c r="G3" s="11" t="s">
        <v>13</v>
      </c>
      <c r="H3" t="s">
        <v>329</v>
      </c>
    </row>
    <row r="4" spans="2:8">
      <c r="G4" t="s">
        <v>31</v>
      </c>
      <c r="H4" s="12">
        <v>100</v>
      </c>
    </row>
    <row r="5" spans="2:8">
      <c r="D5">
        <f>C̳álculos!E84</f>
        <v>295</v>
      </c>
      <c r="G5" t="s">
        <v>36</v>
      </c>
      <c r="H5" s="12">
        <v>95</v>
      </c>
    </row>
    <row r="6" spans="2:8">
      <c r="B6" s="11" t="s">
        <v>17</v>
      </c>
      <c r="C6" t="s">
        <v>330</v>
      </c>
      <c r="G6" t="s">
        <v>27</v>
      </c>
      <c r="H6" s="12">
        <v>98</v>
      </c>
    </row>
    <row r="7" spans="2:8">
      <c r="B7" t="s">
        <v>33</v>
      </c>
      <c r="C7" s="13">
        <v>1754</v>
      </c>
      <c r="G7" t="s">
        <v>331</v>
      </c>
      <c r="H7" s="12">
        <v>293</v>
      </c>
    </row>
    <row r="8" spans="2:8">
      <c r="B8" t="s">
        <v>29</v>
      </c>
      <c r="C8" s="13">
        <v>3571</v>
      </c>
    </row>
    <row r="9" spans="2:8">
      <c r="B9" t="s">
        <v>37</v>
      </c>
      <c r="C9" s="13">
        <v>2308</v>
      </c>
    </row>
    <row r="10" spans="2:8">
      <c r="B10" t="s">
        <v>331</v>
      </c>
      <c r="C10" s="13">
        <v>7633</v>
      </c>
    </row>
    <row r="13" spans="2:8" ht="19.5" customHeight="1"/>
    <row r="14" spans="2:8" ht="43.5" customHeight="1">
      <c r="B14" s="14" t="s">
        <v>332</v>
      </c>
    </row>
    <row r="16" spans="2:8">
      <c r="B16" s="11" t="s">
        <v>15</v>
      </c>
      <c r="C16" t="s">
        <v>333</v>
      </c>
    </row>
    <row r="17" spans="2:6">
      <c r="B17" t="s">
        <v>32</v>
      </c>
      <c r="C17" s="12">
        <v>147</v>
      </c>
    </row>
    <row r="18" spans="2:6">
      <c r="B18" t="s">
        <v>28</v>
      </c>
      <c r="C18" s="12">
        <v>148</v>
      </c>
    </row>
    <row r="19" spans="2:6">
      <c r="B19" t="s">
        <v>331</v>
      </c>
      <c r="C19" s="12">
        <v>295</v>
      </c>
    </row>
    <row r="22" spans="2:6" ht="60">
      <c r="B22" s="18" t="s">
        <v>334</v>
      </c>
    </row>
    <row r="24" spans="2:6">
      <c r="B24" t="s">
        <v>335</v>
      </c>
      <c r="C24" t="s">
        <v>330</v>
      </c>
    </row>
    <row r="25" spans="2:6">
      <c r="B25" s="13">
        <v>2122</v>
      </c>
      <c r="C25" s="13">
        <v>7633</v>
      </c>
    </row>
    <row r="27" spans="2:6" ht="15">
      <c r="C27" s="15">
        <f>SUM(Tabela1[Coupon Value]) / (SUM(Tabela1[Coupon Value]) + SUM(Tabela1[Total Value]))</f>
        <v>0.21752947206560738</v>
      </c>
      <c r="D27" s="16" t="s">
        <v>336</v>
      </c>
    </row>
    <row r="29" spans="2:6">
      <c r="B29" t="s">
        <v>337</v>
      </c>
      <c r="C29" t="s">
        <v>338</v>
      </c>
    </row>
    <row r="30" spans="2:6">
      <c r="B30" t="s">
        <v>339</v>
      </c>
      <c r="C30" s="13">
        <f>SUM(Tabela1[Coupon Value])</f>
        <v>2122</v>
      </c>
    </row>
    <row r="31" spans="2:6">
      <c r="B31" t="s">
        <v>340</v>
      </c>
      <c r="C31" s="13">
        <f>SUM(Tabela1[Total Value])</f>
        <v>7633</v>
      </c>
      <c r="E31" t="str" cm="1">
        <f t="array" ref="E31:F31">Tabela3[#This Row]</f>
        <v>receita Liquida</v>
      </c>
      <c r="F31">
        <v>7633</v>
      </c>
    </row>
    <row r="33" spans="1:10">
      <c r="D33" s="13">
        <f>C31</f>
        <v>7633</v>
      </c>
    </row>
    <row r="37" spans="1:10" ht="19.5" customHeight="1">
      <c r="B37" s="17" t="s">
        <v>341</v>
      </c>
    </row>
    <row r="38" spans="1:10" ht="24.75" customHeight="1">
      <c r="A38" s="19" t="s">
        <v>342</v>
      </c>
      <c r="B38" s="20" t="s">
        <v>343</v>
      </c>
      <c r="C38" s="32" t="s">
        <v>344</v>
      </c>
    </row>
    <row r="39" spans="1:10" ht="21.75" customHeight="1">
      <c r="A39" s="34" t="s">
        <v>20</v>
      </c>
      <c r="B39" s="20">
        <f>COUNTIF(Tabela1[Minecraft Season Pass],"Yes")</f>
        <v>194</v>
      </c>
      <c r="C39" s="22"/>
    </row>
    <row r="40" spans="1:10" ht="15">
      <c r="A40" s="22" t="s">
        <v>345</v>
      </c>
      <c r="B40" s="21">
        <f>COUNTIF(Tabela1[EA Play Season Pass],"Yes")</f>
        <v>98</v>
      </c>
      <c r="F40" s="39" t="s">
        <v>342</v>
      </c>
      <c r="G40" s="40" t="s">
        <v>343</v>
      </c>
    </row>
    <row r="41" spans="1:10">
      <c r="A41" s="22" t="s">
        <v>346</v>
      </c>
      <c r="B41" s="20">
        <f>COUNTIFS(Tabela1[EA Play Season Pass],"Yes",Tabela1[Minecraft Season Pass],"Yes")</f>
        <v>98</v>
      </c>
      <c r="F41" s="37" t="s">
        <v>346</v>
      </c>
      <c r="G41" s="35">
        <f>COUNTIFS(Tabela1[EA Play Season Pass],"Yes",Tabela1[Minecraft Season Pass],"Yes")</f>
        <v>98</v>
      </c>
    </row>
    <row r="42" spans="1:10">
      <c r="F42" s="38" t="s">
        <v>345</v>
      </c>
      <c r="G42" s="36">
        <f>COUNTIF(Tabela1[EA Play Season Pass],"Yes")</f>
        <v>98</v>
      </c>
    </row>
    <row r="43" spans="1:10">
      <c r="F43" s="41" t="s">
        <v>20</v>
      </c>
      <c r="G43" s="42">
        <f>COUNTIF(Tabela1[Minecraft Season Pass],"Yes")</f>
        <v>194</v>
      </c>
    </row>
    <row r="44" spans="1:10" ht="15">
      <c r="B44" s="17" t="s">
        <v>347</v>
      </c>
    </row>
    <row r="45" spans="1:10">
      <c r="I45" s="13">
        <f>F54/E54</f>
        <v>7.1932203389830507</v>
      </c>
      <c r="J45" t="e" vm="1">
        <f>[1]Resumo!J42 / [1]Resumo!I42</f>
        <v>#VALUE!</v>
      </c>
    </row>
    <row r="46" spans="1:10">
      <c r="A46" t="s">
        <v>344</v>
      </c>
    </row>
    <row r="47" spans="1:10" hidden="1"/>
    <row r="48" spans="1:10">
      <c r="H48" t="e" vm="1">
        <f>[1]Resumo!$J$42 / [1]Resumo!$I$42</f>
        <v>#VALUE!</v>
      </c>
    </row>
    <row r="51" spans="2:7" ht="15" customHeight="1">
      <c r="B51" s="18" t="s">
        <v>348</v>
      </c>
      <c r="E51" s="11" t="s">
        <v>17</v>
      </c>
      <c r="F51" t="s">
        <v>349</v>
      </c>
      <c r="G51" t="e" cm="1">
        <f t="array" aca="1" ref="G51" ca="1">INDIRECT("'" &amp; A1 &amp; "'!$J$42") / INDIRECT("'" &amp; A1 &amp; "'!$I$42")</f>
        <v>#REF!</v>
      </c>
    </row>
    <row r="52" spans="2:7" ht="15" customHeight="1">
      <c r="B52" s="13">
        <f>SUM(Tabela1[Total Value])</f>
        <v>7633</v>
      </c>
      <c r="C52" s="23" t="s">
        <v>350</v>
      </c>
    </row>
    <row r="53" spans="2:7">
      <c r="E53" t="s">
        <v>333</v>
      </c>
      <c r="F53" t="s">
        <v>335</v>
      </c>
    </row>
    <row r="54" spans="2:7" ht="17.25" customHeight="1">
      <c r="B54">
        <f>COUNTA(Tabela1[Subscriber ID])</f>
        <v>295</v>
      </c>
      <c r="C54" s="24" t="s">
        <v>351</v>
      </c>
      <c r="E54" s="12">
        <v>295</v>
      </c>
      <c r="F54" s="13">
        <v>2122</v>
      </c>
    </row>
    <row r="57" spans="2:7" ht="57">
      <c r="B57" s="13">
        <f>SUM(Tabela1[Total Value]) / COUNTA(Tabela1[Subscriber ID])</f>
        <v>25.874576271186442</v>
      </c>
      <c r="C57" s="24" t="s">
        <v>352</v>
      </c>
    </row>
    <row r="60" spans="2:7" ht="15">
      <c r="B60" s="25" t="s">
        <v>353</v>
      </c>
    </row>
    <row r="63" spans="2:7">
      <c r="D63" s="11" t="s">
        <v>24</v>
      </c>
      <c r="E63" s="11" t="s">
        <v>23</v>
      </c>
      <c r="F63" t="s">
        <v>333</v>
      </c>
    </row>
    <row r="64" spans="2:7">
      <c r="D64" s="29">
        <v>1</v>
      </c>
      <c r="E64" t="s">
        <v>354</v>
      </c>
      <c r="F64" s="12">
        <v>2</v>
      </c>
    </row>
    <row r="65" spans="2:7">
      <c r="D65" s="29">
        <v>2</v>
      </c>
      <c r="E65" t="s">
        <v>317</v>
      </c>
      <c r="F65" s="12">
        <v>2</v>
      </c>
    </row>
    <row r="66" spans="2:7">
      <c r="D66" s="29">
        <v>3</v>
      </c>
      <c r="E66" t="s">
        <v>318</v>
      </c>
      <c r="F66" s="12">
        <v>31</v>
      </c>
    </row>
    <row r="67" spans="2:7">
      <c r="D67" s="29">
        <v>4</v>
      </c>
      <c r="E67" t="s">
        <v>322</v>
      </c>
      <c r="F67" s="12">
        <v>30</v>
      </c>
    </row>
    <row r="68" spans="2:7">
      <c r="D68" s="29">
        <v>5</v>
      </c>
      <c r="E68" t="s">
        <v>325</v>
      </c>
      <c r="F68" s="12">
        <v>31</v>
      </c>
    </row>
    <row r="69" spans="2:7">
      <c r="B69" t="e" cm="1">
        <f t="array" aca="1" ref="B69" ca="1">INDIRECT("'" &amp; A1 &amp; "'!$J$42") / INDIRECT("'" &amp; A1 &amp; "'!$I$42")</f>
        <v>#REF!</v>
      </c>
      <c r="D69" s="29">
        <v>6</v>
      </c>
      <c r="E69" t="s">
        <v>326</v>
      </c>
      <c r="F69" s="12">
        <v>30</v>
      </c>
    </row>
    <row r="70" spans="2:7">
      <c r="D70" s="29">
        <v>7</v>
      </c>
      <c r="E70" t="s">
        <v>324</v>
      </c>
      <c r="F70" s="12">
        <v>31</v>
      </c>
    </row>
    <row r="71" spans="2:7">
      <c r="D71" s="29">
        <v>8</v>
      </c>
      <c r="E71" t="s">
        <v>323</v>
      </c>
      <c r="F71" s="12">
        <v>31</v>
      </c>
    </row>
    <row r="72" spans="2:7">
      <c r="D72" s="29">
        <v>9</v>
      </c>
      <c r="E72" t="s">
        <v>321</v>
      </c>
      <c r="F72" s="12">
        <v>30</v>
      </c>
    </row>
    <row r="73" spans="2:7">
      <c r="D73" s="29">
        <v>10</v>
      </c>
      <c r="E73" t="s">
        <v>320</v>
      </c>
      <c r="F73" s="12">
        <v>31</v>
      </c>
    </row>
    <row r="74" spans="2:7">
      <c r="D74" s="29">
        <v>11</v>
      </c>
      <c r="E74" t="s">
        <v>319</v>
      </c>
      <c r="F74" s="12">
        <v>30</v>
      </c>
    </row>
    <row r="75" spans="2:7">
      <c r="D75" s="29">
        <v>12</v>
      </c>
      <c r="E75" t="s">
        <v>316</v>
      </c>
      <c r="F75" s="12">
        <v>16</v>
      </c>
    </row>
    <row r="76" spans="2:7">
      <c r="D76" s="29" t="s">
        <v>331</v>
      </c>
      <c r="F76" s="12">
        <v>295</v>
      </c>
      <c r="G76">
        <f>F75</f>
        <v>16</v>
      </c>
    </row>
    <row r="78" spans="2:7">
      <c r="C78" s="11" t="s">
        <v>17</v>
      </c>
      <c r="D78" t="s">
        <v>349</v>
      </c>
    </row>
    <row r="80" spans="2:7">
      <c r="C80" s="11" t="s">
        <v>13</v>
      </c>
      <c r="D80" t="s">
        <v>355</v>
      </c>
    </row>
    <row r="81" spans="3:5">
      <c r="C81" t="s">
        <v>31</v>
      </c>
      <c r="D81" s="12">
        <v>101</v>
      </c>
    </row>
    <row r="82" spans="3:5">
      <c r="C82" t="s">
        <v>36</v>
      </c>
      <c r="D82" s="12">
        <v>96</v>
      </c>
    </row>
    <row r="83" spans="3:5">
      <c r="C83" t="s">
        <v>27</v>
      </c>
      <c r="D83" s="12">
        <v>98</v>
      </c>
    </row>
    <row r="84" spans="3:5">
      <c r="C84" t="s">
        <v>331</v>
      </c>
      <c r="D84" s="12">
        <v>295</v>
      </c>
      <c r="E84">
        <f>D84</f>
        <v>295</v>
      </c>
    </row>
  </sheetData>
  <sortState ref="F41:G43">
    <sortCondition ref="F41:F43"/>
  </sortState>
  <pageMargins left="0.511811024" right="0.511811024" top="0.78740157499999996" bottom="0.78740157499999996" header="0.31496062000000002" footer="0.31496062000000002"/>
  <drawing r:id="rId8"/>
  <tableParts count="4">
    <tablePart r:id="rId9"/>
    <tablePart r:id="rId10"/>
    <tablePart r:id="rId11"/>
    <tablePart r:id="rId12"/>
  </tableParts>
  <extLst>
    <ext xmlns:x14="http://schemas.microsoft.com/office/spreadsheetml/2009/9/main" uri="{A8765BA9-456A-4dab-B4F3-ACF838C121DE}">
      <x14:slicerList>
        <x14:slicer r:id="rId1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showGridLines="0" tabSelected="1" topLeftCell="A7" zoomScale="80" zoomScaleNormal="80" workbookViewId="0">
      <selection activeCell="O8" sqref="O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25"/>
  <cols>
    <col min="1" max="1" width="20" customWidth="1"/>
    <col min="2" max="2" width="3.625" customWidth="1"/>
    <col min="3" max="3" width="19.875" bestFit="1" customWidth="1"/>
    <col min="4" max="4" width="18.75" bestFit="1" customWidth="1"/>
    <col min="5" max="5" width="10.375" bestFit="1" customWidth="1"/>
    <col min="6" max="6" width="24.75" bestFit="1" customWidth="1"/>
    <col min="7" max="7" width="25" bestFit="1" customWidth="1"/>
    <col min="12" max="12" width="6.625" customWidth="1"/>
    <col min="25" max="25" width="22.375" customWidth="1"/>
  </cols>
  <sheetData>
    <row r="1" spans="1:12">
      <c r="A1" s="43"/>
    </row>
    <row r="2" spans="1:12">
      <c r="A2" s="43"/>
    </row>
    <row r="3" spans="1:12">
      <c r="A3" s="33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>
      <c r="A4" s="33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>
      <c r="A5" s="33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>
      <c r="A6" s="33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>
      <c r="A7" s="33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2">
      <c r="A8" s="33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</row>
    <row r="9" spans="1:12">
      <c r="A9" s="33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2">
      <c r="A10" s="33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2">
      <c r="A11" s="33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>
      <c r="A12" s="33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>
      <c r="A13" s="33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1:12">
      <c r="A14" s="33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1:12">
      <c r="A15" s="33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2">
      <c r="A16" s="33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>
      <c r="A17" s="33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2">
      <c r="A18" s="33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spans="1:12">
      <c r="A19" s="33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0" spans="1:12">
      <c r="A20" s="33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1:12">
      <c r="A21" s="33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2">
      <c r="A22" s="33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1:12">
      <c r="A23" s="33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2">
      <c r="A24" s="33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>
      <c r="A25" s="33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</row>
    <row r="26" spans="1:12">
      <c r="A26" s="33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>
      <c r="A27" s="33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>
      <c r="A28" s="33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>
      <c r="A29" s="33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>
      <c r="A30" s="33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>
      <c r="A31" s="33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1" sqref="M11"/>
    </sheetView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A̳ssets</vt:lpstr>
      <vt:lpstr>B̳ases</vt:lpstr>
      <vt:lpstr>Detalhes1</vt:lpstr>
      <vt:lpstr>C̳álculos</vt:lpstr>
      <vt:lpstr>D̳ashboard</vt:lpstr>
      <vt:lpstr>Planilha1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cp:keywords/>
  <dc:description/>
  <cp:lastModifiedBy>Usuário do Windows</cp:lastModifiedBy>
  <cp:revision/>
  <dcterms:created xsi:type="dcterms:W3CDTF">2024-12-19T13:13:10Z</dcterms:created>
  <dcterms:modified xsi:type="dcterms:W3CDTF">2025-09-06T04:39:50Z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