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Alura\Analise de dados\Excel domine o editor de planilhas\"/>
    </mc:Choice>
  </mc:AlternateContent>
  <xr:revisionPtr revIDLastSave="0" documentId="13_ncr:1_{0183ACBB-8CFB-4ADE-9351-5CBD17D65228}" xr6:coauthVersionLast="36" xr6:coauthVersionMax="36" xr10:uidLastSave="{00000000-0000-0000-0000-000000000000}"/>
  <bookViews>
    <workbookView xWindow="0" yWindow="0" windowWidth="28800" windowHeight="12225" xr2:uid="{F6D97A53-F63B-4272-A181-44B26E0B790F}"/>
  </bookViews>
  <sheets>
    <sheet name="Produtos" sheetId="2" r:id="rId1"/>
    <sheet name="Tabela de produtos" sheetId="1" r:id="rId2"/>
    <sheet name="Planilha1" sheetId="3" r:id="rId3"/>
    <sheet name="Meu Gráfico" sheetId="4" r:id="rId4"/>
  </sheets>
  <definedNames>
    <definedName name="_xlnm.Print_Area" localSheetId="0">Produtos!$A$1:$I$25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2"/>
  <c r="E6" i="2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E18" i="2"/>
  <c r="E19" i="2"/>
  <c r="E20" i="2"/>
  <c r="E21" i="2"/>
  <c r="E22" i="2"/>
  <c r="G22" i="2" s="1"/>
  <c r="E23" i="2"/>
  <c r="G23" i="2" s="1"/>
  <c r="G7" i="2"/>
  <c r="G21" i="2"/>
  <c r="G20" i="2"/>
  <c r="G5" i="2"/>
  <c r="G17" i="2"/>
  <c r="E4" i="2"/>
  <c r="G6" i="2"/>
  <c r="G18" i="2"/>
  <c r="G19" i="2"/>
  <c r="G4" i="2"/>
  <c r="D24" i="1" l="1"/>
  <c r="F24" i="1"/>
  <c r="G24" i="1"/>
  <c r="E24" i="1" l="1"/>
  <c r="F25" i="2"/>
  <c r="D25" i="2"/>
  <c r="G25" i="2" l="1"/>
  <c r="E25" i="2"/>
</calcChain>
</file>

<file path=xl/sharedStrings.xml><?xml version="1.0" encoding="utf-8"?>
<sst xmlns="http://schemas.openxmlformats.org/spreadsheetml/2006/main" count="146" uniqueCount="31">
  <si>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</si>
  <si>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</si>
  <si>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</si>
  <si>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</si>
  <si>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</si>
  <si>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</si>
  <si>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</si>
  <si>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</si>
  <si>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</si>
  <si>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</si>
  <si>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</si>
  <si>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</si>
  <si>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</si>
  <si>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</si>
  <si>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</si>
  <si>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</si>
  <si>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</si>
  <si>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</si>
  <si>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</si>
  <si>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</si>
  <si>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</si>
  <si>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</si>
  <si>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</si>
  <si>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Totais</t>
  </si>
  <si>
    <t>Desconto</t>
  </si>
  <si>
    <t>Total</t>
  </si>
  <si>
    <t>Soma de Qtd</t>
  </si>
  <si>
    <t>Valor com desconto</t>
  </si>
  <si>
    <t>Preço com desconto</t>
  </si>
  <si>
    <t>Valor c/ Total</t>
  </si>
  <si>
    <t>Valor c/  DescontoTotal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</si>
</sst>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44" fontId="5" fillId="2" borderId="3" xfId="0" applyNumberFormat="1" applyFont="1" applyFill="1" applyBorder="1" applyAlignment="1">
      <alignment horizontal="center" vertical="center"/>
    </xf>
    <xf numFmtId="44" fontId="5" fillId="2" borderId="5" xfId="0" applyNumberFormat="1" applyFont="1" applyFill="1" applyBorder="1" applyAlignment="1">
      <alignment horizontal="center" vertical="center"/>
    </xf>
    <xf numFmtId="44" fontId="0" fillId="0" borderId="0" xfId="1" applyFont="1" applyAlignment="1">
      <alignment horizontal="left"/>
    </xf>
    <xf numFmtId="44" fontId="0" fillId="3" borderId="0" xfId="1" applyFont="1" applyFill="1" applyAlignment="1">
      <alignment horizontal="left"/>
    </xf>
    <xf numFmtId="44" fontId="1" fillId="0" borderId="0" xfId="1" applyFont="1" applyAlignment="1">
      <alignment horizontal="left"/>
    </xf>
    <xf numFmtId="44" fontId="1" fillId="0" borderId="0" xfId="1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4" fontId="0" fillId="0" borderId="0" xfId="0" applyNumberFormat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1" xfId="2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9" fontId="0" fillId="0" borderId="9" xfId="0" applyNumberFormat="1" applyBorder="1"/>
    <xf numFmtId="44" fontId="6" fillId="4" borderId="10" xfId="1" applyNumberFormat="1" applyFont="1" applyFill="1" applyBorder="1" applyAlignment="1">
      <alignment horizontal="center"/>
    </xf>
    <xf numFmtId="9" fontId="0" fillId="0" borderId="11" xfId="3" applyFont="1" applyBorder="1"/>
    <xf numFmtId="0" fontId="0" fillId="0" borderId="0" xfId="0" pivotButton="1"/>
    <xf numFmtId="0" fontId="0" fillId="0" borderId="0" xfId="0" applyNumberFormat="1"/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44" fontId="3" fillId="2" borderId="0" xfId="1" applyFont="1" applyFill="1" applyAlignment="1"/>
    <xf numFmtId="0" fontId="3" fillId="2" borderId="0" xfId="0" applyFont="1" applyFill="1" applyAlignment="1"/>
    <xf numFmtId="44" fontId="0" fillId="0" borderId="0" xfId="0" applyNumberFormat="1" applyFon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10"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1 (version 1).xlsb.xlsx]Planilha1!Tabela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Soma de Qtd por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B56-912A-A535C8D60F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5956815"/>
        <c:axId val="398789343"/>
      </c:barChart>
      <c:catAx>
        <c:axId val="2859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789343"/>
        <c:crosses val="autoZero"/>
        <c:auto val="1"/>
        <c:lblAlgn val="ctr"/>
        <c:lblOffset val="100"/>
        <c:noMultiLvlLbl val="0"/>
      </c:catAx>
      <c:valAx>
        <c:axId val="3987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9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36DFE9-7E83-4EEF-A9C5-EAC6575858F4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CB4A5E-C357-406F-8CF6-71F33AFE17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Tavares" refreshedDate="45779.340468865739" createdVersion="6" refreshedVersion="6" minRefreshableVersion="3" recordCount="20" xr:uid="{2C2DEEE8-4A0B-4450-9D3B-33B27794240F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4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44">
      <sharedItems containsSemiMixedTypes="0" containsString="0" containsNumber="1" minValue="0" maxValue="1199.6999999999998"/>
    </cacheField>
    <cacheField name="Valor de desconto" numFmtId="4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03C5B-DFA1-4F4A-9C23-3B36DDFC4797}" name="Tabela dinâ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892888-92FC-4091-B222-F16929E029E4}" name="Tabela4" displayName="Tabela4" ref="A3:G24" totalsRowCount="1" headerRowDxfId="9">
  <autoFilter ref="A3:G23" xr:uid="{8D77BA66-1D4E-4660-AE43-AD17F5A35E22}"/>
  <tableColumns count="7">
    <tableColumn id="1" xr3:uid="{E85BAC32-058A-44BE-B3A9-5094B6E14D2B}" name="Produtos" totalsRowLabel="Total"/>
    <tableColumn id="2" xr3:uid="{10D4FBDD-4532-4C2C-80BF-3B94AE08B67B}" name="Tamanho" dataDxfId="8" totalsRowDxfId="5"/>
    <tableColumn id="3" xr3:uid="{2F2B6668-A428-46C2-ABBA-299668646FAF}" name="Categoria"/>
    <tableColumn id="4" xr3:uid="{BA823C15-84F8-4FF1-9A61-2DC8DF785944}" name="Preço Unitário" totalsRowFunction="sum" totalsRowDxfId="4" dataCellStyle="Moeda"/>
    <tableColumn id="7" xr3:uid="{B3D6AC30-6BB5-484F-8886-8BA3D0A39BB6}" name="Valor com desconto" totalsRowFunction="sum" dataDxfId="6" totalsRowDxfId="3" dataCellStyle="Moeda">
      <calculatedColumnFormula>Tabela4[[#This Row],[Preço Unitário]]-(Tabela4[[#This Row],[Preço Unitário]]*$I$4)</calculatedColumnFormula>
    </tableColumn>
    <tableColumn id="5" xr3:uid="{7A1BCAD6-1CBF-40FA-82E6-6123D68C3CA8}" name="Qtd" totalsRowFunction="sum" dataDxfId="7" totalsRowDxfId="2"/>
    <tableColumn id="6" xr3:uid="{96D13268-0179-47F3-AD26-29F9C2B9230B}" name="Valor c/ Total" totalsRowFunction="sum" dataDxfId="0" totalsRowDxfId="1" dataCellStyle="Moeda">
      <calculatedColumnFormula>Tabela4[[#This Row],[Valor com desconto]]*Tabela4[[#This Row],[Qtd]]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902F-0A53-4C1A-BE2B-CEB8FD7FBBE3}">
  <dimension ref="A1:I25"/>
  <sheetViews>
    <sheetView tabSelected="1" topLeftCell="A10" zoomScale="160" zoomScaleNormal="160" zoomScaleSheetLayoutView="145" workbookViewId="0">
      <selection activeCell="E21" sqref="E21"/>
    </sheetView>
  </sheetViews>
  <sheetFormatPr defaultRowHeight="15" x14ac:dyDescent="0.25"/>
  <cols>
    <col min="1" max="1" width="13.710937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4.42578125" style="8" bestFit="1" customWidth="1"/>
    <col min="6" max="6" width="5.5703125" bestFit="1" customWidth="1"/>
    <col min="7" max="7" width="28.28515625" style="8" bestFit="1" customWidth="1"/>
    <col min="9" max="9" width="12" bestFit="1" customWidth="1"/>
  </cols>
  <sheetData>
    <row r="1" spans="1:9" ht="21" x14ac:dyDescent="0.35">
      <c r="A1" s="39" t="s">
        <v>21</v>
      </c>
      <c r="B1" s="39"/>
      <c r="C1" s="39"/>
      <c r="D1" s="39"/>
      <c r="E1" s="39"/>
      <c r="F1" s="39"/>
      <c r="G1" s="39"/>
    </row>
    <row r="2" spans="1:9" ht="3" customHeight="1" thickBot="1" x14ac:dyDescent="0.3">
      <c r="A2" s="3"/>
      <c r="B2" s="3"/>
      <c r="C2" s="3"/>
      <c r="D2" s="3"/>
      <c r="E2" s="10"/>
      <c r="F2" s="3"/>
      <c r="G2" s="10"/>
    </row>
    <row r="3" spans="1:9" s="2" customFormat="1" ht="18.75" x14ac:dyDescent="0.3">
      <c r="A3" s="24" t="s">
        <v>0</v>
      </c>
      <c r="B3" s="25" t="s">
        <v>1</v>
      </c>
      <c r="C3" s="25" t="s">
        <v>16</v>
      </c>
      <c r="D3" s="25" t="s">
        <v>17</v>
      </c>
      <c r="E3" s="25" t="s">
        <v>28</v>
      </c>
      <c r="F3" s="26" t="s">
        <v>22</v>
      </c>
      <c r="G3" s="25" t="s">
        <v>30</v>
      </c>
      <c r="I3" s="30" t="s">
        <v>24</v>
      </c>
    </row>
    <row r="4" spans="1:9" ht="15.75" thickBot="1" x14ac:dyDescent="0.3">
      <c r="A4" s="4" t="s">
        <v>15</v>
      </c>
      <c r="B4" s="5" t="s">
        <v>2</v>
      </c>
      <c r="C4" s="4" t="s">
        <v>18</v>
      </c>
      <c r="D4" s="27">
        <v>25.9</v>
      </c>
      <c r="E4" s="29">
        <f>D4-(D4*$I$4)</f>
        <v>23.31</v>
      </c>
      <c r="F4" s="28">
        <v>12</v>
      </c>
      <c r="G4" s="29">
        <f>E4*F4</f>
        <v>279.71999999999997</v>
      </c>
      <c r="I4" s="31">
        <v>0.1</v>
      </c>
    </row>
    <row r="5" spans="1:9" x14ac:dyDescent="0.25">
      <c r="A5" s="4" t="s">
        <v>15</v>
      </c>
      <c r="B5" s="5" t="s">
        <v>3</v>
      </c>
      <c r="C5" s="4" t="s">
        <v>18</v>
      </c>
      <c r="D5" s="6">
        <v>29.9</v>
      </c>
      <c r="E5" s="29">
        <f t="shared" ref="E5:E23" si="0">D5-(D5*$I$4)</f>
        <v>26.909999999999997</v>
      </c>
      <c r="F5" s="7">
        <v>10</v>
      </c>
      <c r="G5" s="29">
        <f t="shared" ref="G5:G23" si="1">E5*F5</f>
        <v>269.09999999999997</v>
      </c>
    </row>
    <row r="6" spans="1:9" x14ac:dyDescent="0.25">
      <c r="A6" s="4" t="s">
        <v>15</v>
      </c>
      <c r="B6" s="5" t="s">
        <v>4</v>
      </c>
      <c r="C6" s="4" t="s">
        <v>18</v>
      </c>
      <c r="D6" s="6">
        <v>32.9</v>
      </c>
      <c r="E6" s="29">
        <f t="shared" si="0"/>
        <v>29.61</v>
      </c>
      <c r="F6" s="7">
        <v>6</v>
      </c>
      <c r="G6" s="29">
        <f t="shared" si="1"/>
        <v>177.66</v>
      </c>
    </row>
    <row r="7" spans="1:9" x14ac:dyDescent="0.25">
      <c r="A7" s="4" t="s">
        <v>5</v>
      </c>
      <c r="B7" s="5" t="s">
        <v>14</v>
      </c>
      <c r="C7" s="4" t="s">
        <v>19</v>
      </c>
      <c r="D7" s="6">
        <v>399.9</v>
      </c>
      <c r="E7" s="29">
        <f t="shared" si="0"/>
        <v>359.90999999999997</v>
      </c>
      <c r="F7" s="7">
        <v>3</v>
      </c>
      <c r="G7" s="29">
        <f t="shared" si="1"/>
        <v>1079.73</v>
      </c>
    </row>
    <row r="8" spans="1:9" x14ac:dyDescent="0.25">
      <c r="A8" s="4" t="s">
        <v>6</v>
      </c>
      <c r="B8" s="5" t="s">
        <v>2</v>
      </c>
      <c r="C8" s="4" t="s">
        <v>18</v>
      </c>
      <c r="D8" s="6">
        <v>249.9</v>
      </c>
      <c r="E8" s="29">
        <f t="shared" si="0"/>
        <v>224.91</v>
      </c>
      <c r="F8" s="7">
        <v>1</v>
      </c>
      <c r="G8" s="29">
        <f t="shared" si="1"/>
        <v>224.91</v>
      </c>
    </row>
    <row r="9" spans="1:9" x14ac:dyDescent="0.25">
      <c r="A9" s="4" t="s">
        <v>6</v>
      </c>
      <c r="B9" s="5" t="s">
        <v>3</v>
      </c>
      <c r="C9" s="4" t="s">
        <v>18</v>
      </c>
      <c r="D9" s="6">
        <v>259.89999999999998</v>
      </c>
      <c r="E9" s="29">
        <f t="shared" si="0"/>
        <v>233.90999999999997</v>
      </c>
      <c r="F9" s="7">
        <v>2</v>
      </c>
      <c r="G9" s="29">
        <f t="shared" si="1"/>
        <v>467.81999999999994</v>
      </c>
    </row>
    <row r="10" spans="1:9" x14ac:dyDescent="0.25">
      <c r="A10" s="4" t="s">
        <v>6</v>
      </c>
      <c r="B10" s="5" t="s">
        <v>4</v>
      </c>
      <c r="C10" s="4" t="s">
        <v>18</v>
      </c>
      <c r="D10" s="6">
        <v>299.89999999999998</v>
      </c>
      <c r="E10" s="29">
        <f t="shared" si="0"/>
        <v>269.90999999999997</v>
      </c>
      <c r="F10" s="7">
        <v>1</v>
      </c>
      <c r="G10" s="29">
        <f t="shared" si="1"/>
        <v>269.90999999999997</v>
      </c>
    </row>
    <row r="11" spans="1:9" x14ac:dyDescent="0.25">
      <c r="A11" s="4" t="s">
        <v>7</v>
      </c>
      <c r="B11" s="5" t="s">
        <v>2</v>
      </c>
      <c r="C11" s="4" t="s">
        <v>18</v>
      </c>
      <c r="D11" s="6">
        <v>85.9</v>
      </c>
      <c r="E11" s="29">
        <f t="shared" si="0"/>
        <v>77.31</v>
      </c>
      <c r="F11" s="7">
        <v>8</v>
      </c>
      <c r="G11" s="29">
        <f t="shared" si="1"/>
        <v>618.48</v>
      </c>
    </row>
    <row r="12" spans="1:9" x14ac:dyDescent="0.25">
      <c r="A12" s="4" t="s">
        <v>7</v>
      </c>
      <c r="B12" s="5" t="s">
        <v>3</v>
      </c>
      <c r="C12" s="4" t="s">
        <v>18</v>
      </c>
      <c r="D12" s="6">
        <v>89.9</v>
      </c>
      <c r="E12" s="29">
        <f t="shared" si="0"/>
        <v>80.910000000000011</v>
      </c>
      <c r="F12" s="7">
        <v>5</v>
      </c>
      <c r="G12" s="29">
        <f t="shared" si="1"/>
        <v>404.55000000000007</v>
      </c>
    </row>
    <row r="13" spans="1:9" x14ac:dyDescent="0.25">
      <c r="A13" s="4" t="s">
        <v>7</v>
      </c>
      <c r="B13" s="5" t="s">
        <v>4</v>
      </c>
      <c r="C13" s="4" t="s">
        <v>18</v>
      </c>
      <c r="D13" s="6">
        <v>92.9</v>
      </c>
      <c r="E13" s="29">
        <f t="shared" si="0"/>
        <v>83.61</v>
      </c>
      <c r="F13" s="7">
        <v>6</v>
      </c>
      <c r="G13" s="29">
        <f t="shared" si="1"/>
        <v>501.65999999999997</v>
      </c>
    </row>
    <row r="14" spans="1:9" x14ac:dyDescent="0.25">
      <c r="A14" s="4" t="s">
        <v>8</v>
      </c>
      <c r="B14" s="5" t="s">
        <v>14</v>
      </c>
      <c r="C14" s="4" t="s">
        <v>18</v>
      </c>
      <c r="D14" s="6">
        <v>149.9</v>
      </c>
      <c r="E14" s="29">
        <f t="shared" si="0"/>
        <v>134.91</v>
      </c>
      <c r="F14" s="7">
        <v>2</v>
      </c>
      <c r="G14" s="29">
        <f t="shared" si="1"/>
        <v>269.82</v>
      </c>
    </row>
    <row r="15" spans="1:9" x14ac:dyDescent="0.25">
      <c r="A15" s="4" t="s">
        <v>9</v>
      </c>
      <c r="B15" s="5" t="s">
        <v>2</v>
      </c>
      <c r="C15" s="4" t="s">
        <v>18</v>
      </c>
      <c r="D15" s="6">
        <v>65.900000000000006</v>
      </c>
      <c r="E15" s="29">
        <f t="shared" si="0"/>
        <v>59.31</v>
      </c>
      <c r="F15" s="7">
        <v>12</v>
      </c>
      <c r="G15" s="29">
        <f t="shared" si="1"/>
        <v>711.72</v>
      </c>
    </row>
    <row r="16" spans="1:9" x14ac:dyDescent="0.25">
      <c r="A16" s="4" t="s">
        <v>9</v>
      </c>
      <c r="B16" s="5" t="s">
        <v>3</v>
      </c>
      <c r="C16" s="4" t="s">
        <v>18</v>
      </c>
      <c r="D16" s="6">
        <v>69.900000000000006</v>
      </c>
      <c r="E16" s="29">
        <f t="shared" si="0"/>
        <v>62.910000000000004</v>
      </c>
      <c r="F16" s="7">
        <v>15</v>
      </c>
      <c r="G16" s="29">
        <f t="shared" si="1"/>
        <v>943.65000000000009</v>
      </c>
    </row>
    <row r="17" spans="1:7" x14ac:dyDescent="0.25">
      <c r="A17" s="4" t="s">
        <v>9</v>
      </c>
      <c r="B17" s="5" t="s">
        <v>4</v>
      </c>
      <c r="C17" s="4" t="s">
        <v>18</v>
      </c>
      <c r="D17" s="6">
        <v>70.900000000000006</v>
      </c>
      <c r="E17" s="29">
        <f t="shared" si="0"/>
        <v>63.81</v>
      </c>
      <c r="F17" s="7">
        <v>13</v>
      </c>
      <c r="G17" s="29">
        <f t="shared" si="1"/>
        <v>829.53</v>
      </c>
    </row>
    <row r="18" spans="1:7" x14ac:dyDescent="0.25">
      <c r="A18" s="4" t="s">
        <v>10</v>
      </c>
      <c r="B18" s="5">
        <v>36</v>
      </c>
      <c r="C18" s="4" t="s">
        <v>20</v>
      </c>
      <c r="D18" s="6">
        <v>199.9</v>
      </c>
      <c r="E18" s="29">
        <f t="shared" si="0"/>
        <v>179.91</v>
      </c>
      <c r="F18" s="7">
        <v>2</v>
      </c>
      <c r="G18" s="29">
        <f t="shared" si="1"/>
        <v>359.82</v>
      </c>
    </row>
    <row r="19" spans="1:7" x14ac:dyDescent="0.25">
      <c r="A19" s="4" t="s">
        <v>10</v>
      </c>
      <c r="B19" s="5">
        <v>37</v>
      </c>
      <c r="C19" s="4" t="s">
        <v>20</v>
      </c>
      <c r="D19" s="6">
        <v>249.9</v>
      </c>
      <c r="E19" s="29">
        <f t="shared" si="0"/>
        <v>224.91</v>
      </c>
      <c r="F19" s="7">
        <v>1</v>
      </c>
      <c r="G19" s="29">
        <f t="shared" si="1"/>
        <v>224.91</v>
      </c>
    </row>
    <row r="20" spans="1:7" x14ac:dyDescent="0.25">
      <c r="A20" s="4" t="s">
        <v>10</v>
      </c>
      <c r="B20" s="5">
        <v>38</v>
      </c>
      <c r="C20" s="4" t="s">
        <v>20</v>
      </c>
      <c r="D20" s="6">
        <v>259.89999999999998</v>
      </c>
      <c r="E20" s="29">
        <f t="shared" si="0"/>
        <v>233.90999999999997</v>
      </c>
      <c r="F20" s="7">
        <v>0</v>
      </c>
      <c r="G20" s="29">
        <f t="shared" si="1"/>
        <v>0</v>
      </c>
    </row>
    <row r="21" spans="1:7" x14ac:dyDescent="0.25">
      <c r="A21" s="4" t="s">
        <v>11</v>
      </c>
      <c r="B21" s="5" t="s">
        <v>14</v>
      </c>
      <c r="C21" s="4" t="s">
        <v>19</v>
      </c>
      <c r="D21" s="6">
        <v>259.89999999999998</v>
      </c>
      <c r="E21" s="29">
        <f t="shared" si="0"/>
        <v>233.90999999999997</v>
      </c>
      <c r="F21" s="7">
        <v>1</v>
      </c>
      <c r="G21" s="29">
        <f t="shared" si="1"/>
        <v>233.90999999999997</v>
      </c>
    </row>
    <row r="22" spans="1:7" x14ac:dyDescent="0.25">
      <c r="A22" s="4" t="s">
        <v>12</v>
      </c>
      <c r="B22" s="5" t="s">
        <v>14</v>
      </c>
      <c r="C22" s="4" t="s">
        <v>19</v>
      </c>
      <c r="D22" s="6">
        <v>39.9</v>
      </c>
      <c r="E22" s="29">
        <f t="shared" si="0"/>
        <v>35.909999999999997</v>
      </c>
      <c r="F22" s="7">
        <v>11</v>
      </c>
      <c r="G22" s="29">
        <f t="shared" si="1"/>
        <v>395.01</v>
      </c>
    </row>
    <row r="23" spans="1:7" x14ac:dyDescent="0.25">
      <c r="A23" s="4" t="s">
        <v>13</v>
      </c>
      <c r="B23" s="5" t="s">
        <v>14</v>
      </c>
      <c r="C23" s="4" t="s">
        <v>19</v>
      </c>
      <c r="D23" s="6">
        <v>49.9</v>
      </c>
      <c r="E23" s="29">
        <f t="shared" si="0"/>
        <v>44.91</v>
      </c>
      <c r="F23" s="7">
        <v>21</v>
      </c>
      <c r="G23" s="29">
        <f t="shared" si="1"/>
        <v>943.1099999999999</v>
      </c>
    </row>
    <row r="24" spans="1:7" ht="3" customHeight="1" thickBot="1" x14ac:dyDescent="0.3">
      <c r="A24" s="3"/>
      <c r="B24" s="3"/>
      <c r="C24" s="3"/>
      <c r="D24" s="3"/>
      <c r="E24" s="10"/>
      <c r="F24" s="3"/>
      <c r="G24" s="10"/>
    </row>
    <row r="25" spans="1:7" ht="19.5" thickBot="1" x14ac:dyDescent="0.35">
      <c r="A25" s="36" t="s">
        <v>23</v>
      </c>
      <c r="B25" s="37"/>
      <c r="C25" s="38"/>
      <c r="D25" s="12">
        <f>SUM(D4:D23)</f>
        <v>2983.0000000000009</v>
      </c>
      <c r="E25" s="13">
        <f>SUM(E4:E23)</f>
        <v>2684.6999999999994</v>
      </c>
      <c r="F25" s="18">
        <f>SUM(F4:F23)</f>
        <v>132</v>
      </c>
      <c r="G25" s="13">
        <f>SUM(G4:G23)</f>
        <v>9205.0199999999986</v>
      </c>
    </row>
  </sheetData>
  <mergeCells count="1">
    <mergeCell ref="A25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6"/>
  <sheetViews>
    <sheetView zoomScale="175" zoomScaleNormal="175" workbookViewId="0">
      <selection activeCell="G5" sqref="G5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bestFit="1" customWidth="1"/>
    <col min="5" max="5" width="30.42578125" style="9" bestFit="1" customWidth="1"/>
    <col min="6" max="6" width="10.140625" bestFit="1" customWidth="1"/>
    <col min="7" max="7" width="20.7109375" style="14" bestFit="1" customWidth="1"/>
    <col min="10" max="10" width="13.85546875" bestFit="1" customWidth="1"/>
  </cols>
  <sheetData>
    <row r="1" spans="1:9" ht="21" x14ac:dyDescent="0.35">
      <c r="A1" s="40" t="s">
        <v>21</v>
      </c>
      <c r="B1" s="40"/>
      <c r="C1" s="40"/>
      <c r="D1" s="40"/>
      <c r="E1" s="40"/>
      <c r="F1" s="40"/>
      <c r="G1" s="40"/>
    </row>
    <row r="2" spans="1:9" ht="3" customHeight="1" thickBot="1" x14ac:dyDescent="0.3">
      <c r="A2" s="3"/>
      <c r="B2" s="3"/>
      <c r="C2" s="3"/>
      <c r="D2" s="3"/>
      <c r="E2" s="15"/>
      <c r="F2" s="3"/>
      <c r="G2" s="15"/>
    </row>
    <row r="3" spans="1:9" s="2" customFormat="1" ht="18.75" x14ac:dyDescent="0.3">
      <c r="A3" s="2" t="s">
        <v>0</v>
      </c>
      <c r="B3" s="2" t="s">
        <v>1</v>
      </c>
      <c r="C3" s="2" t="s">
        <v>16</v>
      </c>
      <c r="D3" s="2" t="s">
        <v>17</v>
      </c>
      <c r="E3" s="17" t="s">
        <v>27</v>
      </c>
      <c r="F3" s="2" t="s">
        <v>22</v>
      </c>
      <c r="G3" s="16" t="s">
        <v>29</v>
      </c>
      <c r="I3" s="32" t="s">
        <v>24</v>
      </c>
    </row>
    <row r="4" spans="1:9" ht="15.75" thickBot="1" x14ac:dyDescent="0.3">
      <c r="A4" t="s">
        <v>15</v>
      </c>
      <c r="B4" s="1" t="s">
        <v>2</v>
      </c>
      <c r="C4" t="s">
        <v>18</v>
      </c>
      <c r="D4" s="9">
        <v>25.9</v>
      </c>
      <c r="E4" s="9">
        <f>Tabela4[[#This Row],[Preço Unitário]]-(Tabela4[[#This Row],[Preço Unitário]]*$I$4)</f>
        <v>23.31</v>
      </c>
      <c r="F4" s="8">
        <v>12</v>
      </c>
      <c r="G4" s="14">
        <f>Tabela4[[#This Row],[Valor com desconto]]*Tabela4[[#This Row],[Qtd]]</f>
        <v>279.71999999999997</v>
      </c>
      <c r="I4" s="33">
        <v>0.1</v>
      </c>
    </row>
    <row r="5" spans="1:9" x14ac:dyDescent="0.25">
      <c r="A5" t="s">
        <v>15</v>
      </c>
      <c r="B5" s="1" t="s">
        <v>3</v>
      </c>
      <c r="C5" t="s">
        <v>18</v>
      </c>
      <c r="D5" s="9">
        <v>29.9</v>
      </c>
      <c r="E5" s="9">
        <f>Tabela4[[#This Row],[Preço Unitário]]-(Tabela4[[#This Row],[Preço Unitário]]*$I$4)</f>
        <v>26.909999999999997</v>
      </c>
      <c r="F5" s="8">
        <v>10</v>
      </c>
      <c r="G5" s="14">
        <f>Tabela4[[#This Row],[Valor com desconto]]*Tabela4[[#This Row],[Qtd]]</f>
        <v>269.09999999999997</v>
      </c>
    </row>
    <row r="6" spans="1:9" x14ac:dyDescent="0.25">
      <c r="A6" t="s">
        <v>15</v>
      </c>
      <c r="B6" s="1" t="s">
        <v>4</v>
      </c>
      <c r="C6" t="s">
        <v>18</v>
      </c>
      <c r="D6" s="9">
        <v>32.9</v>
      </c>
      <c r="E6" s="9">
        <f>Tabela4[[#This Row],[Preço Unitário]]-(Tabela4[[#This Row],[Preço Unitário]]*$I$4)</f>
        <v>29.61</v>
      </c>
      <c r="F6" s="8">
        <v>6</v>
      </c>
      <c r="G6" s="14">
        <f>Tabela4[[#This Row],[Valor com desconto]]*Tabela4[[#This Row],[Qtd]]</f>
        <v>177.66</v>
      </c>
    </row>
    <row r="7" spans="1:9" x14ac:dyDescent="0.25">
      <c r="A7" t="s">
        <v>5</v>
      </c>
      <c r="B7" s="1" t="s">
        <v>14</v>
      </c>
      <c r="C7" t="s">
        <v>19</v>
      </c>
      <c r="D7" s="9">
        <v>399.9</v>
      </c>
      <c r="E7" s="9">
        <f>Tabela4[[#This Row],[Preço Unitário]]-(Tabela4[[#This Row],[Preço Unitário]]*$I$4)</f>
        <v>359.90999999999997</v>
      </c>
      <c r="F7" s="8">
        <v>3</v>
      </c>
      <c r="G7" s="14">
        <f>Tabela4[[#This Row],[Valor com desconto]]*Tabela4[[#This Row],[Qtd]]</f>
        <v>1079.73</v>
      </c>
    </row>
    <row r="8" spans="1:9" x14ac:dyDescent="0.25">
      <c r="A8" t="s">
        <v>6</v>
      </c>
      <c r="B8" s="1" t="s">
        <v>2</v>
      </c>
      <c r="C8" t="s">
        <v>18</v>
      </c>
      <c r="D8" s="9">
        <v>249.9</v>
      </c>
      <c r="E8" s="9">
        <f>Tabela4[[#This Row],[Preço Unitário]]-(Tabela4[[#This Row],[Preço Unitário]]*$I$4)</f>
        <v>224.91</v>
      </c>
      <c r="F8" s="8">
        <v>1</v>
      </c>
      <c r="G8" s="14">
        <f>Tabela4[[#This Row],[Valor com desconto]]*Tabela4[[#This Row],[Qtd]]</f>
        <v>224.91</v>
      </c>
    </row>
    <row r="9" spans="1:9" x14ac:dyDescent="0.25">
      <c r="A9" t="s">
        <v>6</v>
      </c>
      <c r="B9" s="1" t="s">
        <v>3</v>
      </c>
      <c r="C9" t="s">
        <v>18</v>
      </c>
      <c r="D9" s="9">
        <v>259.89999999999998</v>
      </c>
      <c r="E9" s="9">
        <f>Tabela4[[#This Row],[Preço Unitário]]-(Tabela4[[#This Row],[Preço Unitário]]*$I$4)</f>
        <v>233.90999999999997</v>
      </c>
      <c r="F9" s="8">
        <v>2</v>
      </c>
      <c r="G9" s="14">
        <f>Tabela4[[#This Row],[Valor com desconto]]*Tabela4[[#This Row],[Qtd]]</f>
        <v>467.81999999999994</v>
      </c>
    </row>
    <row r="10" spans="1:9" x14ac:dyDescent="0.25">
      <c r="A10" t="s">
        <v>6</v>
      </c>
      <c r="B10" s="1" t="s">
        <v>4</v>
      </c>
      <c r="C10" t="s">
        <v>18</v>
      </c>
      <c r="D10" s="9">
        <v>299.89999999999998</v>
      </c>
      <c r="E10" s="9">
        <f>Tabela4[[#This Row],[Preço Unitário]]-(Tabela4[[#This Row],[Preço Unitário]]*$I$4)</f>
        <v>269.90999999999997</v>
      </c>
      <c r="F10" s="8">
        <v>1</v>
      </c>
      <c r="G10" s="14">
        <f>Tabela4[[#This Row],[Valor com desconto]]*Tabela4[[#This Row],[Qtd]]</f>
        <v>269.90999999999997</v>
      </c>
    </row>
    <row r="11" spans="1:9" x14ac:dyDescent="0.25">
      <c r="A11" t="s">
        <v>7</v>
      </c>
      <c r="B11" s="1" t="s">
        <v>2</v>
      </c>
      <c r="C11" t="s">
        <v>18</v>
      </c>
      <c r="D11" s="9">
        <v>85.9</v>
      </c>
      <c r="E11" s="9">
        <f>Tabela4[[#This Row],[Preço Unitário]]-(Tabela4[[#This Row],[Preço Unitário]]*$I$4)</f>
        <v>77.31</v>
      </c>
      <c r="F11" s="8">
        <v>8</v>
      </c>
      <c r="G11" s="14">
        <f>Tabela4[[#This Row],[Valor com desconto]]*Tabela4[[#This Row],[Qtd]]</f>
        <v>618.48</v>
      </c>
    </row>
    <row r="12" spans="1:9" x14ac:dyDescent="0.25">
      <c r="A12" t="s">
        <v>7</v>
      </c>
      <c r="B12" s="1" t="s">
        <v>3</v>
      </c>
      <c r="C12" t="s">
        <v>18</v>
      </c>
      <c r="D12" s="9">
        <v>89.9</v>
      </c>
      <c r="E12" s="9">
        <f>Tabela4[[#This Row],[Preço Unitário]]-(Tabela4[[#This Row],[Preço Unitário]]*$I$4)</f>
        <v>80.910000000000011</v>
      </c>
      <c r="F12" s="8">
        <v>5</v>
      </c>
      <c r="G12" s="14">
        <f>Tabela4[[#This Row],[Valor com desconto]]*Tabela4[[#This Row],[Qtd]]</f>
        <v>404.55000000000007</v>
      </c>
    </row>
    <row r="13" spans="1:9" x14ac:dyDescent="0.25">
      <c r="A13" t="s">
        <v>7</v>
      </c>
      <c r="B13" s="1" t="s">
        <v>4</v>
      </c>
      <c r="C13" t="s">
        <v>18</v>
      </c>
      <c r="D13" s="9">
        <v>92.9</v>
      </c>
      <c r="E13" s="9">
        <f>Tabela4[[#This Row],[Preço Unitário]]-(Tabela4[[#This Row],[Preço Unitário]]*$I$4)</f>
        <v>83.61</v>
      </c>
      <c r="F13" s="8">
        <v>6</v>
      </c>
      <c r="G13" s="14">
        <f>Tabela4[[#This Row],[Valor com desconto]]*Tabela4[[#This Row],[Qtd]]</f>
        <v>501.65999999999997</v>
      </c>
    </row>
    <row r="14" spans="1:9" x14ac:dyDescent="0.25">
      <c r="A14" t="s">
        <v>8</v>
      </c>
      <c r="B14" s="1" t="s">
        <v>14</v>
      </c>
      <c r="C14" t="s">
        <v>18</v>
      </c>
      <c r="D14" s="9">
        <v>149.9</v>
      </c>
      <c r="E14" s="9">
        <f>Tabela4[[#This Row],[Preço Unitário]]-(Tabela4[[#This Row],[Preço Unitário]]*$I$4)</f>
        <v>134.91</v>
      </c>
      <c r="F14" s="8">
        <v>2</v>
      </c>
      <c r="G14" s="14">
        <f>Tabela4[[#This Row],[Valor com desconto]]*Tabela4[[#This Row],[Qtd]]</f>
        <v>269.82</v>
      </c>
    </row>
    <row r="15" spans="1:9" x14ac:dyDescent="0.25">
      <c r="A15" t="s">
        <v>9</v>
      </c>
      <c r="B15" s="1" t="s">
        <v>2</v>
      </c>
      <c r="C15" t="s">
        <v>18</v>
      </c>
      <c r="D15" s="9">
        <v>65.900000000000006</v>
      </c>
      <c r="E15" s="9">
        <f>Tabela4[[#This Row],[Preço Unitário]]-(Tabela4[[#This Row],[Preço Unitário]]*$I$4)</f>
        <v>59.31</v>
      </c>
      <c r="F15" s="8">
        <v>12</v>
      </c>
      <c r="G15" s="14">
        <f>Tabela4[[#This Row],[Valor com desconto]]*Tabela4[[#This Row],[Qtd]]</f>
        <v>711.72</v>
      </c>
    </row>
    <row r="16" spans="1:9" x14ac:dyDescent="0.25">
      <c r="A16" t="s">
        <v>9</v>
      </c>
      <c r="B16" s="1" t="s">
        <v>3</v>
      </c>
      <c r="C16" t="s">
        <v>18</v>
      </c>
      <c r="D16" s="9">
        <v>69.900000000000006</v>
      </c>
      <c r="E16" s="9">
        <f>Tabela4[[#This Row],[Preço Unitário]]-(Tabela4[[#This Row],[Preço Unitário]]*$I$4)</f>
        <v>62.910000000000004</v>
      </c>
      <c r="F16" s="8">
        <v>15</v>
      </c>
      <c r="G16" s="14">
        <f>Tabela4[[#This Row],[Valor com desconto]]*Tabela4[[#This Row],[Qtd]]</f>
        <v>943.65000000000009</v>
      </c>
    </row>
    <row r="17" spans="1:7" x14ac:dyDescent="0.25">
      <c r="A17" t="s">
        <v>9</v>
      </c>
      <c r="B17" s="1" t="s">
        <v>4</v>
      </c>
      <c r="C17" t="s">
        <v>18</v>
      </c>
      <c r="D17" s="9">
        <v>70.900000000000006</v>
      </c>
      <c r="E17" s="9">
        <f>Tabela4[[#This Row],[Preço Unitário]]-(Tabela4[[#This Row],[Preço Unitário]]*$I$4)</f>
        <v>63.81</v>
      </c>
      <c r="F17" s="8">
        <v>13</v>
      </c>
      <c r="G17" s="14">
        <f>Tabela4[[#This Row],[Valor com desconto]]*Tabela4[[#This Row],[Qtd]]</f>
        <v>829.53</v>
      </c>
    </row>
    <row r="18" spans="1:7" x14ac:dyDescent="0.25">
      <c r="A18" t="s">
        <v>10</v>
      </c>
      <c r="B18" s="1">
        <v>36</v>
      </c>
      <c r="C18" t="s">
        <v>20</v>
      </c>
      <c r="D18" s="9">
        <v>199.9</v>
      </c>
      <c r="E18" s="9">
        <f>Tabela4[[#This Row],[Preço Unitário]]-(Tabela4[[#This Row],[Preço Unitário]]*$I$4)</f>
        <v>179.91</v>
      </c>
      <c r="F18" s="8">
        <v>2</v>
      </c>
      <c r="G18" s="14">
        <f>Tabela4[[#This Row],[Valor com desconto]]*Tabela4[[#This Row],[Qtd]]</f>
        <v>359.82</v>
      </c>
    </row>
    <row r="19" spans="1:7" x14ac:dyDescent="0.25">
      <c r="A19" t="s">
        <v>10</v>
      </c>
      <c r="B19" s="1">
        <v>37</v>
      </c>
      <c r="C19" t="s">
        <v>20</v>
      </c>
      <c r="D19" s="9">
        <v>249.9</v>
      </c>
      <c r="E19" s="9">
        <f>Tabela4[[#This Row],[Preço Unitário]]-(Tabela4[[#This Row],[Preço Unitário]]*$I$4)</f>
        <v>224.91</v>
      </c>
      <c r="F19" s="8">
        <v>1</v>
      </c>
      <c r="G19" s="14">
        <f>Tabela4[[#This Row],[Valor com desconto]]*Tabela4[[#This Row],[Qtd]]</f>
        <v>224.91</v>
      </c>
    </row>
    <row r="20" spans="1:7" x14ac:dyDescent="0.25">
      <c r="A20" t="s">
        <v>10</v>
      </c>
      <c r="B20" s="1">
        <v>38</v>
      </c>
      <c r="C20" t="s">
        <v>20</v>
      </c>
      <c r="D20" s="9">
        <v>259.89999999999998</v>
      </c>
      <c r="E20" s="9">
        <f>Tabela4[[#This Row],[Preço Unitário]]-(Tabela4[[#This Row],[Preço Unitário]]*$I$4)</f>
        <v>233.90999999999997</v>
      </c>
      <c r="F20" s="8">
        <v>0</v>
      </c>
      <c r="G20" s="14">
        <f>Tabela4[[#This Row],[Valor com desconto]]*Tabela4[[#This Row],[Qtd]]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9">
        <v>259.89999999999998</v>
      </c>
      <c r="E21" s="9">
        <f>Tabela4[[#This Row],[Preço Unitário]]-(Tabela4[[#This Row],[Preço Unitário]]*$I$4)</f>
        <v>233.90999999999997</v>
      </c>
      <c r="F21" s="8">
        <v>1</v>
      </c>
      <c r="G21" s="14">
        <f>Tabela4[[#This Row],[Valor com desconto]]*Tabela4[[#This Row],[Qtd]]</f>
        <v>233.90999999999997</v>
      </c>
    </row>
    <row r="22" spans="1:7" x14ac:dyDescent="0.25">
      <c r="A22" t="s">
        <v>12</v>
      </c>
      <c r="B22" s="1" t="s">
        <v>14</v>
      </c>
      <c r="C22" t="s">
        <v>19</v>
      </c>
      <c r="D22" s="9">
        <v>39.9</v>
      </c>
      <c r="E22" s="9">
        <f>Tabela4[[#This Row],[Preço Unitário]]-(Tabela4[[#This Row],[Preço Unitário]]*$I$4)</f>
        <v>35.909999999999997</v>
      </c>
      <c r="F22" s="8">
        <v>11</v>
      </c>
      <c r="G22" s="14">
        <f>Tabela4[[#This Row],[Valor com desconto]]*Tabela4[[#This Row],[Qtd]]</f>
        <v>395.01</v>
      </c>
    </row>
    <row r="23" spans="1:7" x14ac:dyDescent="0.25">
      <c r="A23" t="s">
        <v>13</v>
      </c>
      <c r="B23" s="1" t="s">
        <v>14</v>
      </c>
      <c r="C23" t="s">
        <v>19</v>
      </c>
      <c r="D23" s="9">
        <v>49.9</v>
      </c>
      <c r="E23" s="9">
        <f>Tabela4[[#This Row],[Preço Unitário]]-(Tabela4[[#This Row],[Preço Unitário]]*$I$4)</f>
        <v>44.91</v>
      </c>
      <c r="F23" s="8">
        <v>21</v>
      </c>
      <c r="G23" s="14">
        <f>Tabela4[[#This Row],[Valor com desconto]]*Tabela4[[#This Row],[Qtd]]</f>
        <v>943.1099999999999</v>
      </c>
    </row>
    <row r="24" spans="1:7" x14ac:dyDescent="0.25">
      <c r="A24" t="s">
        <v>25</v>
      </c>
      <c r="B24" s="11"/>
      <c r="D24" s="41">
        <f>SUBTOTAL(109,Tabela4[Preço Unitário])</f>
        <v>2983.0000000000009</v>
      </c>
      <c r="E24" s="23">
        <f>SUBTOTAL(109,Tabela4[Valor com desconto])</f>
        <v>2684.6999999999994</v>
      </c>
      <c r="F24" s="8">
        <f>SUBTOTAL(109,Tabela4[Qtd])</f>
        <v>132</v>
      </c>
      <c r="G24" s="23">
        <f>SUBTOTAL(109,Tabela4[Valor c/ Total])</f>
        <v>9205.0199999999986</v>
      </c>
    </row>
    <row r="25" spans="1:7" x14ac:dyDescent="0.25">
      <c r="A25" s="19"/>
      <c r="B25" s="19"/>
      <c r="C25" s="19"/>
      <c r="D25" s="19"/>
      <c r="E25" s="19"/>
      <c r="F25" s="19"/>
      <c r="G25" s="19"/>
    </row>
    <row r="26" spans="1:7" x14ac:dyDescent="0.25">
      <c r="A26" s="19"/>
      <c r="B26" s="19"/>
      <c r="C26" s="19"/>
      <c r="D26" s="21"/>
      <c r="E26" s="20"/>
      <c r="F26" s="22"/>
      <c r="G26" s="2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D8E6-FFAD-47C7-830F-96E5FAC3C7D1}">
  <dimension ref="A3:B13"/>
  <sheetViews>
    <sheetView workbookViewId="0">
      <selection activeCell="A3" sqref="A3:B13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5.7109375" bestFit="1" customWidth="1"/>
    <col min="4" max="4" width="5.5703125" bestFit="1" customWidth="1"/>
    <col min="5" max="5" width="6" bestFit="1" customWidth="1"/>
    <col min="6" max="6" width="12.85546875" bestFit="1" customWidth="1"/>
    <col min="7" max="7" width="5.7109375" bestFit="1" customWidth="1"/>
    <col min="8" max="8" width="8.28515625" bestFit="1" customWidth="1"/>
    <col min="9" max="9" width="7.42578125" bestFit="1" customWidth="1"/>
    <col min="10" max="10" width="5.7109375" bestFit="1" customWidth="1"/>
    <col min="11" max="11" width="8.28515625" bestFit="1" customWidth="1"/>
  </cols>
  <sheetData>
    <row r="3" spans="1:2" x14ac:dyDescent="0.25">
      <c r="A3" s="34" t="s">
        <v>0</v>
      </c>
      <c r="B3" t="s">
        <v>26</v>
      </c>
    </row>
    <row r="4" spans="1:2" x14ac:dyDescent="0.25">
      <c r="A4" t="s">
        <v>9</v>
      </c>
      <c r="B4" s="35">
        <v>40</v>
      </c>
    </row>
    <row r="5" spans="1:2" x14ac:dyDescent="0.25">
      <c r="A5" t="s">
        <v>11</v>
      </c>
      <c r="B5" s="35">
        <v>1</v>
      </c>
    </row>
    <row r="6" spans="1:2" x14ac:dyDescent="0.25">
      <c r="A6" t="s">
        <v>12</v>
      </c>
      <c r="B6" s="35">
        <v>11</v>
      </c>
    </row>
    <row r="7" spans="1:2" x14ac:dyDescent="0.25">
      <c r="A7" t="s">
        <v>7</v>
      </c>
      <c r="B7" s="35">
        <v>19</v>
      </c>
    </row>
    <row r="8" spans="1:2" x14ac:dyDescent="0.25">
      <c r="A8" t="s">
        <v>15</v>
      </c>
      <c r="B8" s="35">
        <v>28</v>
      </c>
    </row>
    <row r="9" spans="1:2" x14ac:dyDescent="0.25">
      <c r="A9" t="s">
        <v>13</v>
      </c>
      <c r="B9" s="35">
        <v>21</v>
      </c>
    </row>
    <row r="10" spans="1:2" x14ac:dyDescent="0.25">
      <c r="A10" t="s">
        <v>6</v>
      </c>
      <c r="B10" s="35">
        <v>4</v>
      </c>
    </row>
    <row r="11" spans="1:2" x14ac:dyDescent="0.25">
      <c r="A11" t="s">
        <v>5</v>
      </c>
      <c r="B11" s="35">
        <v>3</v>
      </c>
    </row>
    <row r="12" spans="1:2" x14ac:dyDescent="0.25">
      <c r="A12" t="s">
        <v>10</v>
      </c>
      <c r="B12" s="35">
        <v>3</v>
      </c>
    </row>
    <row r="13" spans="1:2" x14ac:dyDescent="0.25">
      <c r="A13" t="s">
        <v>8</v>
      </c>
      <c r="B13" s="35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Produtos</vt:lpstr>
      <vt:lpstr>Tabela de produtos</vt:lpstr>
      <vt:lpstr>Planilha1</vt:lpstr>
      <vt:lpstr>Meu Gráfico</vt:lpstr>
      <vt:lpstr>Produtos!Area_de_impressao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Paulo Tavares</cp:lastModifiedBy>
  <cp:lastPrinted>2025-05-02T11:58:09Z</cp:lastPrinted>
  <dcterms:created xsi:type="dcterms:W3CDTF">2023-06-02T17:54:12Z</dcterms:created>
  <dcterms:modified xsi:type="dcterms:W3CDTF">2025-05-03T00:09:33Z</dcterms:modified>
</cp:coreProperties>
</file>