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paulolacerda_ua_pt/Documents/UA/2º Ano/MCE/Guioes - Praticos/Movimento de projeteis/"/>
    </mc:Choice>
  </mc:AlternateContent>
  <xr:revisionPtr revIDLastSave="12" documentId="13_ncr:1_{FE0C780B-BB97-4905-8D4F-7F60CB956DDB}" xr6:coauthVersionLast="47" xr6:coauthVersionMax="47" xr10:uidLastSave="{E29194C6-5BE3-4760-8FBA-D4ECADA33FBE}"/>
  <bookViews>
    <workbookView xWindow="-108" yWindow="-108" windowWidth="23256" windowHeight="12456" activeTab="2" xr2:uid="{24105635-8FCE-4D35-AA84-C0487080E60A}"/>
  </bookViews>
  <sheets>
    <sheet name="ParteA" sheetId="1" r:id="rId1"/>
    <sheet name="ParteB" sheetId="2" r:id="rId2"/>
    <sheet name="Parte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 a="1"/>
  <c r="B12" i="3" s="1"/>
  <c r="B13" i="1"/>
  <c r="B20" i="3"/>
  <c r="H32" i="2"/>
  <c r="H26" i="2"/>
  <c r="H28" i="2"/>
  <c r="B11" i="3" l="1"/>
  <c r="B14" i="1"/>
  <c r="B17" i="1" s="1"/>
  <c r="B19" i="1" s="1"/>
  <c r="B16" i="1"/>
  <c r="B12" i="2"/>
  <c r="B32" i="2"/>
  <c r="B23" i="3"/>
  <c r="B27" i="2"/>
  <c r="B22" i="2"/>
  <c r="B17" i="2"/>
  <c r="B2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<sst xmlns="http://schemas.openxmlformats.org/spreadsheetml/2006/main" count="82" uniqueCount="59">
  <si>
    <t>PARTE A</t>
  </si>
  <si>
    <t>Tipo de Medição (D - Direta | I - Indireta)</t>
  </si>
  <si>
    <t>s (± 5.00E-04) m</t>
  </si>
  <si>
    <t>D</t>
  </si>
  <si>
    <t>Lançamento</t>
  </si>
  <si>
    <t>t(s ± 1.00E-04) (s)</t>
  </si>
  <si>
    <t>μ (média)</t>
  </si>
  <si>
    <t>Δt</t>
  </si>
  <si>
    <t>I [Δt=DesvioMax- μ]</t>
  </si>
  <si>
    <r>
      <t>V</t>
    </r>
    <r>
      <rPr>
        <b/>
        <sz val="8"/>
        <color theme="1"/>
        <rFont val="Aptos Narrow"/>
        <family val="2"/>
      </rPr>
      <t>0</t>
    </r>
    <r>
      <rPr>
        <b/>
        <sz val="11"/>
        <color theme="1"/>
        <rFont val="Aptos Narrow"/>
        <family val="2"/>
      </rPr>
      <t xml:space="preserve"> (m/s)</t>
    </r>
  </si>
  <si>
    <r>
      <t>I [V</t>
    </r>
    <r>
      <rPr>
        <sz val="8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= s / μ]</t>
    </r>
  </si>
  <si>
    <r>
      <t>ΔV</t>
    </r>
    <r>
      <rPr>
        <b/>
        <sz val="8"/>
        <color theme="1"/>
        <rFont val="Aptos Narrow"/>
        <family val="2"/>
      </rPr>
      <t>0</t>
    </r>
  </si>
  <si>
    <r>
      <t>I [</t>
    </r>
    <r>
      <rPr>
        <sz val="11"/>
        <color theme="1"/>
        <rFont val="Aptos Narrow"/>
        <family val="2"/>
      </rPr>
      <t>Δ</t>
    </r>
    <r>
      <rPr>
        <sz val="11.9"/>
        <color theme="1"/>
        <rFont val="Aptos Narrow"/>
        <family val="2"/>
      </rPr>
      <t>x(dv/dt)+Δt(dv/dt)]</t>
    </r>
  </si>
  <si>
    <t>Precisão</t>
  </si>
  <si>
    <r>
      <t>I [1-(</t>
    </r>
    <r>
      <rPr>
        <sz val="11"/>
        <color theme="1"/>
        <rFont val="Aptos Narrow"/>
        <family val="2"/>
      </rPr>
      <t>Δv0/v0)]</t>
    </r>
  </si>
  <si>
    <t>Estratégias:</t>
  </si>
  <si>
    <t xml:space="preserve">1. Verificação constante do equipamento </t>
  </si>
  <si>
    <t>2. Minimizar influencias externas, como por exemplo: correntes de ar, vibrações da mesa…</t>
  </si>
  <si>
    <t>PARTE B</t>
  </si>
  <si>
    <t>Alcance (x ± 5.00E-04 m)</t>
  </si>
  <si>
    <t>Altura de lançamento (y ± 5.00E-04 m)</t>
  </si>
  <si>
    <t>30º</t>
  </si>
  <si>
    <t>x</t>
  </si>
  <si>
    <r>
      <t>x</t>
    </r>
    <r>
      <rPr>
        <b/>
        <sz val="8"/>
        <color theme="1"/>
        <rFont val="Aptos Narrow"/>
        <family val="2"/>
      </rPr>
      <t>ob</t>
    </r>
  </si>
  <si>
    <t>34º</t>
  </si>
  <si>
    <t>38º</t>
  </si>
  <si>
    <t>40º</t>
  </si>
  <si>
    <t>43º</t>
  </si>
  <si>
    <t xml:space="preserve">O alcance parece aumentar até certo ponto (em torno de 34º), e depois começar a diminuir conforme o aumento do angulo de lancamento </t>
  </si>
  <si>
    <t>PARTE C</t>
  </si>
  <si>
    <r>
      <t>m (</t>
    </r>
    <r>
      <rPr>
        <b/>
        <sz val="11"/>
        <color theme="1"/>
        <rFont val="Aptos Narrow"/>
        <family val="2"/>
      </rPr>
      <t>±</t>
    </r>
    <r>
      <rPr>
        <b/>
        <sz val="11"/>
        <color theme="1"/>
        <rFont val="Aptos Narrow"/>
        <family val="2"/>
        <scheme val="minor"/>
      </rPr>
      <t xml:space="preserve"> 1.00E-04) kg</t>
    </r>
  </si>
  <si>
    <t>(massa projétil)</t>
  </si>
  <si>
    <t>M (± 1.00E-04) kg</t>
  </si>
  <si>
    <t>(massa pêndulo)</t>
  </si>
  <si>
    <t>l  (± 5.00E-04 ) m</t>
  </si>
  <si>
    <t>(comprimento pêndulo)</t>
  </si>
  <si>
    <t>h  (±??? ) m</t>
  </si>
  <si>
    <t>I [l-l*cos(μα)]</t>
  </si>
  <si>
    <t xml:space="preserve">Δh </t>
  </si>
  <si>
    <t>Lançamentos</t>
  </si>
  <si>
    <r>
      <rPr>
        <b/>
        <sz val="11"/>
        <color theme="1"/>
        <rFont val="Aptos Narrow"/>
        <family val="2"/>
      </rPr>
      <t>α</t>
    </r>
    <r>
      <rPr>
        <b/>
        <sz val="11"/>
        <color theme="1"/>
        <rFont val="Aptos Narrow"/>
        <family val="2"/>
        <scheme val="minor"/>
      </rPr>
      <t xml:space="preserve"> (± 2.50E-03)º</t>
    </r>
  </si>
  <si>
    <t>μα</t>
  </si>
  <si>
    <t>I [average(1:5)]</t>
  </si>
  <si>
    <t>Δα</t>
  </si>
  <si>
    <t>I* [max(abs(1:5-μα))]</t>
  </si>
  <si>
    <r>
      <t>V</t>
    </r>
    <r>
      <rPr>
        <b/>
        <sz val="8"/>
        <color theme="1"/>
        <rFont val="Aptos Narrow"/>
        <family val="2"/>
        <scheme val="minor"/>
      </rPr>
      <t>0</t>
    </r>
    <r>
      <rPr>
        <b/>
        <sz val="11"/>
        <color theme="1"/>
        <rFont val="Aptos Narrow"/>
        <family val="2"/>
        <scheme val="minor"/>
      </rPr>
      <t xml:space="preserve"> (m/s)</t>
    </r>
  </si>
  <si>
    <t>I [(m+M)/m * sqrt(2gh)]</t>
  </si>
  <si>
    <r>
      <t>ΔV</t>
    </r>
    <r>
      <rPr>
        <b/>
        <sz val="8"/>
        <color theme="1"/>
        <rFont val="Aptos Narrow"/>
        <family val="2"/>
        <scheme val="minor"/>
      </rPr>
      <t>0</t>
    </r>
    <r>
      <rPr>
        <b/>
        <sz val="11"/>
        <color theme="1"/>
        <rFont val="Aptos Narrow"/>
        <family val="2"/>
        <scheme val="minor"/>
      </rPr>
      <t xml:space="preserve"> (m/s)</t>
    </r>
  </si>
  <si>
    <t>*De acordo com o apêndice C (in Instrumentação e Análise de Dados Experimentais), dado que a amostragem está entre 1 e 10, o erro obtido a partir do máximo dos desvios;</t>
  </si>
  <si>
    <t>Preciso (&gt;=90%) (não excede os 10% de erro)</t>
  </si>
  <si>
    <t>º</t>
  </si>
  <si>
    <t>I (1-cos(μα))*Δl+l*sen(μα)*Δα</t>
  </si>
  <si>
    <t>O ângulo máximo que corresponde ao alcance máximo é cerca de 35,14. Concluindo assim que o resultado teorico é  congruente com o resultado obtido pela experiencia.</t>
  </si>
  <si>
    <t>Erro relativo:</t>
  </si>
  <si>
    <t>3. Verificação da consistência dos dados.</t>
  </si>
  <si>
    <t>Ângulo máximo:</t>
  </si>
  <si>
    <t xml:space="preserve">Velocidade Inicial </t>
  </si>
  <si>
    <t>5.00E-04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</si>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</sst>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242424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</font>
    <font>
      <b/>
      <sz val="8"/>
      <color theme="1"/>
      <name val="Aptos Narrow"/>
      <family val="2"/>
      <scheme val="minor"/>
    </font>
    <font>
      <b/>
      <sz val="3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.9"/>
      <color theme="1"/>
      <name val="Aptos Narrow"/>
      <family val="2"/>
    </font>
    <font>
      <b/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center"/>
    </xf>
    <xf numFmtId="11" fontId="3" fillId="0" borderId="0" xfId="0" applyNumberFormat="1" applyFont="1"/>
    <xf numFmtId="11" fontId="4" fillId="0" borderId="0" xfId="0" applyNumberFormat="1" applyFont="1"/>
    <xf numFmtId="11" fontId="5" fillId="3" borderId="0" xfId="0" applyNumberFormat="1" applyFont="1" applyFill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0" borderId="0" xfId="0" applyFont="1"/>
    <xf numFmtId="11" fontId="0" fillId="0" borderId="0" xfId="0" applyNumberFormat="1" applyAlignment="1">
      <alignment horizontal="right"/>
    </xf>
    <xf numFmtId="2" fontId="0" fillId="0" borderId="0" xfId="0" applyNumberFormat="1"/>
    <xf numFmtId="0" fontId="10" fillId="0" borderId="0" xfId="0" applyFont="1"/>
    <xf numFmtId="10" fontId="0" fillId="0" borderId="0" xfId="0" applyNumberFormat="1"/>
    <xf numFmtId="11" fontId="13" fillId="0" borderId="0" xfId="0" applyNumberFormat="1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11" fontId="1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Alcance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852725308377752"/>
          <c:y val="0.17669008567082028"/>
          <c:w val="0.76864456829281769"/>
          <c:h val="0.6223438119223246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ParteB!$N$4:$N$8</c:f>
              <c:numCache>
                <c:formatCode>General</c:formatCode>
                <c:ptCount val="5"/>
                <c:pt idx="0">
                  <c:v>30</c:v>
                </c:pt>
                <c:pt idx="1">
                  <c:v>34</c:v>
                </c:pt>
                <c:pt idx="2">
                  <c:v>38</c:v>
                </c:pt>
                <c:pt idx="3">
                  <c:v>40</c:v>
                </c:pt>
                <c:pt idx="4">
                  <c:v>43</c:v>
                </c:pt>
              </c:numCache>
            </c:numRef>
          </c:xVal>
          <c:yVal>
            <c:numRef>
              <c:f>ParteB!$O$4:$O$8</c:f>
              <c:numCache>
                <c:formatCode>0.00E+00</c:formatCode>
                <c:ptCount val="5"/>
                <c:pt idx="0">
                  <c:v>0.753</c:v>
                </c:pt>
                <c:pt idx="1">
                  <c:v>0.76066666666666671</c:v>
                </c:pt>
                <c:pt idx="2">
                  <c:v>0.75499999999999989</c:v>
                </c:pt>
                <c:pt idx="3">
                  <c:v>0.75666666666666671</c:v>
                </c:pt>
                <c:pt idx="4">
                  <c:v>0.7403333333333334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3-4774-940C-2F9D6F71D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562704"/>
        <c:axId val="1014570864"/>
      </c:scatterChart>
      <c:valAx>
        <c:axId val="1014562704"/>
        <c:scaling>
          <c:orientation val="minMax"/>
          <c:max val="43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 / 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14570864"/>
        <c:crosses val="autoZero"/>
        <c:crossBetween val="midCat"/>
        <c:majorUnit val="3"/>
      </c:valAx>
      <c:valAx>
        <c:axId val="101457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Alcance /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1456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606842</xdr:colOff>
      <xdr:row>6</xdr:row>
      <xdr:rowOff>9791</xdr:rowOff>
    </xdr:from>
    <xdr:to>
      <xdr:col>12</xdr:col>
      <xdr:colOff>260580</xdr:colOff>
      <xdr:row>21</xdr:row>
      <xdr:rowOff>0</xdr:rowOff>
    </xdr:to>
    <xdr:graphicFrame macro="">
      <xdr:nvGraphicFramePr>
        <xdr:cNvPr id="47" name="Chart 26">
          <a:extLst>
            <a:ext uri="{FF2B5EF4-FFF2-40B4-BE49-F238E27FC236}">
              <a16:creationId xmlns:a16="http://schemas.microsoft.com/office/drawing/2014/main" id="{774CA289-4667-D86F-0E90-668B105D0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96877</xdr:colOff>
      <xdr:row>34</xdr:row>
      <xdr:rowOff>130477</xdr:rowOff>
    </xdr:from>
    <xdr:to>
      <xdr:col>8</xdr:col>
      <xdr:colOff>99397</xdr:colOff>
      <xdr:row>34</xdr:row>
      <xdr:rowOff>132277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56A6C223-6716-9F56-AD2C-DB48F92E9471}"/>
                </a:ext>
              </a:extLst>
            </xdr14:cNvPr>
            <xdr14:cNvContentPartPr/>
          </xdr14:nvContentPartPr>
          <xdr14:nvPr macro=""/>
          <xdr14:xfrm>
            <a:off x="6398280" y="6299048"/>
            <a:ext cx="2520" cy="180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56A6C223-6716-9F56-AD2C-DB48F92E947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92160" y="6292928"/>
              <a:ext cx="14760" cy="14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21T15:30:18.52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472 356 13303 0 0,'0'0'9163'0'0,"-6"-5"-7005"0"0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57D-9151-4C27-A7CE-337B5E444533}">
  <dimension ref="A2:E25"/>
  <sheetViews>
    <sheetView topLeftCell="A9" zoomScale="130" zoomScaleNormal="130" workbookViewId="0">
      <selection activeCell="B25" sqref="B25"/>
    </sheetView>
  </sheetViews>
  <sheetFormatPr defaultRowHeight="14.4" x14ac:dyDescent="0.3"/>
  <cols>
    <col min="1" max="1" width="12.88671875" customWidth="1"/>
    <col min="2" max="2" width="15.109375" customWidth="1"/>
    <col min="3" max="3" width="17.109375" customWidth="1"/>
    <col min="4" max="4" width="11" bestFit="1" customWidth="1"/>
  </cols>
  <sheetData>
    <row r="2" spans="1:5" ht="39" x14ac:dyDescent="0.75">
      <c r="A2" s="18" t="s">
        <v>0</v>
      </c>
    </row>
    <row r="3" spans="1:5" x14ac:dyDescent="0.3">
      <c r="C3" s="26" t="s">
        <v>1</v>
      </c>
      <c r="D3" s="26"/>
      <c r="E3" s="26"/>
    </row>
    <row r="4" spans="1:5" x14ac:dyDescent="0.3">
      <c r="A4" s="11" t="s">
        <v>2</v>
      </c>
      <c r="B4" s="5">
        <v>0.1</v>
      </c>
      <c r="C4" t="s">
        <v>3</v>
      </c>
    </row>
    <row r="5" spans="1:5" ht="14.25" customHeight="1" x14ac:dyDescent="0.3">
      <c r="A5" s="12"/>
      <c r="B5" s="12"/>
      <c r="E5" s="5"/>
    </row>
    <row r="6" spans="1:5" x14ac:dyDescent="0.3">
      <c r="C6" s="5"/>
      <c r="D6" s="5"/>
    </row>
    <row r="7" spans="1:5" x14ac:dyDescent="0.3">
      <c r="A7" s="11" t="s">
        <v>4</v>
      </c>
      <c r="B7" s="15" t="s">
        <v>5</v>
      </c>
    </row>
    <row r="8" spans="1:5" x14ac:dyDescent="0.3">
      <c r="A8" s="10">
        <v>1</v>
      </c>
      <c r="B8" s="5">
        <v>4.4400000000000002E-2</v>
      </c>
      <c r="C8" t="s">
        <v>3</v>
      </c>
    </row>
    <row r="9" spans="1:5" x14ac:dyDescent="0.3">
      <c r="A9" s="10">
        <v>2</v>
      </c>
      <c r="B9" s="5">
        <v>4.3700000000000003E-2</v>
      </c>
      <c r="C9" t="s">
        <v>3</v>
      </c>
    </row>
    <row r="10" spans="1:5" x14ac:dyDescent="0.3">
      <c r="A10" s="10">
        <v>3</v>
      </c>
      <c r="B10" s="5">
        <v>4.3799999999999999E-2</v>
      </c>
      <c r="C10" t="s">
        <v>3</v>
      </c>
    </row>
    <row r="11" spans="1:5" x14ac:dyDescent="0.3">
      <c r="A11" s="10">
        <v>4</v>
      </c>
      <c r="B11" s="5">
        <v>4.2500000000000003E-2</v>
      </c>
      <c r="C11" t="s">
        <v>3</v>
      </c>
    </row>
    <row r="12" spans="1:5" x14ac:dyDescent="0.3">
      <c r="A12" s="10">
        <v>5</v>
      </c>
      <c r="B12" s="5">
        <v>4.4900000000000002E-2</v>
      </c>
      <c r="C12" t="s">
        <v>3</v>
      </c>
    </row>
    <row r="13" spans="1:5" x14ac:dyDescent="0.3">
      <c r="A13" s="16" t="s">
        <v>6</v>
      </c>
      <c r="B13" s="5">
        <f>AVERAGE(B8:B12)</f>
        <v>4.3860000000000003E-2</v>
      </c>
      <c r="C13" t="s">
        <v>3</v>
      </c>
    </row>
    <row r="14" spans="1:5" x14ac:dyDescent="0.3">
      <c r="A14" s="16" t="s">
        <v>7</v>
      </c>
      <c r="B14">
        <f>MAX(B8:B13)-B13</f>
        <v>1.0399999999999993E-3</v>
      </c>
      <c r="C14" t="s">
        <v>8</v>
      </c>
    </row>
    <row r="16" spans="1:5" x14ac:dyDescent="0.3">
      <c r="A16" s="16" t="s">
        <v>9</v>
      </c>
      <c r="B16">
        <f>B4/B13</f>
        <v>2.2799817601459189</v>
      </c>
      <c r="C16" t="s">
        <v>10</v>
      </c>
    </row>
    <row r="17" spans="1:4" ht="15.6" x14ac:dyDescent="0.3">
      <c r="A17" s="16" t="s">
        <v>11</v>
      </c>
      <c r="B17">
        <f>0.0001*1/0.1+B14*(1/B13)</f>
        <v>2.4711810305517536E-2</v>
      </c>
      <c r="C17" s="27" t="s">
        <v>12</v>
      </c>
      <c r="D17" s="27"/>
    </row>
    <row r="18" spans="1:4" x14ac:dyDescent="0.3">
      <c r="C18" s="6"/>
    </row>
    <row r="19" spans="1:4" x14ac:dyDescent="0.3">
      <c r="A19" s="16" t="s">
        <v>13</v>
      </c>
      <c r="B19" s="22">
        <f>1-(B17/B16)</f>
        <v>0.98916139999999997</v>
      </c>
      <c r="C19" t="s">
        <v>14</v>
      </c>
      <c r="D19" t="s">
        <v>49</v>
      </c>
    </row>
    <row r="22" spans="1:4" x14ac:dyDescent="0.3">
      <c r="A22" t="s">
        <v>15</v>
      </c>
    </row>
    <row r="23" spans="1:4" x14ac:dyDescent="0.3">
      <c r="A23" t="s">
        <v>16</v>
      </c>
    </row>
    <row r="24" spans="1:4" x14ac:dyDescent="0.3">
      <c r="A24" t="s">
        <v>17</v>
      </c>
    </row>
    <row r="25" spans="1:4" x14ac:dyDescent="0.3">
      <c r="A25" t="s">
        <v>54</v>
      </c>
    </row>
  </sheetData>
  <mergeCells count="2">
    <mergeCell ref="C3:E3"/>
    <mergeCell ref="C17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84E7-A238-4C04-9DF2-88511CFAC5DC}">
  <dimension ref="A1:T37"/>
  <sheetViews>
    <sheetView topLeftCell="A14" zoomScale="104" zoomScaleNormal="55" workbookViewId="0">
      <selection activeCell="A6" sqref="A6:D32"/>
    </sheetView>
  </sheetViews>
  <sheetFormatPr defaultRowHeight="14.4" x14ac:dyDescent="0.3"/>
  <cols>
    <col min="1" max="1" width="25.88671875" customWidth="1"/>
    <col min="2" max="2" width="22.109375" customWidth="1"/>
    <col min="3" max="3" width="13.44140625" customWidth="1"/>
    <col min="4" max="4" width="21" customWidth="1"/>
    <col min="7" max="7" width="10.21875" customWidth="1"/>
  </cols>
  <sheetData>
    <row r="1" spans="1:15" ht="24" customHeight="1" x14ac:dyDescent="0.3"/>
    <row r="2" spans="1:15" ht="39" x14ac:dyDescent="0.75">
      <c r="A2" s="18" t="s">
        <v>18</v>
      </c>
    </row>
    <row r="4" spans="1:15" x14ac:dyDescent="0.3">
      <c r="F4" s="5"/>
      <c r="G4" s="5"/>
      <c r="N4">
        <v>30</v>
      </c>
      <c r="O4" s="19">
        <v>0.753</v>
      </c>
    </row>
    <row r="5" spans="1:15" x14ac:dyDescent="0.3">
      <c r="N5">
        <v>34</v>
      </c>
      <c r="O5" s="19">
        <v>0.76066666666666671</v>
      </c>
    </row>
    <row r="6" spans="1:15" x14ac:dyDescent="0.3">
      <c r="A6" s="8" t="s">
        <v>58</v>
      </c>
      <c r="B6" s="9" t="s">
        <v>19</v>
      </c>
      <c r="C6" s="28" t="s">
        <v>20</v>
      </c>
      <c r="D6" s="28"/>
      <c r="N6">
        <v>38</v>
      </c>
      <c r="O6" s="19">
        <v>0.75499999999999989</v>
      </c>
    </row>
    <row r="7" spans="1:15" x14ac:dyDescent="0.3">
      <c r="A7" s="17" t="s">
        <v>21</v>
      </c>
      <c r="B7" s="17" t="s">
        <v>22</v>
      </c>
      <c r="C7" s="29">
        <v>0.27</v>
      </c>
      <c r="D7" s="29"/>
      <c r="F7" s="5"/>
      <c r="M7" s="6"/>
      <c r="N7">
        <v>40</v>
      </c>
      <c r="O7" s="19">
        <v>0.75666666666666671</v>
      </c>
    </row>
    <row r="8" spans="1:15" x14ac:dyDescent="0.3">
      <c r="A8" s="2">
        <v>1</v>
      </c>
      <c r="B8" s="5">
        <v>0.751</v>
      </c>
      <c r="C8" s="29"/>
      <c r="D8" s="29"/>
      <c r="F8" s="5"/>
      <c r="G8" s="5"/>
      <c r="M8" s="6"/>
      <c r="N8">
        <v>43</v>
      </c>
      <c r="O8" s="5">
        <v>0.7403333333333334</v>
      </c>
    </row>
    <row r="9" spans="1:15" x14ac:dyDescent="0.3">
      <c r="A9" s="2">
        <v>2</v>
      </c>
      <c r="B9" s="5">
        <v>0.753</v>
      </c>
      <c r="C9" s="29"/>
      <c r="D9" s="29"/>
      <c r="M9" s="6"/>
    </row>
    <row r="10" spans="1:15" x14ac:dyDescent="0.3">
      <c r="A10" s="2">
        <v>3</v>
      </c>
      <c r="B10" s="5">
        <v>0.755</v>
      </c>
      <c r="C10" s="29"/>
      <c r="D10" s="29"/>
      <c r="F10" s="4"/>
    </row>
    <row r="11" spans="1:15" x14ac:dyDescent="0.3">
      <c r="B11" s="5"/>
      <c r="C11" s="29"/>
      <c r="D11" s="29"/>
    </row>
    <row r="12" spans="1:15" x14ac:dyDescent="0.3">
      <c r="A12" s="16" t="s">
        <v>23</v>
      </c>
      <c r="B12" s="19">
        <f>AVERAGE(B7:B10)</f>
        <v>0.753</v>
      </c>
      <c r="C12" s="29"/>
      <c r="D12" s="29"/>
    </row>
    <row r="13" spans="1:15" x14ac:dyDescent="0.3">
      <c r="A13" s="17" t="s">
        <v>24</v>
      </c>
      <c r="B13" s="17" t="s">
        <v>22</v>
      </c>
      <c r="C13" s="29"/>
      <c r="D13" s="29"/>
    </row>
    <row r="14" spans="1:15" x14ac:dyDescent="0.3">
      <c r="A14" s="2">
        <v>1</v>
      </c>
      <c r="B14" s="19">
        <v>0.76</v>
      </c>
      <c r="C14" s="29"/>
      <c r="D14" s="29"/>
      <c r="O14" t="s">
        <v>57</v>
      </c>
    </row>
    <row r="15" spans="1:15" x14ac:dyDescent="0.3">
      <c r="A15" s="2">
        <v>2</v>
      </c>
      <c r="B15" s="19">
        <v>0.76100000000000001</v>
      </c>
      <c r="C15" s="29"/>
      <c r="D15" s="29"/>
    </row>
    <row r="16" spans="1:15" x14ac:dyDescent="0.3">
      <c r="A16" s="2">
        <v>3</v>
      </c>
      <c r="B16" s="19">
        <v>0.76100000000000001</v>
      </c>
      <c r="C16" s="29"/>
      <c r="D16" s="29"/>
    </row>
    <row r="17" spans="1:9" x14ac:dyDescent="0.3">
      <c r="A17" s="16" t="s">
        <v>23</v>
      </c>
      <c r="B17" s="19">
        <f>AVERAGE(B14:B16)</f>
        <v>0.76066666666666671</v>
      </c>
      <c r="C17" s="29"/>
      <c r="D17" s="29"/>
    </row>
    <row r="18" spans="1:9" x14ac:dyDescent="0.3">
      <c r="A18" s="17" t="s">
        <v>25</v>
      </c>
      <c r="B18" s="17" t="s">
        <v>22</v>
      </c>
      <c r="C18" s="29"/>
      <c r="D18" s="29"/>
    </row>
    <row r="19" spans="1:9" x14ac:dyDescent="0.3">
      <c r="A19" s="7">
        <v>1</v>
      </c>
      <c r="B19" s="19">
        <v>0.755</v>
      </c>
      <c r="C19" s="29"/>
      <c r="D19" s="29"/>
    </row>
    <row r="20" spans="1:9" x14ac:dyDescent="0.3">
      <c r="A20" s="7">
        <v>2</v>
      </c>
      <c r="B20" s="19">
        <v>0.754</v>
      </c>
      <c r="C20" s="29"/>
      <c r="D20" s="29"/>
    </row>
    <row r="21" spans="1:9" x14ac:dyDescent="0.3">
      <c r="A21" s="7">
        <v>3</v>
      </c>
      <c r="B21" s="19">
        <v>0.75600000000000001</v>
      </c>
      <c r="C21" s="29"/>
      <c r="D21" s="29"/>
    </row>
    <row r="22" spans="1:9" x14ac:dyDescent="0.3">
      <c r="A22" s="16" t="s">
        <v>23</v>
      </c>
      <c r="B22" s="19">
        <f>AVERAGE(B19:B21)</f>
        <v>0.75499999999999989</v>
      </c>
      <c r="C22" s="29"/>
      <c r="D22" s="29"/>
    </row>
    <row r="23" spans="1:9" x14ac:dyDescent="0.3">
      <c r="A23" s="17" t="s">
        <v>26</v>
      </c>
      <c r="B23" s="17" t="s">
        <v>22</v>
      </c>
      <c r="C23" s="29"/>
      <c r="D23" s="29"/>
      <c r="F23" t="s">
        <v>28</v>
      </c>
    </row>
    <row r="24" spans="1:9" x14ac:dyDescent="0.3">
      <c r="A24" s="7">
        <v>1</v>
      </c>
      <c r="B24" s="19">
        <v>0.755</v>
      </c>
      <c r="C24" s="29"/>
      <c r="D24" s="29"/>
    </row>
    <row r="25" spans="1:9" x14ac:dyDescent="0.3">
      <c r="A25" s="7">
        <v>2</v>
      </c>
      <c r="B25" s="19">
        <v>0.75700000000000001</v>
      </c>
      <c r="C25" s="29"/>
      <c r="D25" s="29"/>
    </row>
    <row r="26" spans="1:9" x14ac:dyDescent="0.3">
      <c r="A26" s="7">
        <v>3</v>
      </c>
      <c r="B26" s="19">
        <v>0.75800000000000001</v>
      </c>
      <c r="C26" s="29"/>
      <c r="D26" s="29"/>
      <c r="F26" t="s">
        <v>55</v>
      </c>
      <c r="H26" s="20">
        <f>DEGREES(ATAN(1/SQRT(1+(2*9.8*(0.27)/2.28^2))))</f>
        <v>35.143444300161846</v>
      </c>
      <c r="I26" t="s">
        <v>50</v>
      </c>
    </row>
    <row r="27" spans="1:9" x14ac:dyDescent="0.3">
      <c r="A27" s="16" t="s">
        <v>23</v>
      </c>
      <c r="B27" s="19">
        <f>AVERAGE(B24:B26)</f>
        <v>0.75666666666666671</v>
      </c>
      <c r="C27" s="29"/>
      <c r="D27" s="29"/>
    </row>
    <row r="28" spans="1:9" x14ac:dyDescent="0.3">
      <c r="A28" s="17" t="s">
        <v>27</v>
      </c>
      <c r="B28" s="17" t="s">
        <v>22</v>
      </c>
      <c r="C28" s="29"/>
      <c r="D28" s="29"/>
      <c r="F28" t="s">
        <v>56</v>
      </c>
      <c r="H28" s="5">
        <f>0.1/0.04</f>
        <v>2.5</v>
      </c>
      <c r="I28" s="5"/>
    </row>
    <row r="29" spans="1:9" x14ac:dyDescent="0.3">
      <c r="A29" s="7">
        <v>1</v>
      </c>
      <c r="B29" s="19">
        <v>0.73899999999999999</v>
      </c>
      <c r="C29" s="29"/>
      <c r="D29" s="29"/>
    </row>
    <row r="30" spans="1:9" x14ac:dyDescent="0.3">
      <c r="A30" s="7">
        <v>2</v>
      </c>
      <c r="B30" s="19">
        <v>0.74099999999999999</v>
      </c>
      <c r="C30" s="29"/>
      <c r="D30" s="29"/>
      <c r="F30" t="s">
        <v>52</v>
      </c>
    </row>
    <row r="31" spans="1:9" x14ac:dyDescent="0.3">
      <c r="A31" s="7">
        <v>3</v>
      </c>
      <c r="B31" s="19">
        <v>0.74099999999999999</v>
      </c>
      <c r="C31" s="29"/>
      <c r="D31" s="29"/>
    </row>
    <row r="32" spans="1:9" x14ac:dyDescent="0.3">
      <c r="A32" s="16" t="s">
        <v>23</v>
      </c>
      <c r="B32" s="5">
        <f>AVERAGE(B29:B31)</f>
        <v>0.7403333333333334</v>
      </c>
      <c r="C32" s="29"/>
      <c r="D32" s="29"/>
      <c r="F32" t="s">
        <v>53</v>
      </c>
      <c r="H32" s="22">
        <f>((34/35.14)/35.14)</f>
        <v>2.7534386399438428E-2</v>
      </c>
    </row>
    <row r="33" spans="3:20" x14ac:dyDescent="0.3">
      <c r="C33" s="25"/>
      <c r="D33" s="25"/>
      <c r="T33" s="24" t="b">
        <v>0</v>
      </c>
    </row>
    <row r="34" spans="3:20" x14ac:dyDescent="0.3">
      <c r="C34" s="25"/>
      <c r="D34" s="25"/>
    </row>
    <row r="35" spans="3:20" x14ac:dyDescent="0.3">
      <c r="C35" s="25"/>
      <c r="D35" s="25"/>
      <c r="F35" s="21"/>
    </row>
    <row r="37" spans="3:20" x14ac:dyDescent="0.3">
      <c r="C37" s="5"/>
    </row>
  </sheetData>
  <mergeCells count="2">
    <mergeCell ref="C6:D6"/>
    <mergeCell ref="C7:D3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3964B55-0307-4D1B-AF0A-E6F17CFADC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ParteB!B12:B12</xm:f>
              <xm:sqref>A7</xm:sqref>
            </x14:sparkline>
            <x14:sparkline>
              <xm:f>ParteB!B17:B17</xm:f>
              <xm:sqref>A13</xm:sqref>
            </x14:sparkline>
            <x14:sparkline>
              <xm:f>ParteB!B22:B22</xm:f>
              <xm:sqref>A18</xm:sqref>
            </x14:sparkline>
            <x14:sparkline>
              <xm:f>ParteB!B27:B27</xm:f>
              <xm:sqref>A23</xm:sqref>
            </x14:sparkline>
            <x14:sparkline>
              <xm:f>ParteB!B32:B32</xm:f>
              <xm:sqref>A28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737A-A6ED-490D-A6E3-B35889C41E54}">
  <dimension ref="A2:E26"/>
  <sheetViews>
    <sheetView tabSelected="1" zoomScale="74" zoomScaleNormal="300" workbookViewId="0">
      <selection activeCell="F16" sqref="F16"/>
    </sheetView>
  </sheetViews>
  <sheetFormatPr defaultRowHeight="14.4" x14ac:dyDescent="0.3"/>
  <cols>
    <col min="1" max="1" width="17" customWidth="1"/>
    <col min="2" max="2" width="13.6640625" customWidth="1"/>
    <col min="3" max="3" width="15.109375" bestFit="1" customWidth="1"/>
    <col min="4" max="4" width="5.88671875" customWidth="1"/>
  </cols>
  <sheetData>
    <row r="2" spans="1:5" ht="39" x14ac:dyDescent="0.75">
      <c r="A2" s="18" t="s">
        <v>29</v>
      </c>
    </row>
    <row r="4" spans="1:5" x14ac:dyDescent="0.3">
      <c r="A4" s="1"/>
      <c r="C4" s="1" t="s">
        <v>1</v>
      </c>
    </row>
    <row r="5" spans="1:5" x14ac:dyDescent="0.3">
      <c r="A5" s="11" t="s">
        <v>30</v>
      </c>
      <c r="B5" s="19">
        <v>6.6000000000000003E-2</v>
      </c>
      <c r="C5" s="5" t="s">
        <v>3</v>
      </c>
      <c r="E5" s="13"/>
    </row>
    <row r="6" spans="1:5" x14ac:dyDescent="0.3">
      <c r="A6" t="s">
        <v>31</v>
      </c>
      <c r="B6" s="12"/>
      <c r="E6" s="5"/>
    </row>
    <row r="7" spans="1:5" x14ac:dyDescent="0.3">
      <c r="A7" s="11" t="s">
        <v>32</v>
      </c>
      <c r="B7" s="19">
        <v>0.23719999999999999</v>
      </c>
      <c r="C7" t="s">
        <v>3</v>
      </c>
    </row>
    <row r="8" spans="1:5" x14ac:dyDescent="0.3">
      <c r="A8" t="s">
        <v>33</v>
      </c>
      <c r="B8" s="12"/>
    </row>
    <row r="9" spans="1:5" x14ac:dyDescent="0.3">
      <c r="A9" s="11" t="s">
        <v>34</v>
      </c>
      <c r="B9" s="5">
        <v>0.30499999999999999</v>
      </c>
      <c r="C9" s="5" t="s">
        <v>3</v>
      </c>
      <c r="E9" s="23">
        <v>5.0000000000000001E-4</v>
      </c>
    </row>
    <row r="10" spans="1:5" x14ac:dyDescent="0.3">
      <c r="A10" t="s">
        <v>35</v>
      </c>
    </row>
    <row r="11" spans="1:5" x14ac:dyDescent="0.3">
      <c r="A11" s="11" t="s">
        <v>36</v>
      </c>
      <c r="B11" s="5">
        <f>B9-B9*COS(RADIANS(B20))</f>
        <v>1.2711614788134373E-2</v>
      </c>
      <c r="C11" t="s">
        <v>37</v>
      </c>
      <c r="E11" s="14"/>
    </row>
    <row r="12" spans="1:5" x14ac:dyDescent="0.3">
      <c r="A12" s="11" t="s">
        <v>38</v>
      </c>
      <c r="B12" s="5" t="e" cm="1">
        <f t="array" aca="1" ref="B12" ca="1">serr(1-COS(RADIANS(B20))*E9 + B9*SIN(RADIAN(B20)*RADIAN(B21)))</f>
        <v>#NAME?</v>
      </c>
      <c r="C12" s="5" t="s">
        <v>51</v>
      </c>
    </row>
    <row r="14" spans="1:5" x14ac:dyDescent="0.3">
      <c r="A14" s="11" t="s">
        <v>39</v>
      </c>
      <c r="B14" s="11" t="s">
        <v>40</v>
      </c>
    </row>
    <row r="15" spans="1:5" x14ac:dyDescent="0.3">
      <c r="A15" s="3">
        <v>1</v>
      </c>
      <c r="B15" s="20">
        <v>16.5</v>
      </c>
      <c r="C15" s="5" t="s">
        <v>3</v>
      </c>
    </row>
    <row r="16" spans="1:5" x14ac:dyDescent="0.3">
      <c r="A16" s="3">
        <v>2</v>
      </c>
      <c r="B16" s="20">
        <v>17</v>
      </c>
      <c r="C16" s="5" t="s">
        <v>3</v>
      </c>
    </row>
    <row r="17" spans="1:4" x14ac:dyDescent="0.3">
      <c r="A17" s="3">
        <v>3</v>
      </c>
      <c r="B17" s="20">
        <v>16.5</v>
      </c>
      <c r="C17" s="5" t="s">
        <v>3</v>
      </c>
    </row>
    <row r="18" spans="1:4" x14ac:dyDescent="0.3">
      <c r="A18" s="3">
        <v>4</v>
      </c>
      <c r="B18" s="20">
        <v>17</v>
      </c>
      <c r="C18" s="5" t="s">
        <v>3</v>
      </c>
    </row>
    <row r="19" spans="1:4" x14ac:dyDescent="0.3">
      <c r="A19" s="3">
        <v>5</v>
      </c>
      <c r="B19" s="20">
        <v>16</v>
      </c>
      <c r="C19" s="5" t="s">
        <v>3</v>
      </c>
    </row>
    <row r="20" spans="1:4" x14ac:dyDescent="0.3">
      <c r="A20" s="11" t="s">
        <v>41</v>
      </c>
      <c r="B20" s="20">
        <f>AVERAGE(B15:B19)</f>
        <v>16.600000000000001</v>
      </c>
      <c r="C20" s="5" t="s">
        <v>42</v>
      </c>
    </row>
    <row r="21" spans="1:4" x14ac:dyDescent="0.3">
      <c r="A21" s="11" t="s">
        <v>43</v>
      </c>
      <c r="B21">
        <f>MAX(ABS(B15-B20),ABS(B16-B20),ABS(B17-B20),ABS(B18-B20),ABS(B19-B20))</f>
        <v>0.60000000000000142</v>
      </c>
      <c r="C21" s="5" t="s">
        <v>44</v>
      </c>
    </row>
    <row r="23" spans="1:4" x14ac:dyDescent="0.3">
      <c r="A23" s="1" t="s">
        <v>45</v>
      </c>
      <c r="B23" s="6">
        <f>((B5+B7)/B5)*SQRT(2*9.8*B11)</f>
        <v>2.2930507088242371</v>
      </c>
      <c r="C23" s="5" t="s">
        <v>46</v>
      </c>
      <c r="D23" s="5"/>
    </row>
    <row r="24" spans="1:4" x14ac:dyDescent="0.3">
      <c r="A24" s="1" t="s">
        <v>47</v>
      </c>
      <c r="B24" s="6"/>
    </row>
    <row r="26" spans="1:4" x14ac:dyDescent="0.3">
      <c r="A26" t="s">
        <v>48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025EC9BCC6B644906A0CA4F72FA90E" ma:contentTypeVersion="4" ma:contentTypeDescription="Create a new document." ma:contentTypeScope="" ma:versionID="d774e899dfe05c1c218f5ed4ae3ebde5">
  <xsd:schema xmlns:xsd="http://www.w3.org/2001/XMLSchema" xmlns:xs="http://www.w3.org/2001/XMLSchema" xmlns:p="http://schemas.microsoft.com/office/2006/metadata/properties" xmlns:ns3="7db119c0-d2cc-46b7-94af-a6703d0947ea" targetNamespace="http://schemas.microsoft.com/office/2006/metadata/properties" ma:root="true" ma:fieldsID="1bfb85936ba87069114e32f22e105131" ns3:_="">
    <xsd:import namespace="7db119c0-d2cc-46b7-94af-a6703d0947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119c0-d2cc-46b7-94af-a6703d0947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b119c0-d2cc-46b7-94af-a6703d0947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D8BF6-8824-4971-A04F-6984CB7DC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b119c0-d2cc-46b7-94af-a6703d094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DBC45-079C-49D7-9FDA-FAF5ADAF8AB3}">
  <ds:schemaRefs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db119c0-d2cc-46b7-94af-a6703d0947ea"/>
  </ds:schemaRefs>
</ds:datastoreItem>
</file>

<file path=customXml/itemProps3.xml><?xml version="1.0" encoding="utf-8"?>
<ds:datastoreItem xmlns:ds="http://schemas.openxmlformats.org/officeDocument/2006/customXml" ds:itemID="{9CCDA00F-6B7E-4F73-9FA7-392FB965A5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ParteA</vt:lpstr>
      <vt:lpstr>ParteB</vt:lpstr>
      <vt:lpstr>ParteC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Goulart</dc:creator>
  <cp:keywords/>
  <dc:description/>
  <cp:lastModifiedBy>Paulo Lacerda</cp:lastModifiedBy>
  <cp:revision/>
  <dcterms:created xsi:type="dcterms:W3CDTF">2024-10-17T10:25:16Z</dcterms:created>
  <dcterms:modified xsi:type="dcterms:W3CDTF">2024-11-02T18:00:43Z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0x01010046025EC9BCC6B644906A0CA4F72FA90E</vt:lpwstr>
  </property>
</Properties>
</file>