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paulolacerda_ua_pt/Documents/UA/2 Ano/MCE/Guioes - Praticos/Eletro/"/>
    </mc:Choice>
  </mc:AlternateContent>
  <xr:revisionPtr revIDLastSave="0" documentId="14_{DBD67094-A933-490A-ACD9-A8853CAAD1D7}" xr6:coauthVersionLast="47" xr6:coauthVersionMax="47" xr10:uidLastSave="{00000000-0000-0000-0000-000000000000}"/>
  <bookViews>
    <workbookView xWindow="-108" yWindow="-108" windowWidth="23256" windowHeight="12456" firstSheet="1" activeTab="1" xr2:uid="{F88CDE2F-4583-46BE-9C97-5794D55792A3}"/>
  </bookViews>
  <sheets>
    <sheet name="Parte A" sheetId="1" r:id="rId1"/>
    <sheet name="Parte B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2" l="1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H46" i="2"/>
  <c r="H45" i="2"/>
  <c r="H44" i="2"/>
  <c r="H43" i="2"/>
  <c r="H42" i="2"/>
  <c r="H41" i="2"/>
  <c r="H40" i="2"/>
  <c r="H39" i="2"/>
  <c r="H38" i="2"/>
  <c r="N38" i="2" s="1"/>
  <c r="H37" i="2"/>
  <c r="H36" i="2"/>
  <c r="H35" i="2"/>
  <c r="H34" i="2"/>
  <c r="H33" i="2"/>
  <c r="H32" i="2"/>
  <c r="H31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N33" i="2" s="1"/>
  <c r="E32" i="2"/>
  <c r="N32" i="2"/>
  <c r="E31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31" i="2"/>
  <c r="N13" i="2"/>
  <c r="N12" i="2"/>
  <c r="N11" i="2"/>
  <c r="N10" i="2"/>
  <c r="N31" i="2"/>
  <c r="S30" i="2"/>
  <c r="N9" i="2"/>
  <c r="N16" i="2"/>
  <c r="N17" i="2"/>
  <c r="N18" i="2"/>
  <c r="N19" i="2"/>
  <c r="N20" i="2"/>
  <c r="N21" i="2"/>
  <c r="N22" i="2"/>
  <c r="O2" i="1"/>
  <c r="M2" i="1"/>
  <c r="K22" i="1" a="1"/>
  <c r="L26" i="1" s="1"/>
  <c r="N43" i="2" l="1"/>
  <c r="N8" i="2"/>
  <c r="N41" i="2"/>
  <c r="N36" i="2"/>
  <c r="N37" i="2"/>
  <c r="N42" i="2"/>
  <c r="N34" i="2"/>
  <c r="N35" i="2"/>
  <c r="N15" i="2"/>
  <c r="N14" i="2"/>
  <c r="N44" i="2"/>
  <c r="N46" i="2"/>
  <c r="N39" i="2"/>
  <c r="N40" i="2"/>
  <c r="N45" i="2"/>
  <c r="N7" i="2"/>
  <c r="K22" i="1"/>
  <c r="K23" i="1"/>
  <c r="K24" i="1"/>
  <c r="L24" i="1"/>
  <c r="K25" i="1"/>
  <c r="L23" i="1"/>
  <c r="L25" i="1"/>
  <c r="K26" i="1"/>
  <c r="L22" i="1"/>
</calcChain>
</file>

<file path=xl/sharedStrings.xml><?xml version="1.0" encoding="utf-8"?>
<sst xmlns="http://schemas.openxmlformats.org/spreadsheetml/2006/main" count="54" uniqueCount="35">
  <si>
    <t>µ0= 4*π*10^-7</t>
  </si>
  <si>
    <t>N/L= 3467</t>
  </si>
  <si>
    <t>µ0 * (N/L)= 0,004357</t>
  </si>
  <si>
    <t>µ0*60 = 7,54E-5</t>
  </si>
  <si>
    <t>µ0*3467*0,001=4,36E-6</t>
  </si>
  <si>
    <t>x(B)</t>
  </si>
  <si>
    <t xml:space="preserve">y(Vh) </t>
  </si>
  <si>
    <r>
      <rPr>
        <b/>
        <sz val="11"/>
        <color rgb="FF000000"/>
        <rFont val="Calibri"/>
        <family val="2"/>
      </rPr>
      <t>Gráfico 2</t>
    </r>
    <r>
      <rPr>
        <sz val="11"/>
        <color theme="1"/>
        <rFont val="Aptos Narrow"/>
        <family val="2"/>
        <scheme val="minor"/>
      </rPr>
      <t xml:space="preserve"> - Representação da variação da tensão de Hall em função do campo magnetico</t>
    </r>
  </si>
  <si>
    <r>
      <rPr>
        <b/>
        <sz val="11"/>
        <color rgb="FF000000"/>
        <rFont val="Calibri"/>
        <family val="2"/>
      </rPr>
      <t>Erro relativo (%)</t>
    </r>
    <r>
      <rPr>
        <sz val="11"/>
        <color theme="1"/>
        <rFont val="Aptos Narrow"/>
        <family val="2"/>
        <scheme val="minor"/>
      </rPr>
      <t xml:space="preserve"> = 0,1392 %</t>
    </r>
  </si>
  <si>
    <t>m</t>
  </si>
  <si>
    <t>b</t>
  </si>
  <si>
    <r>
      <rPr>
        <b/>
        <sz val="11"/>
        <color rgb="FF000000"/>
        <rFont val="Calibri"/>
        <family val="2"/>
      </rPr>
      <t>Precisão</t>
    </r>
    <r>
      <rPr>
        <sz val="11"/>
        <color theme="1"/>
        <rFont val="Aptos Narrow"/>
        <family val="2"/>
        <scheme val="minor"/>
      </rPr>
      <t xml:space="preserve"> = 99,86 %</t>
    </r>
  </si>
  <si>
    <t>Δ m</t>
  </si>
  <si>
    <t>Δ b</t>
  </si>
  <si>
    <r>
      <rPr>
        <b/>
        <sz val="11"/>
        <color rgb="FF000000"/>
        <rFont val="Calibri"/>
        <family val="2"/>
      </rPr>
      <t>k</t>
    </r>
    <r>
      <rPr>
        <sz val="11"/>
        <color theme="1"/>
        <rFont val="Aptos Narrow"/>
        <family val="2"/>
        <scheme val="minor"/>
      </rPr>
      <t>= 32,81</t>
    </r>
  </si>
  <si>
    <t>R^2</t>
  </si>
  <si>
    <t xml:space="preserve">Tabela 1 </t>
  </si>
  <si>
    <t>Tabela 2</t>
  </si>
  <si>
    <t>Tabela 3</t>
  </si>
  <si>
    <t>Tabela 4</t>
  </si>
  <si>
    <t xml:space="preserve">Bobine Nº1 </t>
  </si>
  <si>
    <t>Bobine Nº12</t>
  </si>
  <si>
    <t xml:space="preserve">Bobine Nº1  + Bobine Nº2   </t>
  </si>
  <si>
    <t>Curva Teórica</t>
  </si>
  <si>
    <t>Distancia( ± 0,05 cm )</t>
  </si>
  <si>
    <t>Tensão( ± 0,1 mV)</t>
  </si>
  <si>
    <t>campo ( usar a constante de calibração)</t>
  </si>
  <si>
    <t>−0.2052</t>
  </si>
  <si>
    <t>u0/m</t>
  </si>
  <si>
    <t xml:space="preserve">Constante  = </t>
  </si>
  <si>
    <t>4*pi*10^-7</t>
  </si>
  <si>
    <t>Distancia( ± 0,05 m )</t>
  </si>
  <si>
    <t>Tensão( ± 0,1 V)</t>
  </si>
  <si>
    <t>Distancia( ± 0,05m )</t>
  </si>
  <si>
    <t>0,1457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</si>
</sst>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0000"/>
  </numFmts>
  <fonts count="4" x14ac:knownFonts="1">
    <font>
      <sz val="11"/>
      <color theme="1"/>
      <name val="Aptos Narrow"/>
      <family val="2"/>
      <scheme val="minor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rgb="FFE7E6E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1" fontId="0" fillId="0" borderId="0" xfId="0" applyNumberFormat="1"/>
    <xf numFmtId="0" fontId="1" fillId="0" borderId="0" xfId="0" applyFont="1"/>
    <xf numFmtId="0" fontId="0" fillId="3" borderId="0" xfId="0" applyFill="1"/>
    <xf numFmtId="0" fontId="0" fillId="0" borderId="1" xfId="0" applyBorder="1"/>
    <xf numFmtId="165" fontId="0" fillId="0" borderId="0" xfId="0" applyNumberFormat="1"/>
    <xf numFmtId="164" fontId="0" fillId="0" borderId="1" xfId="0" applyNumberFormat="1" applyBorder="1"/>
    <xf numFmtId="0" fontId="0" fillId="4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pt-P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Tensão de Hall em função do campo magnético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trendline>
            <c:spPr>
              <a:ln w="19046" cap="rnd">
                <a:solidFill>
                  <a:srgbClr val="4472C4"/>
                </a:solidFill>
                <a:custDash>
                  <a:ds d="700026" sp="0"/>
                </a:custDash>
                <a:round/>
              </a:ln>
            </c:spPr>
            <c:trendlineType val="linear"/>
            <c:dispRSqr val="0"/>
            <c:dispEq val="0"/>
          </c:trendline>
          <c:xVal>
            <c:numRef>
              <c:f>[1]Trabalho_4!$H$17:$H$42</c:f>
              <c:numCache>
                <c:formatCode>General</c:formatCode>
                <c:ptCount val="26"/>
              </c:numCache>
            </c:numRef>
          </c:xVal>
          <c:yVal>
            <c:numRef>
              <c:f>[1]Trabalho_4!$I$17:$I$42</c:f>
              <c:numCache>
                <c:formatCode>General</c:formatCode>
                <c:ptCount val="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A9-4CC8-9B77-B287661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015071"/>
        <c:axId val="1593009791"/>
      </c:scatterChart>
      <c:valAx>
        <c:axId val="1593009791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vert="horz" lIns="0" tIns="0" rIns="0" bIns="0"/>
              <a:lstStyle/>
              <a:p>
                <a:pPr marL="0" marR="0" indent="0" algn="ctr" defTabSz="914400" rtl="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VH ( ± 0,0001 V) </a:t>
                </a:r>
                <a:b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</a:br>
                <a:endParaRPr lang="pt-PT" sz="1000" b="0" i="0" u="none" strike="noStrike" kern="1200" cap="none" spc="0" baseline="0">
                  <a:solidFill>
                    <a:srgbClr val="595959"/>
                  </a:solidFill>
                  <a:uFillTx/>
                  <a:latin typeface="Calibri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1593015071"/>
        <c:crosses val="autoZero"/>
        <c:crossBetween val="midCat"/>
      </c:valAx>
      <c:valAx>
        <c:axId val="1593015071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B (±</a:t>
                </a:r>
                <a:r>
                  <a:rPr lang="el-GR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Δ</a:t>
                </a: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B T)</a:t>
                </a:r>
              </a:p>
            </c:rich>
          </c:tx>
          <c:layout>
            <c:manualLayout>
              <c:xMode val="edge"/>
              <c:yMode val="edge"/>
              <c:x val="0.46228738453978735"/>
              <c:y val="0.89256814310051102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159300979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1bobine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B'!$D$7:$D$22</c:f>
              <c:numCache>
                <c:formatCode>General</c:formatCode>
                <c:ptCount val="1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</c:numCache>
            </c:numRef>
          </c:xVal>
          <c:yVal>
            <c:numRef>
              <c:f>'Parte B'!$E$7:$E$22</c:f>
              <c:numCache>
                <c:formatCode>General</c:formatCode>
                <c:ptCount val="16"/>
                <c:pt idx="0">
                  <c:v>11.6</c:v>
                </c:pt>
                <c:pt idx="1">
                  <c:v>13.3</c:v>
                </c:pt>
                <c:pt idx="2">
                  <c:v>14.3</c:v>
                </c:pt>
                <c:pt idx="3">
                  <c:v>14.4</c:v>
                </c:pt>
                <c:pt idx="4">
                  <c:v>13.6</c:v>
                </c:pt>
                <c:pt idx="5">
                  <c:v>11.8</c:v>
                </c:pt>
                <c:pt idx="6">
                  <c:v>10.1</c:v>
                </c:pt>
                <c:pt idx="7">
                  <c:v>8.1999999999999993</c:v>
                </c:pt>
                <c:pt idx="8">
                  <c:v>6.4</c:v>
                </c:pt>
                <c:pt idx="9">
                  <c:v>4.9000000000000004</c:v>
                </c:pt>
                <c:pt idx="10">
                  <c:v>3.8</c:v>
                </c:pt>
                <c:pt idx="11">
                  <c:v>3</c:v>
                </c:pt>
                <c:pt idx="12">
                  <c:v>2.2000000000000002</c:v>
                </c:pt>
                <c:pt idx="13">
                  <c:v>1.6</c:v>
                </c:pt>
                <c:pt idx="14">
                  <c:v>1.2</c:v>
                </c:pt>
                <c:pt idx="15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7-4C88-A92E-051E46864831}"/>
            </c:ext>
          </c:extLst>
        </c:ser>
        <c:ser>
          <c:idx val="1"/>
          <c:order val="1"/>
          <c:tx>
            <c:v>2bobine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B'!$G$7:$G$22</c:f>
              <c:numCache>
                <c:formatCode>General</c:formatCode>
                <c:ptCount val="1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</c:numCache>
            </c:numRef>
          </c:xVal>
          <c:yVal>
            <c:numRef>
              <c:f>'Parte B'!$H$7:$H$22</c:f>
              <c:numCache>
                <c:formatCode>General</c:formatCode>
                <c:ptCount val="16"/>
                <c:pt idx="0">
                  <c:v>2.1</c:v>
                </c:pt>
                <c:pt idx="1">
                  <c:v>2.8</c:v>
                </c:pt>
                <c:pt idx="2">
                  <c:v>3.7</c:v>
                </c:pt>
                <c:pt idx="3">
                  <c:v>4.7</c:v>
                </c:pt>
                <c:pt idx="4">
                  <c:v>6</c:v>
                </c:pt>
                <c:pt idx="5">
                  <c:v>7.7</c:v>
                </c:pt>
                <c:pt idx="6">
                  <c:v>9.6</c:v>
                </c:pt>
                <c:pt idx="7">
                  <c:v>11.3</c:v>
                </c:pt>
                <c:pt idx="8">
                  <c:v>12.9</c:v>
                </c:pt>
                <c:pt idx="9">
                  <c:v>13.6</c:v>
                </c:pt>
                <c:pt idx="10">
                  <c:v>13.7</c:v>
                </c:pt>
                <c:pt idx="11">
                  <c:v>13.1</c:v>
                </c:pt>
                <c:pt idx="12">
                  <c:v>11.3</c:v>
                </c:pt>
                <c:pt idx="13">
                  <c:v>9.9</c:v>
                </c:pt>
                <c:pt idx="14">
                  <c:v>7.9</c:v>
                </c:pt>
                <c:pt idx="15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27-4C88-A92E-051E46864831}"/>
            </c:ext>
          </c:extLst>
        </c:ser>
        <c:ser>
          <c:idx val="2"/>
          <c:order val="2"/>
          <c:tx>
            <c:v>1+2 bobines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'Parte B'!$J$7:$J$22</c:f>
              <c:numCache>
                <c:formatCode>General</c:formatCode>
                <c:ptCount val="1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</c:numCache>
            </c:numRef>
          </c:xVal>
          <c:yVal>
            <c:numRef>
              <c:f>'Parte B'!$K$7:$K$22</c:f>
              <c:numCache>
                <c:formatCode>General</c:formatCode>
                <c:ptCount val="16"/>
                <c:pt idx="0">
                  <c:v>13.5</c:v>
                </c:pt>
                <c:pt idx="1">
                  <c:v>15.8</c:v>
                </c:pt>
                <c:pt idx="2">
                  <c:v>17.5</c:v>
                </c:pt>
                <c:pt idx="3">
                  <c:v>18.8</c:v>
                </c:pt>
                <c:pt idx="4">
                  <c:v>19.3</c:v>
                </c:pt>
                <c:pt idx="5">
                  <c:v>19.600000000000001</c:v>
                </c:pt>
                <c:pt idx="6">
                  <c:v>19.600000000000001</c:v>
                </c:pt>
                <c:pt idx="7">
                  <c:v>19.600000000000001</c:v>
                </c:pt>
                <c:pt idx="8">
                  <c:v>19.399999999999999</c:v>
                </c:pt>
                <c:pt idx="9">
                  <c:v>18.7</c:v>
                </c:pt>
                <c:pt idx="10">
                  <c:v>17.399999999999999</c:v>
                </c:pt>
                <c:pt idx="11">
                  <c:v>15.5</c:v>
                </c:pt>
                <c:pt idx="12">
                  <c:v>13.4</c:v>
                </c:pt>
                <c:pt idx="13">
                  <c:v>11.1</c:v>
                </c:pt>
                <c:pt idx="14">
                  <c:v>8.9</c:v>
                </c:pt>
                <c:pt idx="15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27-4C88-A92E-051E46864831}"/>
            </c:ext>
          </c:extLst>
        </c:ser>
        <c:ser>
          <c:idx val="3"/>
          <c:order val="3"/>
          <c:tx>
            <c:v>Curva Teorica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'Parte B'!$M$7:$M$22</c:f>
              <c:numCache>
                <c:formatCode>General</c:formatCode>
                <c:ptCount val="1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</c:numCache>
            </c:numRef>
          </c:xVal>
          <c:yVal>
            <c:numRef>
              <c:f>'Parte B'!$N$7:$N$22</c:f>
              <c:numCache>
                <c:formatCode>General</c:formatCode>
                <c:ptCount val="16"/>
                <c:pt idx="0">
                  <c:v>13.7</c:v>
                </c:pt>
                <c:pt idx="1">
                  <c:v>16.100000000000001</c:v>
                </c:pt>
                <c:pt idx="2">
                  <c:v>18</c:v>
                </c:pt>
                <c:pt idx="3">
                  <c:v>19.100000000000001</c:v>
                </c:pt>
                <c:pt idx="4">
                  <c:v>19.600000000000001</c:v>
                </c:pt>
                <c:pt idx="5">
                  <c:v>19.5</c:v>
                </c:pt>
                <c:pt idx="6">
                  <c:v>19.7</c:v>
                </c:pt>
                <c:pt idx="7">
                  <c:v>19.5</c:v>
                </c:pt>
                <c:pt idx="8">
                  <c:v>19.3</c:v>
                </c:pt>
                <c:pt idx="9">
                  <c:v>18.5</c:v>
                </c:pt>
                <c:pt idx="10">
                  <c:v>17.5</c:v>
                </c:pt>
                <c:pt idx="11">
                  <c:v>16.100000000000001</c:v>
                </c:pt>
                <c:pt idx="12">
                  <c:v>13.5</c:v>
                </c:pt>
                <c:pt idx="13">
                  <c:v>11.5</c:v>
                </c:pt>
                <c:pt idx="14">
                  <c:v>9.1</c:v>
                </c:pt>
                <c:pt idx="15">
                  <c:v>7.1000000000000005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27-4C88-A92E-051E46864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0176"/>
        <c:axId val="98990656"/>
      </c:scatterChart>
      <c:valAx>
        <c:axId val="9899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8990656"/>
        <c:crosses val="autoZero"/>
        <c:crossBetween val="midCat"/>
      </c:valAx>
      <c:valAx>
        <c:axId val="9899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899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Campo</a:t>
            </a:r>
            <a:r>
              <a:rPr lang="pt-PT" baseline="0"/>
              <a:t> magnético das bobines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Bobine Nº1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B'!$D$31:$D$46</c:f>
              <c:numCache>
                <c:formatCode>General</c:formatCode>
                <c:ptCount val="16"/>
                <c:pt idx="0">
                  <c:v>0.2</c:v>
                </c:pt>
                <c:pt idx="1">
                  <c:v>0.19</c:v>
                </c:pt>
                <c:pt idx="2">
                  <c:v>0.18</c:v>
                </c:pt>
                <c:pt idx="3">
                  <c:v>0.17</c:v>
                </c:pt>
                <c:pt idx="4">
                  <c:v>0.16</c:v>
                </c:pt>
                <c:pt idx="5">
                  <c:v>0.15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0.12</c:v>
                </c:pt>
                <c:pt idx="9">
                  <c:v>0.11</c:v>
                </c:pt>
                <c:pt idx="10">
                  <c:v>0.1</c:v>
                </c:pt>
                <c:pt idx="11">
                  <c:v>0.09</c:v>
                </c:pt>
                <c:pt idx="12">
                  <c:v>0.08</c:v>
                </c:pt>
                <c:pt idx="13">
                  <c:v>7.0000000000000007E-2</c:v>
                </c:pt>
                <c:pt idx="14">
                  <c:v>0.06</c:v>
                </c:pt>
                <c:pt idx="15">
                  <c:v>0.05</c:v>
                </c:pt>
              </c:numCache>
            </c:numRef>
          </c:xVal>
          <c:yVal>
            <c:numRef>
              <c:f>'Parte B'!$E$31:$E$46</c:f>
              <c:numCache>
                <c:formatCode>0.00000000</c:formatCode>
                <c:ptCount val="16"/>
                <c:pt idx="0">
                  <c:v>3.4686632825793118E-4</c:v>
                </c:pt>
                <c:pt idx="1">
                  <c:v>3.9770018670952459E-4</c:v>
                </c:pt>
                <c:pt idx="2">
                  <c:v>4.2760245638693244E-4</c:v>
                </c:pt>
                <c:pt idx="3">
                  <c:v>4.3059268335467324E-4</c:v>
                </c:pt>
                <c:pt idx="4">
                  <c:v>4.0667086761274693E-4</c:v>
                </c:pt>
                <c:pt idx="5">
                  <c:v>3.5284678219341277E-4</c:v>
                </c:pt>
                <c:pt idx="6">
                  <c:v>3.0201292374181936E-4</c:v>
                </c:pt>
                <c:pt idx="7">
                  <c:v>2.4519861135474446E-4</c:v>
                </c:pt>
                <c:pt idx="8">
                  <c:v>1.9137452593541034E-4</c:v>
                </c:pt>
                <c:pt idx="9">
                  <c:v>1.4652112141929851E-4</c:v>
                </c:pt>
                <c:pt idx="10">
                  <c:v>1.1362862477414987E-4</c:v>
                </c:pt>
                <c:pt idx="11">
                  <c:v>8.9706809032223591E-5</c:v>
                </c:pt>
                <c:pt idx="12">
                  <c:v>6.5784993290297295E-5</c:v>
                </c:pt>
                <c:pt idx="13">
                  <c:v>4.7843631483852584E-5</c:v>
                </c:pt>
                <c:pt idx="14">
                  <c:v>3.588272361288943E-5</c:v>
                </c:pt>
                <c:pt idx="15">
                  <c:v>2.6912042709667077E-5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67-479D-A24B-DF1A8D79B710}"/>
            </c:ext>
          </c:extLst>
        </c:ser>
        <c:ser>
          <c:idx val="1"/>
          <c:order val="1"/>
          <c:tx>
            <c:v>Bobine Nº2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B'!$G$31:$G$46</c:f>
              <c:numCache>
                <c:formatCode>General</c:formatCode>
                <c:ptCount val="16"/>
                <c:pt idx="0">
                  <c:v>0.2</c:v>
                </c:pt>
                <c:pt idx="1">
                  <c:v>0.19</c:v>
                </c:pt>
                <c:pt idx="2">
                  <c:v>0.18</c:v>
                </c:pt>
                <c:pt idx="3">
                  <c:v>0.17</c:v>
                </c:pt>
                <c:pt idx="4">
                  <c:v>0.16</c:v>
                </c:pt>
                <c:pt idx="5">
                  <c:v>0.15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0.12</c:v>
                </c:pt>
                <c:pt idx="9">
                  <c:v>0.11</c:v>
                </c:pt>
                <c:pt idx="10">
                  <c:v>0.1</c:v>
                </c:pt>
                <c:pt idx="11">
                  <c:v>0.09</c:v>
                </c:pt>
                <c:pt idx="12">
                  <c:v>0.08</c:v>
                </c:pt>
                <c:pt idx="13">
                  <c:v>7.0000000000000007E-2</c:v>
                </c:pt>
                <c:pt idx="14">
                  <c:v>0.06</c:v>
                </c:pt>
                <c:pt idx="15">
                  <c:v>0.05</c:v>
                </c:pt>
              </c:numCache>
            </c:numRef>
          </c:xVal>
          <c:yVal>
            <c:numRef>
              <c:f>'Parte B'!$H$31:$H$46</c:f>
              <c:numCache>
                <c:formatCode>0.00000000</c:formatCode>
                <c:ptCount val="16"/>
                <c:pt idx="0">
                  <c:v>6.2794766322539993E-5</c:v>
                </c:pt>
                <c:pt idx="1">
                  <c:v>8.3726355096719991E-5</c:v>
                </c:pt>
                <c:pt idx="2">
                  <c:v>1.1063839780638001E-4</c:v>
                </c:pt>
                <c:pt idx="3">
                  <c:v>1.4054066748378001E-4</c:v>
                </c:pt>
                <c:pt idx="4">
                  <c:v>1.7941361806439999E-4</c:v>
                </c:pt>
                <c:pt idx="5">
                  <c:v>2.3024747651597999E-4</c:v>
                </c:pt>
                <c:pt idx="6">
                  <c:v>2.8706178890303998E-4</c:v>
                </c:pt>
                <c:pt idx="7">
                  <c:v>3.3789564735462005E-4</c:v>
                </c:pt>
                <c:pt idx="8">
                  <c:v>3.8573927883845999E-4</c:v>
                </c:pt>
                <c:pt idx="9">
                  <c:v>4.0667086761263997E-4</c:v>
                </c:pt>
                <c:pt idx="10">
                  <c:v>4.0966109458037995E-4</c:v>
                </c:pt>
                <c:pt idx="11">
                  <c:v>3.9171973277393995E-4</c:v>
                </c:pt>
                <c:pt idx="12">
                  <c:v>3.3789564735462005E-4</c:v>
                </c:pt>
                <c:pt idx="13">
                  <c:v>2.9603246980626003E-4</c:v>
                </c:pt>
                <c:pt idx="14">
                  <c:v>2.3622793045146001E-4</c:v>
                </c:pt>
                <c:pt idx="15">
                  <c:v>1.8539407199988001E-4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67-479D-A24B-DF1A8D79B710}"/>
            </c:ext>
          </c:extLst>
        </c:ser>
        <c:ser>
          <c:idx val="2"/>
          <c:order val="2"/>
          <c:tx>
            <c:v>Bobine 1+2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'Parte B'!$J$31:$J$46</c:f>
              <c:numCache>
                <c:formatCode>General</c:formatCode>
                <c:ptCount val="16"/>
                <c:pt idx="0">
                  <c:v>0.2</c:v>
                </c:pt>
                <c:pt idx="1">
                  <c:v>0.19</c:v>
                </c:pt>
                <c:pt idx="2">
                  <c:v>0.18</c:v>
                </c:pt>
                <c:pt idx="3">
                  <c:v>0.17</c:v>
                </c:pt>
                <c:pt idx="4">
                  <c:v>0.16</c:v>
                </c:pt>
                <c:pt idx="5">
                  <c:v>0.15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0.12</c:v>
                </c:pt>
                <c:pt idx="9">
                  <c:v>0.11</c:v>
                </c:pt>
                <c:pt idx="10">
                  <c:v>0.1</c:v>
                </c:pt>
                <c:pt idx="11">
                  <c:v>0.09</c:v>
                </c:pt>
                <c:pt idx="12">
                  <c:v>0.08</c:v>
                </c:pt>
                <c:pt idx="13">
                  <c:v>7.0000000000000007E-2</c:v>
                </c:pt>
                <c:pt idx="14">
                  <c:v>0.06</c:v>
                </c:pt>
                <c:pt idx="15">
                  <c:v>0.05</c:v>
                </c:pt>
              </c:numCache>
            </c:numRef>
          </c:xVal>
          <c:yVal>
            <c:numRef>
              <c:f>'Parte B'!$K$31:$K$46</c:f>
              <c:numCache>
                <c:formatCode>0.00000000</c:formatCode>
                <c:ptCount val="16"/>
                <c:pt idx="0">
                  <c:v>4.0368064064489999E-4</c:v>
                </c:pt>
                <c:pt idx="1">
                  <c:v>4.7245586090292001E-4</c:v>
                </c:pt>
                <c:pt idx="2">
                  <c:v>5.2328971935450004E-4</c:v>
                </c:pt>
                <c:pt idx="3">
                  <c:v>5.6216266993512002E-4</c:v>
                </c:pt>
                <c:pt idx="4">
                  <c:v>5.7711380477382004E-4</c:v>
                </c:pt>
                <c:pt idx="5">
                  <c:v>5.860844856770401E-4</c:v>
                </c:pt>
                <c:pt idx="6">
                  <c:v>5.860844856770401E-4</c:v>
                </c:pt>
                <c:pt idx="7">
                  <c:v>5.860844856770401E-4</c:v>
                </c:pt>
                <c:pt idx="8">
                  <c:v>5.8010403174156002E-4</c:v>
                </c:pt>
                <c:pt idx="9">
                  <c:v>5.5917244296738004E-4</c:v>
                </c:pt>
                <c:pt idx="10">
                  <c:v>5.2029949238675995E-4</c:v>
                </c:pt>
                <c:pt idx="11">
                  <c:v>4.6348517999970001E-4</c:v>
                </c:pt>
                <c:pt idx="12">
                  <c:v>4.0069041367716001E-4</c:v>
                </c:pt>
                <c:pt idx="13">
                  <c:v>3.3191519341913998E-4</c:v>
                </c:pt>
                <c:pt idx="14">
                  <c:v>2.6613020012886005E-4</c:v>
                </c:pt>
                <c:pt idx="15">
                  <c:v>2.1230611470953999E-4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67-479D-A24B-DF1A8D79B710}"/>
            </c:ext>
          </c:extLst>
        </c:ser>
        <c:ser>
          <c:idx val="3"/>
          <c:order val="3"/>
          <c:tx>
            <c:v>Curva Teórica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'Parte B'!$M$31:$M$46</c:f>
              <c:numCache>
                <c:formatCode>General</c:formatCode>
                <c:ptCount val="16"/>
                <c:pt idx="0">
                  <c:v>0.2</c:v>
                </c:pt>
                <c:pt idx="1">
                  <c:v>0.19</c:v>
                </c:pt>
                <c:pt idx="2">
                  <c:v>0.18</c:v>
                </c:pt>
                <c:pt idx="3">
                  <c:v>0.17</c:v>
                </c:pt>
                <c:pt idx="4">
                  <c:v>0.16</c:v>
                </c:pt>
                <c:pt idx="5">
                  <c:v>0.15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0.12</c:v>
                </c:pt>
                <c:pt idx="9">
                  <c:v>0.11</c:v>
                </c:pt>
                <c:pt idx="10">
                  <c:v>0.1</c:v>
                </c:pt>
                <c:pt idx="11">
                  <c:v>0.09</c:v>
                </c:pt>
                <c:pt idx="12">
                  <c:v>0.08</c:v>
                </c:pt>
                <c:pt idx="13">
                  <c:v>7.0000000000000007E-2</c:v>
                </c:pt>
                <c:pt idx="14">
                  <c:v>0.06</c:v>
                </c:pt>
                <c:pt idx="15">
                  <c:v>0.05</c:v>
                </c:pt>
              </c:numCache>
            </c:numRef>
          </c:xVal>
          <c:yVal>
            <c:numRef>
              <c:f>'Parte B'!$N$31:$N$46</c:f>
              <c:numCache>
                <c:formatCode>General</c:formatCode>
                <c:ptCount val="16"/>
                <c:pt idx="0">
                  <c:v>4.0966109458047119E-4</c:v>
                </c:pt>
                <c:pt idx="1">
                  <c:v>4.8142654180624459E-4</c:v>
                </c:pt>
                <c:pt idx="2">
                  <c:v>5.3824085419331249E-4</c:v>
                </c:pt>
                <c:pt idx="3">
                  <c:v>5.7113335083845327E-4</c:v>
                </c:pt>
                <c:pt idx="4">
                  <c:v>5.8608448567714689E-4</c:v>
                </c:pt>
                <c:pt idx="5">
                  <c:v>5.8309425870939281E-4</c:v>
                </c:pt>
                <c:pt idx="6">
                  <c:v>5.8907471264485933E-4</c:v>
                </c:pt>
                <c:pt idx="7">
                  <c:v>5.8309425870936452E-4</c:v>
                </c:pt>
                <c:pt idx="8">
                  <c:v>5.7711380477387035E-4</c:v>
                </c:pt>
                <c:pt idx="9">
                  <c:v>5.5319198903193846E-4</c:v>
                </c:pt>
                <c:pt idx="10">
                  <c:v>5.2328971935452985E-4</c:v>
                </c:pt>
                <c:pt idx="11">
                  <c:v>4.8142654180616354E-4</c:v>
                </c:pt>
                <c:pt idx="12">
                  <c:v>4.0368064064491734E-4</c:v>
                </c:pt>
                <c:pt idx="13">
                  <c:v>3.4387610129011259E-4</c:v>
                </c:pt>
                <c:pt idx="14">
                  <c:v>2.7211065406434944E-4</c:v>
                </c:pt>
                <c:pt idx="15">
                  <c:v>2.1230611470954709E-4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67-479D-A24B-DF1A8D79B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011376"/>
        <c:axId val="1091031536"/>
      </c:scatterChart>
      <c:valAx>
        <c:axId val="109101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Tensão( ± 0,1 mV)</a:t>
                </a:r>
                <a:r>
                  <a:rPr lang="pt-PT" sz="1000" b="0" i="0" u="none" strike="noStrike" baseline="0"/>
                  <a:t> 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91031536"/>
        <c:crosses val="autoZero"/>
        <c:crossBetween val="midCat"/>
      </c:valAx>
      <c:valAx>
        <c:axId val="109103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Distancia( ± 0,05 m 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9101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413135</xdr:colOff>
      <xdr:row>3</xdr:row>
      <xdr:rowOff>92729</xdr:rowOff>
    </xdr:from>
    <xdr:ext cx="4615552" cy="2780032"/>
    <xdr:graphicFrame macro="">
      <xdr:nvGraphicFramePr>
        <xdr:cNvPr id="2" name="Gráfico 10">
          <a:extLst>
            <a:ext uri="{FF2B5EF4-FFF2-40B4-BE49-F238E27FC236}">
              <a16:creationId xmlns:a16="http://schemas.microsoft.com/office/drawing/2014/main" id="{D13C3009-0EF5-486D-886E-BBB00803B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 editAs="oneCell">
    <xdr:from>
      <xdr:col>5</xdr:col>
      <xdr:colOff>169333</xdr:colOff>
      <xdr:row>30</xdr:row>
      <xdr:rowOff>14111</xdr:rowOff>
    </xdr:from>
    <xdr:to>
      <xdr:col>13</xdr:col>
      <xdr:colOff>127000</xdr:colOff>
      <xdr:row>35</xdr:row>
      <xdr:rowOff>31737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39607E6-08DA-05FD-48D3-1678DEB6C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3222" y="5517444"/>
          <a:ext cx="4811889" cy="934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370910</xdr:colOff>
      <xdr:row>5</xdr:row>
      <xdr:rowOff>90713</xdr:rowOff>
    </xdr:from>
    <xdr:to>
      <xdr:col>25</xdr:col>
      <xdr:colOff>326570</xdr:colOff>
      <xdr:row>20</xdr:row>
      <xdr:rowOff>149754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F91D3D-A88C-E25B-12C1-4BD24C414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17</xdr:col>
      <xdr:colOff>236433</xdr:colOff>
      <xdr:row>24</xdr:row>
      <xdr:rowOff>120956</xdr:rowOff>
    </xdr:from>
    <xdr:ext cx="469744" cy="4253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787AA9D-B07C-3FF3-FD9E-38E3529B9E36}"/>
                </a:ext>
              </a:extLst>
            </xdr:cNvPr>
            <xdr:cNvSpPr txBox="1"/>
          </xdr:nvSpPr>
          <xdr:spPr>
            <a:xfrm>
              <a:off x="12086179" y="4460481"/>
              <a:ext cx="469744" cy="425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PT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</m:e>
                          <m:sub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 </m:t>
                        </m:r>
                        <m:f>
                          <m:fPr>
                            <m:ctrlP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num>
                          <m:den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</m:den>
                        </m:f>
                      </m:num>
                      <m:den>
                        <m:r>
                          <a:rPr lang="pt-PT" sz="1100" b="0" i="1" kern="1200">
                            <a:latin typeface="Cambria Math" panose="02040503050406030204" pitchFamily="18" charset="0"/>
                          </a:rPr>
                          <m:t>𝑚</m:t>
                        </m:r>
                      </m:den>
                    </m:f>
                    <m:r>
                      <a:rPr lang="pt-PT" sz="1100" b="0" i="1" kern="120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PT" sz="1100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787AA9D-B07C-3FF3-FD9E-38E3529B9E36}"/>
                </a:ext>
              </a:extLst>
            </xdr:cNvPr>
            <xdr:cNvSpPr txBox="1"/>
          </xdr:nvSpPr>
          <xdr:spPr>
            <a:xfrm>
              <a:off x="12086179" y="4460481"/>
              <a:ext cx="469744" cy="425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 kern="1200">
                  <a:latin typeface="Cambria Math" panose="02040503050406030204" pitchFamily="18" charset="0"/>
                </a:rPr>
                <a:t>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𝑢_0∗ 𝑁/𝐿</a:t>
              </a:r>
              <a:r>
                <a:rPr lang="pt-PT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PT" sz="1100" b="0" i="0" kern="1200">
                  <a:latin typeface="Cambria Math" panose="02040503050406030204" pitchFamily="18" charset="0"/>
                </a:rPr>
                <a:t>𝑚  </a:t>
              </a:r>
              <a:endParaRPr lang="pt-PT" sz="1100" kern="1200"/>
            </a:p>
          </xdr:txBody>
        </xdr:sp>
      </mc:Fallback>
    </mc:AlternateContent>
    <xdr:clientData/>
  </xdr:oneCellAnchor>
  <xdr:twoCellAnchor editAs="oneCell">
    <xdr:from>
      <xdr:col>21</xdr:col>
      <xdr:colOff>127100</xdr:colOff>
      <xdr:row>20</xdr:row>
      <xdr:rowOff>7822</xdr:rowOff>
    </xdr:from>
    <xdr:to>
      <xdr:col>25</xdr:col>
      <xdr:colOff>576410</xdr:colOff>
      <xdr:row>30</xdr:row>
      <xdr:rowOff>109721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EA8AC29-048E-70BC-DC6D-4D037CEE6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67500" y="3665422"/>
          <a:ext cx="2887710" cy="1930699"/>
        </a:xfrm>
        <a:prstGeom prst="rect">
          <a:avLst/>
        </a:prstGeom>
      </xdr:spPr>
    </xdr:pic>
    <xdr:clientData/>
  </xdr:twoCellAnchor>
  <xdr:twoCellAnchor>
    <xdr:from>
      <xdr:col>8</xdr:col>
      <xdr:colOff>478716</xdr:colOff>
      <xdr:row>48</xdr:row>
      <xdr:rowOff>167414</xdr:rowOff>
    </xdr:from>
    <xdr:to>
      <xdr:col>13</xdr:col>
      <xdr:colOff>166295</xdr:colOff>
      <xdr:row>63</xdr:row>
      <xdr:rowOff>167415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CE90EB2-DB24-EC2D-06B8-62426A268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balho_4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DD7B-F865-4C28-9BB5-DF5EA70E573D}">
  <dimension ref="A1:P29"/>
  <sheetViews>
    <sheetView topLeftCell="A5" zoomScale="108" workbookViewId="0">
      <selection activeCell="C22" sqref="C22"/>
    </sheetView>
  </sheetViews>
  <sheetFormatPr defaultRowHeight="14.4" x14ac:dyDescent="0.3"/>
  <sheetData>
    <row r="1" spans="1:16" x14ac:dyDescent="0.3">
      <c r="F1" t="s">
        <v>0</v>
      </c>
      <c r="H1" t="s">
        <v>1</v>
      </c>
      <c r="J1" t="s">
        <v>2</v>
      </c>
      <c r="M1" t="s">
        <v>3</v>
      </c>
      <c r="O1" t="s">
        <v>4</v>
      </c>
    </row>
    <row r="2" spans="1:16" x14ac:dyDescent="0.3">
      <c r="A2" s="1"/>
      <c r="J2">
        <v>4.3569999999999998E-3</v>
      </c>
      <c r="M2">
        <f>PI()*4*0.0000001*60</f>
        <v>7.5398223686155033E-5</v>
      </c>
      <c r="O2">
        <f>PI()*4*0.0000001*3467*0.001</f>
        <v>4.3567606919983251E-6</v>
      </c>
      <c r="P2" s="3"/>
    </row>
    <row r="3" spans="1:16" x14ac:dyDescent="0.3">
      <c r="B3" s="4" t="s">
        <v>5</v>
      </c>
      <c r="C3" s="4" t="s">
        <v>6</v>
      </c>
    </row>
    <row r="4" spans="1:16" x14ac:dyDescent="0.3">
      <c r="B4">
        <v>4.3049999999999998E-3</v>
      </c>
      <c r="C4" s="2">
        <v>0.1416</v>
      </c>
    </row>
    <row r="5" spans="1:16" x14ac:dyDescent="0.3">
      <c r="B5">
        <v>1.325E-3</v>
      </c>
      <c r="C5" s="2">
        <v>4.3200000000000002E-2</v>
      </c>
    </row>
    <row r="6" spans="1:16" x14ac:dyDescent="0.3">
      <c r="B6">
        <v>6.4899999999999995E-4</v>
      </c>
      <c r="C6" s="2">
        <v>2.07E-2</v>
      </c>
    </row>
    <row r="7" spans="1:16" x14ac:dyDescent="0.3">
      <c r="B7">
        <v>4.75E-4</v>
      </c>
      <c r="C7" s="2">
        <v>1.49E-2</v>
      </c>
    </row>
    <row r="8" spans="1:16" x14ac:dyDescent="0.3">
      <c r="B8">
        <v>3.2699999999999998E-4</v>
      </c>
      <c r="C8" s="2">
        <v>0.01</v>
      </c>
    </row>
    <row r="9" spans="1:16" x14ac:dyDescent="0.3">
      <c r="B9">
        <v>2.4800000000000001E-4</v>
      </c>
      <c r="C9" s="2">
        <v>7.4000000000000003E-3</v>
      </c>
    </row>
    <row r="10" spans="1:16" x14ac:dyDescent="0.3">
      <c r="B10">
        <v>1.9599999999999999E-4</v>
      </c>
      <c r="C10" s="2">
        <v>5.5999999999999999E-3</v>
      </c>
    </row>
    <row r="11" spans="1:16" x14ac:dyDescent="0.3">
      <c r="B11">
        <v>1.6100000000000001E-4</v>
      </c>
      <c r="C11" s="2">
        <v>4.4000000000000003E-3</v>
      </c>
    </row>
    <row r="12" spans="1:16" x14ac:dyDescent="0.3">
      <c r="B12">
        <v>1.3899999999999999E-4</v>
      </c>
      <c r="C12" s="2">
        <v>3.7000000000000002E-3</v>
      </c>
    </row>
    <row r="13" spans="1:16" x14ac:dyDescent="0.3">
      <c r="B13">
        <v>1.26E-4</v>
      </c>
      <c r="C13" s="2">
        <v>3.3999999999999998E-3</v>
      </c>
    </row>
    <row r="14" spans="1:16" x14ac:dyDescent="0.3">
      <c r="A14" s="2"/>
      <c r="B14">
        <v>1.18E-4</v>
      </c>
      <c r="C14" s="2">
        <v>3.0999999999999999E-3</v>
      </c>
    </row>
    <row r="15" spans="1:16" x14ac:dyDescent="0.3">
      <c r="A15" s="2"/>
      <c r="B15" s="2">
        <v>9.59E-5</v>
      </c>
      <c r="C15" s="2">
        <v>2.3999999999999998E-3</v>
      </c>
    </row>
    <row r="16" spans="1:16" x14ac:dyDescent="0.3">
      <c r="A16" s="2"/>
      <c r="B16" s="2">
        <v>9.1000000000000003E-5</v>
      </c>
      <c r="C16" s="2">
        <v>2E-3</v>
      </c>
    </row>
    <row r="17" spans="1:13" x14ac:dyDescent="0.3">
      <c r="A17" s="2"/>
      <c r="B17" s="2">
        <v>7.8399999999999995E-5</v>
      </c>
      <c r="C17" s="2">
        <v>1.6999999999999999E-3</v>
      </c>
    </row>
    <row r="18" spans="1:13" x14ac:dyDescent="0.3">
      <c r="A18" s="2"/>
      <c r="B18" s="2">
        <v>6.97E-5</v>
      </c>
      <c r="C18" s="2">
        <v>1.4E-3</v>
      </c>
    </row>
    <row r="19" spans="1:13" x14ac:dyDescent="0.3">
      <c r="A19" s="2"/>
      <c r="B19" s="2">
        <v>5.66E-5</v>
      </c>
      <c r="C19" s="2">
        <v>1.1000000000000001E-3</v>
      </c>
    </row>
    <row r="20" spans="1:13" x14ac:dyDescent="0.3">
      <c r="A20" s="2"/>
      <c r="B20" s="2">
        <v>4.7899999999999999E-5</v>
      </c>
      <c r="C20" s="2">
        <v>6.9999999999999999E-4</v>
      </c>
      <c r="E20" t="s">
        <v>7</v>
      </c>
    </row>
    <row r="21" spans="1:13" x14ac:dyDescent="0.3">
      <c r="A21" s="2"/>
      <c r="B21" s="2">
        <v>1.31E-5</v>
      </c>
      <c r="C21" s="2">
        <v>2.0000000000000001E-4</v>
      </c>
    </row>
    <row r="22" spans="1:13" x14ac:dyDescent="0.3">
      <c r="A22" s="2"/>
      <c r="B22" s="2">
        <v>9.2800000000000001E-4</v>
      </c>
      <c r="C22" s="2">
        <v>2.9600000000000001E-2</v>
      </c>
      <c r="F22" t="s">
        <v>8</v>
      </c>
      <c r="J22" t="s">
        <v>9</v>
      </c>
      <c r="K22">
        <f t="array" ref="K22:L26">LINEST(C4:C29,B4:B29,TRUE,TRUE)</f>
        <v>32.812061884878673</v>
      </c>
      <c r="L22">
        <v>-7.6913316617778504E-4</v>
      </c>
      <c r="M22" t="s">
        <v>10</v>
      </c>
    </row>
    <row r="23" spans="1:13" x14ac:dyDescent="0.3">
      <c r="A23" s="2"/>
      <c r="B23" s="2">
        <v>1.66E-3</v>
      </c>
      <c r="C23" s="2">
        <v>5.3499999999999999E-2</v>
      </c>
      <c r="F23" t="s">
        <v>11</v>
      </c>
      <c r="J23" t="s">
        <v>12</v>
      </c>
      <c r="K23">
        <v>4.5685770951790945E-2</v>
      </c>
      <c r="L23">
        <v>8.191947544432692E-5</v>
      </c>
      <c r="M23" t="s">
        <v>13</v>
      </c>
    </row>
    <row r="24" spans="1:13" x14ac:dyDescent="0.3">
      <c r="A24" s="2"/>
      <c r="B24" s="2">
        <v>1.9559999999999998E-3</v>
      </c>
      <c r="C24" s="2">
        <v>6.3299999999999995E-2</v>
      </c>
      <c r="F24" t="s">
        <v>14</v>
      </c>
      <c r="J24" t="s">
        <v>15</v>
      </c>
      <c r="K24">
        <v>0.99995347505076804</v>
      </c>
      <c r="L24">
        <v>3.246847602485714E-4</v>
      </c>
    </row>
    <row r="25" spans="1:13" x14ac:dyDescent="0.3">
      <c r="A25" s="2"/>
      <c r="B25" s="2">
        <v>2.457E-3</v>
      </c>
      <c r="C25" s="2">
        <v>7.9799999999999996E-2</v>
      </c>
      <c r="K25">
        <v>515828.25553538068</v>
      </c>
      <c r="L25">
        <v>24</v>
      </c>
    </row>
    <row r="26" spans="1:13" x14ac:dyDescent="0.3">
      <c r="A26" s="2"/>
      <c r="B26" s="2">
        <v>2.7750000000000001E-3</v>
      </c>
      <c r="C26" s="2">
        <v>9.01E-2</v>
      </c>
      <c r="K26">
        <v>5.4378714530739711E-2</v>
      </c>
      <c r="L26">
        <v>2.5300846449041352E-6</v>
      </c>
    </row>
    <row r="27" spans="1:13" x14ac:dyDescent="0.3">
      <c r="A27" s="2"/>
      <c r="B27" s="2">
        <v>3.1329999999999999E-3</v>
      </c>
      <c r="C27" s="2">
        <v>0.1018</v>
      </c>
    </row>
    <row r="28" spans="1:13" x14ac:dyDescent="0.3">
      <c r="A28" s="2"/>
      <c r="B28" s="2">
        <v>3.6819999999999999E-3</v>
      </c>
      <c r="C28" s="2">
        <v>0.1198</v>
      </c>
    </row>
    <row r="29" spans="1:13" x14ac:dyDescent="0.3">
      <c r="B29" s="2">
        <v>4.2180000000000004E-3</v>
      </c>
      <c r="C29" s="2">
        <v>0.13700000000000001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9C7C-66E5-45A9-A777-EB9858975523}">
  <dimension ref="D4:AD46"/>
  <sheetViews>
    <sheetView tabSelected="1" topLeftCell="E1" zoomScale="93" zoomScaleNormal="70" workbookViewId="0">
      <selection activeCell="AC28" sqref="AC28"/>
    </sheetView>
  </sheetViews>
  <sheetFormatPr defaultRowHeight="14.4" x14ac:dyDescent="0.3"/>
  <cols>
    <col min="1" max="1" width="13.88671875" bestFit="1" customWidth="1"/>
    <col min="4" max="4" width="19.5546875" customWidth="1"/>
    <col min="5" max="5" width="16.109375" bestFit="1" customWidth="1"/>
    <col min="7" max="7" width="19.5546875" bestFit="1" customWidth="1"/>
    <col min="8" max="8" width="16.109375" bestFit="1" customWidth="1"/>
    <col min="10" max="10" width="18.44140625" bestFit="1" customWidth="1"/>
    <col min="11" max="11" width="16.109375" customWidth="1"/>
    <col min="13" max="13" width="18.88671875" customWidth="1"/>
    <col min="14" max="14" width="16.109375" bestFit="1" customWidth="1"/>
    <col min="19" max="19" width="16.33203125" bestFit="1" customWidth="1"/>
  </cols>
  <sheetData>
    <row r="4" spans="4:14" x14ac:dyDescent="0.3">
      <c r="D4" s="8" t="s">
        <v>16</v>
      </c>
      <c r="E4" s="8"/>
      <c r="G4" s="8" t="s">
        <v>17</v>
      </c>
      <c r="H4" s="8"/>
      <c r="J4" s="8" t="s">
        <v>18</v>
      </c>
      <c r="K4" s="8"/>
      <c r="M4" s="8" t="s">
        <v>19</v>
      </c>
      <c r="N4" s="8"/>
    </row>
    <row r="5" spans="4:14" x14ac:dyDescent="0.3">
      <c r="D5" s="9" t="s">
        <v>20</v>
      </c>
      <c r="E5" s="10"/>
      <c r="F5" s="5"/>
      <c r="G5" s="9" t="s">
        <v>21</v>
      </c>
      <c r="H5" s="10"/>
      <c r="I5" s="5"/>
      <c r="J5" s="9" t="s">
        <v>22</v>
      </c>
      <c r="K5" s="10"/>
      <c r="L5" s="5"/>
      <c r="M5" s="9" t="s">
        <v>23</v>
      </c>
      <c r="N5" s="10"/>
    </row>
    <row r="6" spans="4:14" x14ac:dyDescent="0.3">
      <c r="D6" s="5" t="s">
        <v>24</v>
      </c>
      <c r="E6" s="5" t="s">
        <v>25</v>
      </c>
      <c r="F6" s="5"/>
      <c r="G6" s="5" t="s">
        <v>24</v>
      </c>
      <c r="H6" s="5" t="s">
        <v>25</v>
      </c>
      <c r="I6" s="5"/>
      <c r="J6" s="5" t="s">
        <v>24</v>
      </c>
      <c r="K6" s="5" t="s">
        <v>25</v>
      </c>
      <c r="L6" s="5"/>
      <c r="M6" s="5" t="s">
        <v>24</v>
      </c>
      <c r="N6" s="5" t="s">
        <v>25</v>
      </c>
    </row>
    <row r="7" spans="4:14" x14ac:dyDescent="0.3">
      <c r="D7" s="5">
        <v>20</v>
      </c>
      <c r="E7" s="5">
        <v>11.6</v>
      </c>
      <c r="F7" s="5"/>
      <c r="G7" s="5">
        <v>20</v>
      </c>
      <c r="H7" s="5">
        <v>2.1</v>
      </c>
      <c r="I7" s="5"/>
      <c r="J7" s="5">
        <v>20</v>
      </c>
      <c r="K7" s="5">
        <v>13.5</v>
      </c>
      <c r="L7" s="5"/>
      <c r="M7" s="5">
        <v>20</v>
      </c>
      <c r="N7" s="5">
        <f t="shared" ref="N7:N22" si="0">SUM(E7,H7)</f>
        <v>13.7</v>
      </c>
    </row>
    <row r="8" spans="4:14" x14ac:dyDescent="0.3">
      <c r="D8" s="5">
        <v>19</v>
      </c>
      <c r="E8" s="5">
        <v>13.3</v>
      </c>
      <c r="F8" s="5"/>
      <c r="G8" s="5">
        <v>19</v>
      </c>
      <c r="H8" s="5">
        <v>2.8</v>
      </c>
      <c r="I8" s="5"/>
      <c r="J8" s="5">
        <v>19</v>
      </c>
      <c r="K8" s="5">
        <v>15.8</v>
      </c>
      <c r="L8" s="5"/>
      <c r="M8" s="5">
        <v>19</v>
      </c>
      <c r="N8" s="5">
        <f t="shared" si="0"/>
        <v>16.100000000000001</v>
      </c>
    </row>
    <row r="9" spans="4:14" x14ac:dyDescent="0.3">
      <c r="D9" s="5">
        <v>18</v>
      </c>
      <c r="E9" s="5">
        <v>14.3</v>
      </c>
      <c r="F9" s="5"/>
      <c r="G9" s="5">
        <v>18</v>
      </c>
      <c r="H9" s="5">
        <v>3.7</v>
      </c>
      <c r="I9" s="5"/>
      <c r="J9" s="5">
        <v>18</v>
      </c>
      <c r="K9" s="5">
        <v>17.5</v>
      </c>
      <c r="L9" s="5"/>
      <c r="M9" s="5">
        <v>18</v>
      </c>
      <c r="N9" s="5">
        <f t="shared" si="0"/>
        <v>18</v>
      </c>
    </row>
    <row r="10" spans="4:14" x14ac:dyDescent="0.3">
      <c r="D10" s="5">
        <v>17</v>
      </c>
      <c r="E10" s="5">
        <v>14.4</v>
      </c>
      <c r="F10" s="5"/>
      <c r="G10" s="5">
        <v>17</v>
      </c>
      <c r="H10" s="5">
        <v>4.7</v>
      </c>
      <c r="I10" s="5"/>
      <c r="J10" s="5">
        <v>17</v>
      </c>
      <c r="K10" s="5">
        <v>18.8</v>
      </c>
      <c r="L10" s="5"/>
      <c r="M10" s="5">
        <v>17</v>
      </c>
      <c r="N10" s="5">
        <f t="shared" si="0"/>
        <v>19.100000000000001</v>
      </c>
    </row>
    <row r="11" spans="4:14" x14ac:dyDescent="0.3">
      <c r="D11" s="5">
        <v>16</v>
      </c>
      <c r="E11" s="5">
        <v>13.6</v>
      </c>
      <c r="F11" s="5"/>
      <c r="G11" s="5">
        <v>16</v>
      </c>
      <c r="H11" s="5">
        <v>6</v>
      </c>
      <c r="I11" s="5"/>
      <c r="J11" s="5">
        <v>16</v>
      </c>
      <c r="K11" s="5">
        <v>19.3</v>
      </c>
      <c r="L11" s="5"/>
      <c r="M11" s="5">
        <v>16</v>
      </c>
      <c r="N11" s="5">
        <f t="shared" si="0"/>
        <v>19.600000000000001</v>
      </c>
    </row>
    <row r="12" spans="4:14" x14ac:dyDescent="0.3">
      <c r="D12" s="5">
        <v>15</v>
      </c>
      <c r="E12" s="5">
        <v>11.8</v>
      </c>
      <c r="F12" s="5"/>
      <c r="G12" s="5">
        <v>15</v>
      </c>
      <c r="H12" s="5">
        <v>7.7</v>
      </c>
      <c r="I12" s="5"/>
      <c r="J12" s="5">
        <v>15</v>
      </c>
      <c r="K12" s="5">
        <v>19.600000000000001</v>
      </c>
      <c r="L12" s="5"/>
      <c r="M12" s="5">
        <v>15</v>
      </c>
      <c r="N12" s="5">
        <f t="shared" si="0"/>
        <v>19.5</v>
      </c>
    </row>
    <row r="13" spans="4:14" x14ac:dyDescent="0.3">
      <c r="D13" s="5">
        <v>14</v>
      </c>
      <c r="E13" s="5">
        <v>10.1</v>
      </c>
      <c r="F13" s="5"/>
      <c r="G13" s="5">
        <v>14</v>
      </c>
      <c r="H13" s="5">
        <v>9.6</v>
      </c>
      <c r="I13" s="5"/>
      <c r="J13" s="5">
        <v>14</v>
      </c>
      <c r="K13" s="5">
        <v>19.600000000000001</v>
      </c>
      <c r="L13" s="5"/>
      <c r="M13" s="5">
        <v>14</v>
      </c>
      <c r="N13" s="5">
        <f t="shared" si="0"/>
        <v>19.7</v>
      </c>
    </row>
    <row r="14" spans="4:14" x14ac:dyDescent="0.3">
      <c r="D14" s="5">
        <v>13</v>
      </c>
      <c r="E14" s="5">
        <v>8.1999999999999993</v>
      </c>
      <c r="F14" s="5"/>
      <c r="G14" s="5">
        <v>13</v>
      </c>
      <c r="H14" s="5">
        <v>11.3</v>
      </c>
      <c r="I14" s="5"/>
      <c r="J14" s="5">
        <v>13</v>
      </c>
      <c r="K14" s="5">
        <v>19.600000000000001</v>
      </c>
      <c r="L14" s="5"/>
      <c r="M14" s="5">
        <v>13</v>
      </c>
      <c r="N14" s="5">
        <f t="shared" si="0"/>
        <v>19.5</v>
      </c>
    </row>
    <row r="15" spans="4:14" x14ac:dyDescent="0.3">
      <c r="D15" s="5">
        <v>12</v>
      </c>
      <c r="E15" s="5">
        <v>6.4</v>
      </c>
      <c r="F15" s="5"/>
      <c r="G15" s="5">
        <v>12</v>
      </c>
      <c r="H15" s="5">
        <v>12.9</v>
      </c>
      <c r="I15" s="5"/>
      <c r="J15" s="5">
        <v>12</v>
      </c>
      <c r="K15" s="5">
        <v>19.399999999999999</v>
      </c>
      <c r="L15" s="5"/>
      <c r="M15" s="5">
        <v>12</v>
      </c>
      <c r="N15" s="5">
        <f t="shared" si="0"/>
        <v>19.3</v>
      </c>
    </row>
    <row r="16" spans="4:14" x14ac:dyDescent="0.3">
      <c r="D16" s="5">
        <v>11</v>
      </c>
      <c r="E16" s="5">
        <v>4.9000000000000004</v>
      </c>
      <c r="F16" s="5"/>
      <c r="G16" s="5">
        <v>11</v>
      </c>
      <c r="H16" s="5">
        <v>13.6</v>
      </c>
      <c r="I16" s="5"/>
      <c r="J16" s="5">
        <v>11</v>
      </c>
      <c r="K16" s="5">
        <v>18.7</v>
      </c>
      <c r="L16" s="5"/>
      <c r="M16" s="5">
        <v>11</v>
      </c>
      <c r="N16" s="5">
        <f t="shared" si="0"/>
        <v>18.5</v>
      </c>
    </row>
    <row r="17" spans="4:30" x14ac:dyDescent="0.3">
      <c r="D17" s="5">
        <v>10</v>
      </c>
      <c r="E17" s="5">
        <v>3.8</v>
      </c>
      <c r="F17" s="5"/>
      <c r="G17" s="5">
        <v>10</v>
      </c>
      <c r="H17" s="5">
        <v>13.7</v>
      </c>
      <c r="I17" s="5"/>
      <c r="J17" s="5">
        <v>10</v>
      </c>
      <c r="K17" s="5">
        <v>17.399999999999999</v>
      </c>
      <c r="L17" s="5"/>
      <c r="M17" s="5">
        <v>10</v>
      </c>
      <c r="N17" s="5">
        <f t="shared" si="0"/>
        <v>17.5</v>
      </c>
    </row>
    <row r="18" spans="4:30" x14ac:dyDescent="0.3">
      <c r="D18" s="5">
        <v>9</v>
      </c>
      <c r="E18" s="5">
        <v>3</v>
      </c>
      <c r="F18" s="5"/>
      <c r="G18" s="5">
        <v>9</v>
      </c>
      <c r="H18" s="5">
        <v>13.1</v>
      </c>
      <c r="I18" s="5"/>
      <c r="J18" s="5">
        <v>9</v>
      </c>
      <c r="K18" s="5">
        <v>15.5</v>
      </c>
      <c r="L18" s="5"/>
      <c r="M18" s="5">
        <v>9</v>
      </c>
      <c r="N18" s="5">
        <f t="shared" si="0"/>
        <v>16.100000000000001</v>
      </c>
    </row>
    <row r="19" spans="4:30" x14ac:dyDescent="0.3">
      <c r="D19" s="5">
        <v>8</v>
      </c>
      <c r="E19" s="5">
        <v>2.2000000000000002</v>
      </c>
      <c r="F19" s="5"/>
      <c r="G19" s="5">
        <v>8</v>
      </c>
      <c r="H19" s="5">
        <v>11.3</v>
      </c>
      <c r="I19" s="5"/>
      <c r="J19" s="5">
        <v>8</v>
      </c>
      <c r="K19" s="5">
        <v>13.4</v>
      </c>
      <c r="L19" s="5"/>
      <c r="M19" s="5">
        <v>8</v>
      </c>
      <c r="N19" s="5">
        <f t="shared" si="0"/>
        <v>13.5</v>
      </c>
    </row>
    <row r="20" spans="4:30" x14ac:dyDescent="0.3">
      <c r="D20" s="5">
        <v>7</v>
      </c>
      <c r="E20" s="5">
        <v>1.6</v>
      </c>
      <c r="F20" s="5"/>
      <c r="G20" s="5">
        <v>7</v>
      </c>
      <c r="H20" s="5">
        <v>9.9</v>
      </c>
      <c r="I20" s="5"/>
      <c r="J20" s="5">
        <v>7</v>
      </c>
      <c r="K20" s="5">
        <v>11.1</v>
      </c>
      <c r="L20" s="5"/>
      <c r="M20" s="5">
        <v>7</v>
      </c>
      <c r="N20" s="5">
        <f t="shared" si="0"/>
        <v>11.5</v>
      </c>
    </row>
    <row r="21" spans="4:30" x14ac:dyDescent="0.3">
      <c r="D21" s="5">
        <v>6</v>
      </c>
      <c r="E21" s="5">
        <v>1.2</v>
      </c>
      <c r="F21" s="5"/>
      <c r="G21" s="5">
        <v>6</v>
      </c>
      <c r="H21" s="5">
        <v>7.9</v>
      </c>
      <c r="I21" s="5"/>
      <c r="J21" s="5">
        <v>6</v>
      </c>
      <c r="K21" s="5">
        <v>8.9</v>
      </c>
      <c r="L21" s="5"/>
      <c r="M21" s="5">
        <v>6</v>
      </c>
      <c r="N21" s="5">
        <f t="shared" si="0"/>
        <v>9.1</v>
      </c>
    </row>
    <row r="22" spans="4:30" x14ac:dyDescent="0.3">
      <c r="D22" s="5">
        <v>5</v>
      </c>
      <c r="E22" s="5">
        <v>0.9</v>
      </c>
      <c r="F22" s="5"/>
      <c r="G22" s="5">
        <v>5</v>
      </c>
      <c r="H22" s="5">
        <v>6.2</v>
      </c>
      <c r="I22" s="5"/>
      <c r="J22" s="5">
        <v>5</v>
      </c>
      <c r="K22" s="5">
        <v>7.1</v>
      </c>
      <c r="L22" s="5"/>
      <c r="M22" s="5">
        <v>5</v>
      </c>
      <c r="N22" s="5">
        <f t="shared" si="0"/>
        <v>7.1000000000000005</v>
      </c>
    </row>
    <row r="24" spans="4:30" x14ac:dyDescent="0.3">
      <c r="Q24" t="s">
        <v>26</v>
      </c>
      <c r="AB24" t="s">
        <v>27</v>
      </c>
      <c r="AD24" t="s">
        <v>28</v>
      </c>
    </row>
    <row r="25" spans="4:30" x14ac:dyDescent="0.3">
      <c r="AB25">
        <v>5.1000000000000004E-4</v>
      </c>
      <c r="AD25">
        <v>60</v>
      </c>
    </row>
    <row r="26" spans="4:30" x14ac:dyDescent="0.3">
      <c r="Q26" t="s">
        <v>29</v>
      </c>
    </row>
    <row r="28" spans="4:30" x14ac:dyDescent="0.3">
      <c r="D28" s="11" t="s">
        <v>16</v>
      </c>
      <c r="E28" s="11"/>
      <c r="G28" s="11" t="s">
        <v>17</v>
      </c>
      <c r="H28" s="11"/>
      <c r="J28" s="11" t="s">
        <v>18</v>
      </c>
      <c r="K28" s="11"/>
      <c r="M28" s="8" t="s">
        <v>19</v>
      </c>
      <c r="N28" s="12"/>
      <c r="AC28">
        <v>6.2E-4</v>
      </c>
    </row>
    <row r="29" spans="4:30" x14ac:dyDescent="0.3">
      <c r="D29" s="9" t="s">
        <v>20</v>
      </c>
      <c r="E29" s="10"/>
      <c r="F29" s="5"/>
      <c r="G29" s="9" t="s">
        <v>21</v>
      </c>
      <c r="H29" s="10"/>
      <c r="I29" s="5"/>
      <c r="J29" s="9" t="s">
        <v>22</v>
      </c>
      <c r="K29" s="10"/>
      <c r="L29" s="5"/>
      <c r="M29" s="9" t="s">
        <v>23</v>
      </c>
      <c r="N29" s="10"/>
      <c r="Q29" t="s">
        <v>30</v>
      </c>
    </row>
    <row r="30" spans="4:30" x14ac:dyDescent="0.3">
      <c r="D30" s="5" t="s">
        <v>31</v>
      </c>
      <c r="E30" s="5" t="s">
        <v>32</v>
      </c>
      <c r="F30" s="5"/>
      <c r="G30" s="5" t="s">
        <v>31</v>
      </c>
      <c r="H30" s="5" t="s">
        <v>32</v>
      </c>
      <c r="I30" s="5"/>
      <c r="J30" s="5" t="s">
        <v>31</v>
      </c>
      <c r="K30" s="5" t="s">
        <v>25</v>
      </c>
      <c r="L30" s="5"/>
      <c r="M30" s="5" t="s">
        <v>33</v>
      </c>
      <c r="N30" s="5" t="s">
        <v>32</v>
      </c>
      <c r="S30" s="6">
        <f>((4*PI()*10^(-7)*3467)/0.1457)</f>
        <v>2.9902269677407861E-2</v>
      </c>
    </row>
    <row r="31" spans="4:30" x14ac:dyDescent="0.3">
      <c r="D31" s="5">
        <f>D7*10^-2</f>
        <v>0.2</v>
      </c>
      <c r="E31" s="7">
        <f>E7*S30*10^-3</f>
        <v>3.4686632825793118E-4</v>
      </c>
      <c r="F31" s="5"/>
      <c r="G31" s="5">
        <f>G7*10^-2</f>
        <v>0.2</v>
      </c>
      <c r="H31" s="7">
        <f t="shared" ref="H31:H46" si="1">H7*0.0299022696774*10^-3</f>
        <v>6.2794766322539993E-5</v>
      </c>
      <c r="I31" s="5"/>
      <c r="J31" s="5">
        <f>J7*10^-2</f>
        <v>0.2</v>
      </c>
      <c r="K31" s="7">
        <f t="shared" ref="K31:K46" si="2">K7*0.0299022696774*10^-3</f>
        <v>4.0368064064489999E-4</v>
      </c>
      <c r="L31" s="5"/>
      <c r="M31" s="5">
        <f>M7*10^-2</f>
        <v>0.2</v>
      </c>
      <c r="N31" s="5">
        <f t="shared" ref="N31:N46" si="3">SUM(E31,H31)</f>
        <v>4.0966109458047119E-4</v>
      </c>
      <c r="Q31">
        <v>3467</v>
      </c>
    </row>
    <row r="32" spans="4:30" x14ac:dyDescent="0.3">
      <c r="D32" s="5">
        <f t="shared" ref="D32:D46" si="4">D8*10^-2</f>
        <v>0.19</v>
      </c>
      <c r="E32" s="7">
        <f>E8*S30*10^-3</f>
        <v>3.9770018670952459E-4</v>
      </c>
      <c r="F32" s="5"/>
      <c r="G32" s="5">
        <f t="shared" ref="G32:G46" si="5">G8*10^-2</f>
        <v>0.19</v>
      </c>
      <c r="H32" s="7">
        <f t="shared" si="1"/>
        <v>8.3726355096719991E-5</v>
      </c>
      <c r="I32" s="5"/>
      <c r="J32" s="5">
        <f t="shared" ref="J32:J46" si="6">J8*10^-2</f>
        <v>0.19</v>
      </c>
      <c r="K32" s="7">
        <f t="shared" si="2"/>
        <v>4.7245586090292001E-4</v>
      </c>
      <c r="L32" s="5"/>
      <c r="M32" s="5">
        <f t="shared" ref="M32:M46" si="7">M8*10^-2</f>
        <v>0.19</v>
      </c>
      <c r="N32" s="5">
        <f t="shared" si="3"/>
        <v>4.8142654180624459E-4</v>
      </c>
      <c r="S32" s="6"/>
    </row>
    <row r="33" spans="4:17" x14ac:dyDescent="0.3">
      <c r="D33" s="5">
        <f t="shared" si="4"/>
        <v>0.18</v>
      </c>
      <c r="E33" s="7">
        <f>E9*S30*10^-3</f>
        <v>4.2760245638693244E-4</v>
      </c>
      <c r="F33" s="5"/>
      <c r="G33" s="5">
        <f t="shared" si="5"/>
        <v>0.18</v>
      </c>
      <c r="H33" s="7">
        <f t="shared" si="1"/>
        <v>1.1063839780638001E-4</v>
      </c>
      <c r="I33" s="5"/>
      <c r="J33" s="5">
        <f t="shared" si="6"/>
        <v>0.18</v>
      </c>
      <c r="K33" s="7">
        <f t="shared" si="2"/>
        <v>5.2328971935450004E-4</v>
      </c>
      <c r="L33" s="5"/>
      <c r="M33" s="5">
        <f t="shared" si="7"/>
        <v>0.18</v>
      </c>
      <c r="N33" s="5">
        <f t="shared" si="3"/>
        <v>5.3824085419331249E-4</v>
      </c>
      <c r="Q33" t="s">
        <v>34</v>
      </c>
    </row>
    <row r="34" spans="4:17" x14ac:dyDescent="0.3">
      <c r="D34" s="5">
        <f t="shared" si="4"/>
        <v>0.17</v>
      </c>
      <c r="E34" s="7">
        <f>E10*S30*10^-3</f>
        <v>4.3059268335467324E-4</v>
      </c>
      <c r="F34" s="5"/>
      <c r="G34" s="5">
        <f t="shared" si="5"/>
        <v>0.17</v>
      </c>
      <c r="H34" s="7">
        <f t="shared" si="1"/>
        <v>1.4054066748378001E-4</v>
      </c>
      <c r="I34" s="5"/>
      <c r="J34" s="5">
        <f t="shared" si="6"/>
        <v>0.17</v>
      </c>
      <c r="K34" s="7">
        <f t="shared" si="2"/>
        <v>5.6216266993512002E-4</v>
      </c>
      <c r="L34" s="5"/>
      <c r="M34" s="5">
        <f t="shared" si="7"/>
        <v>0.17</v>
      </c>
      <c r="N34" s="5">
        <f t="shared" si="3"/>
        <v>5.7113335083845327E-4</v>
      </c>
    </row>
    <row r="35" spans="4:17" x14ac:dyDescent="0.3">
      <c r="D35" s="5">
        <f t="shared" si="4"/>
        <v>0.16</v>
      </c>
      <c r="E35" s="7">
        <f>E11*S30*10^-3</f>
        <v>4.0667086761274693E-4</v>
      </c>
      <c r="F35" s="5"/>
      <c r="G35" s="5">
        <f t="shared" si="5"/>
        <v>0.16</v>
      </c>
      <c r="H35" s="7">
        <f t="shared" si="1"/>
        <v>1.7941361806439999E-4</v>
      </c>
      <c r="I35" s="5"/>
      <c r="J35" s="5">
        <f t="shared" si="6"/>
        <v>0.16</v>
      </c>
      <c r="K35" s="7">
        <f t="shared" si="2"/>
        <v>5.7711380477382004E-4</v>
      </c>
      <c r="L35" s="5"/>
      <c r="M35" s="5">
        <f t="shared" si="7"/>
        <v>0.16</v>
      </c>
      <c r="N35" s="5">
        <f t="shared" si="3"/>
        <v>5.8608448567714689E-4</v>
      </c>
    </row>
    <row r="36" spans="4:17" x14ac:dyDescent="0.3">
      <c r="D36" s="5">
        <f t="shared" si="4"/>
        <v>0.15</v>
      </c>
      <c r="E36" s="7">
        <f>E12*S30*10^-3</f>
        <v>3.5284678219341277E-4</v>
      </c>
      <c r="F36" s="5"/>
      <c r="G36" s="5">
        <f t="shared" si="5"/>
        <v>0.15</v>
      </c>
      <c r="H36" s="7">
        <f t="shared" si="1"/>
        <v>2.3024747651597999E-4</v>
      </c>
      <c r="I36" s="5"/>
      <c r="J36" s="5">
        <f t="shared" si="6"/>
        <v>0.15</v>
      </c>
      <c r="K36" s="7">
        <f t="shared" si="2"/>
        <v>5.860844856770401E-4</v>
      </c>
      <c r="L36" s="5"/>
      <c r="M36" s="5">
        <f t="shared" si="7"/>
        <v>0.15</v>
      </c>
      <c r="N36" s="5">
        <f t="shared" si="3"/>
        <v>5.8309425870939281E-4</v>
      </c>
    </row>
    <row r="37" spans="4:17" x14ac:dyDescent="0.3">
      <c r="D37" s="5">
        <f t="shared" si="4"/>
        <v>0.14000000000000001</v>
      </c>
      <c r="E37" s="7">
        <f>E13*S30*10^-3</f>
        <v>3.0201292374181936E-4</v>
      </c>
      <c r="F37" s="5"/>
      <c r="G37" s="5">
        <f t="shared" si="5"/>
        <v>0.14000000000000001</v>
      </c>
      <c r="H37" s="7">
        <f t="shared" si="1"/>
        <v>2.8706178890303998E-4</v>
      </c>
      <c r="I37" s="5"/>
      <c r="J37" s="5">
        <f t="shared" si="6"/>
        <v>0.14000000000000001</v>
      </c>
      <c r="K37" s="7">
        <f t="shared" si="2"/>
        <v>5.860844856770401E-4</v>
      </c>
      <c r="L37" s="5"/>
      <c r="M37" s="5">
        <f t="shared" si="7"/>
        <v>0.14000000000000001</v>
      </c>
      <c r="N37" s="5">
        <f t="shared" si="3"/>
        <v>5.8907471264485933E-4</v>
      </c>
    </row>
    <row r="38" spans="4:17" x14ac:dyDescent="0.3">
      <c r="D38" s="5">
        <f t="shared" si="4"/>
        <v>0.13</v>
      </c>
      <c r="E38" s="7">
        <f>E14*S30*10^-3</f>
        <v>2.4519861135474446E-4</v>
      </c>
      <c r="F38" s="5"/>
      <c r="G38" s="5">
        <f t="shared" si="5"/>
        <v>0.13</v>
      </c>
      <c r="H38" s="7">
        <f t="shared" si="1"/>
        <v>3.3789564735462005E-4</v>
      </c>
      <c r="I38" s="5"/>
      <c r="J38" s="5">
        <f t="shared" si="6"/>
        <v>0.13</v>
      </c>
      <c r="K38" s="7">
        <f t="shared" si="2"/>
        <v>5.860844856770401E-4</v>
      </c>
      <c r="L38" s="5"/>
      <c r="M38" s="5">
        <f t="shared" si="7"/>
        <v>0.13</v>
      </c>
      <c r="N38" s="5">
        <f t="shared" si="3"/>
        <v>5.8309425870936452E-4</v>
      </c>
    </row>
    <row r="39" spans="4:17" x14ac:dyDescent="0.3">
      <c r="D39" s="5">
        <f t="shared" si="4"/>
        <v>0.12</v>
      </c>
      <c r="E39" s="7">
        <f>E15*S30*10^-3</f>
        <v>1.9137452593541034E-4</v>
      </c>
      <c r="F39" s="5"/>
      <c r="G39" s="5">
        <f t="shared" si="5"/>
        <v>0.12</v>
      </c>
      <c r="H39" s="7">
        <f t="shared" si="1"/>
        <v>3.8573927883845999E-4</v>
      </c>
      <c r="I39" s="5"/>
      <c r="J39" s="5">
        <f t="shared" si="6"/>
        <v>0.12</v>
      </c>
      <c r="K39" s="7">
        <f t="shared" si="2"/>
        <v>5.8010403174156002E-4</v>
      </c>
      <c r="L39" s="5"/>
      <c r="M39" s="5">
        <f t="shared" si="7"/>
        <v>0.12</v>
      </c>
      <c r="N39" s="5">
        <f t="shared" si="3"/>
        <v>5.7711380477387035E-4</v>
      </c>
    </row>
    <row r="40" spans="4:17" x14ac:dyDescent="0.3">
      <c r="D40" s="5">
        <f t="shared" si="4"/>
        <v>0.11</v>
      </c>
      <c r="E40" s="7">
        <f>E16*S30*10^-3</f>
        <v>1.4652112141929851E-4</v>
      </c>
      <c r="F40" s="5"/>
      <c r="G40" s="5">
        <f t="shared" si="5"/>
        <v>0.11</v>
      </c>
      <c r="H40" s="7">
        <f t="shared" si="1"/>
        <v>4.0667086761263997E-4</v>
      </c>
      <c r="I40" s="5"/>
      <c r="J40" s="5">
        <f t="shared" si="6"/>
        <v>0.11</v>
      </c>
      <c r="K40" s="7">
        <f t="shared" si="2"/>
        <v>5.5917244296738004E-4</v>
      </c>
      <c r="L40" s="5"/>
      <c r="M40" s="5">
        <f t="shared" si="7"/>
        <v>0.11</v>
      </c>
      <c r="N40" s="5">
        <f t="shared" si="3"/>
        <v>5.5319198903193846E-4</v>
      </c>
    </row>
    <row r="41" spans="4:17" x14ac:dyDescent="0.3">
      <c r="D41" s="5">
        <f t="shared" si="4"/>
        <v>0.1</v>
      </c>
      <c r="E41" s="7">
        <f>E17*S30*10^-3</f>
        <v>1.1362862477414987E-4</v>
      </c>
      <c r="F41" s="5"/>
      <c r="G41" s="5">
        <f t="shared" si="5"/>
        <v>0.1</v>
      </c>
      <c r="H41" s="7">
        <f t="shared" si="1"/>
        <v>4.0966109458037995E-4</v>
      </c>
      <c r="I41" s="5"/>
      <c r="J41" s="5">
        <f t="shared" si="6"/>
        <v>0.1</v>
      </c>
      <c r="K41" s="7">
        <f t="shared" si="2"/>
        <v>5.2029949238675995E-4</v>
      </c>
      <c r="L41" s="5"/>
      <c r="M41" s="5">
        <f t="shared" si="7"/>
        <v>0.1</v>
      </c>
      <c r="N41" s="5">
        <f t="shared" si="3"/>
        <v>5.2328971935452985E-4</v>
      </c>
    </row>
    <row r="42" spans="4:17" x14ac:dyDescent="0.3">
      <c r="D42" s="5">
        <f t="shared" si="4"/>
        <v>0.09</v>
      </c>
      <c r="E42" s="7">
        <f>E18*S30*10^-3</f>
        <v>8.9706809032223591E-5</v>
      </c>
      <c r="F42" s="5"/>
      <c r="G42" s="5">
        <f t="shared" si="5"/>
        <v>0.09</v>
      </c>
      <c r="H42" s="7">
        <f t="shared" si="1"/>
        <v>3.9171973277393995E-4</v>
      </c>
      <c r="I42" s="5"/>
      <c r="J42" s="5">
        <f t="shared" si="6"/>
        <v>0.09</v>
      </c>
      <c r="K42" s="7">
        <f t="shared" si="2"/>
        <v>4.6348517999970001E-4</v>
      </c>
      <c r="L42" s="5"/>
      <c r="M42" s="5">
        <f t="shared" si="7"/>
        <v>0.09</v>
      </c>
      <c r="N42" s="5">
        <f t="shared" si="3"/>
        <v>4.8142654180616354E-4</v>
      </c>
    </row>
    <row r="43" spans="4:17" x14ac:dyDescent="0.3">
      <c r="D43" s="5">
        <f t="shared" si="4"/>
        <v>0.08</v>
      </c>
      <c r="E43" s="7">
        <f>E19*S30*10^-3</f>
        <v>6.5784993290297295E-5</v>
      </c>
      <c r="F43" s="5"/>
      <c r="G43" s="5">
        <f t="shared" si="5"/>
        <v>0.08</v>
      </c>
      <c r="H43" s="7">
        <f t="shared" si="1"/>
        <v>3.3789564735462005E-4</v>
      </c>
      <c r="I43" s="5"/>
      <c r="J43" s="5">
        <f t="shared" si="6"/>
        <v>0.08</v>
      </c>
      <c r="K43" s="7">
        <f t="shared" si="2"/>
        <v>4.0069041367716001E-4</v>
      </c>
      <c r="L43" s="5"/>
      <c r="M43" s="5">
        <f t="shared" si="7"/>
        <v>0.08</v>
      </c>
      <c r="N43" s="5">
        <f t="shared" si="3"/>
        <v>4.0368064064491734E-4</v>
      </c>
    </row>
    <row r="44" spans="4:17" x14ac:dyDescent="0.3">
      <c r="D44" s="5">
        <f t="shared" si="4"/>
        <v>7.0000000000000007E-2</v>
      </c>
      <c r="E44" s="7">
        <f>E20*S30*10^-3</f>
        <v>4.7843631483852584E-5</v>
      </c>
      <c r="F44" s="5"/>
      <c r="G44" s="5">
        <f t="shared" si="5"/>
        <v>7.0000000000000007E-2</v>
      </c>
      <c r="H44" s="7">
        <f t="shared" si="1"/>
        <v>2.9603246980626003E-4</v>
      </c>
      <c r="I44" s="5"/>
      <c r="J44" s="5">
        <f t="shared" si="6"/>
        <v>7.0000000000000007E-2</v>
      </c>
      <c r="K44" s="7">
        <f t="shared" si="2"/>
        <v>3.3191519341913998E-4</v>
      </c>
      <c r="L44" s="5"/>
      <c r="M44" s="5">
        <f t="shared" si="7"/>
        <v>7.0000000000000007E-2</v>
      </c>
      <c r="N44" s="5">
        <f t="shared" si="3"/>
        <v>3.4387610129011259E-4</v>
      </c>
    </row>
    <row r="45" spans="4:17" x14ac:dyDescent="0.3">
      <c r="D45" s="5">
        <f t="shared" si="4"/>
        <v>0.06</v>
      </c>
      <c r="E45" s="7">
        <f>E21*S30*10^-3</f>
        <v>3.588272361288943E-5</v>
      </c>
      <c r="F45" s="5"/>
      <c r="G45" s="5">
        <f t="shared" si="5"/>
        <v>0.06</v>
      </c>
      <c r="H45" s="7">
        <f t="shared" si="1"/>
        <v>2.3622793045146001E-4</v>
      </c>
      <c r="I45" s="5"/>
      <c r="J45" s="5">
        <f t="shared" si="6"/>
        <v>0.06</v>
      </c>
      <c r="K45" s="7">
        <f t="shared" si="2"/>
        <v>2.6613020012886005E-4</v>
      </c>
      <c r="L45" s="5"/>
      <c r="M45" s="5">
        <f t="shared" si="7"/>
        <v>0.06</v>
      </c>
      <c r="N45" s="5">
        <f t="shared" si="3"/>
        <v>2.7211065406434944E-4</v>
      </c>
    </row>
    <row r="46" spans="4:17" x14ac:dyDescent="0.3">
      <c r="D46" s="5">
        <f t="shared" si="4"/>
        <v>0.05</v>
      </c>
      <c r="E46" s="7">
        <f>E22*S30*10^-3</f>
        <v>2.6912042709667077E-5</v>
      </c>
      <c r="F46" s="5"/>
      <c r="G46" s="5">
        <f t="shared" si="5"/>
        <v>0.05</v>
      </c>
      <c r="H46" s="7">
        <f t="shared" si="1"/>
        <v>1.8539407199988001E-4</v>
      </c>
      <c r="I46" s="5"/>
      <c r="J46" s="5">
        <f t="shared" si="6"/>
        <v>0.05</v>
      </c>
      <c r="K46" s="7">
        <f t="shared" si="2"/>
        <v>2.1230611470953999E-4</v>
      </c>
      <c r="L46" s="5"/>
      <c r="M46" s="5">
        <f t="shared" si="7"/>
        <v>0.05</v>
      </c>
      <c r="N46" s="5">
        <f t="shared" si="3"/>
        <v>2.1230611470954709E-4</v>
      </c>
    </row>
  </sheetData>
  <mergeCells count="16">
    <mergeCell ref="D28:E28"/>
    <mergeCell ref="G28:H28"/>
    <mergeCell ref="J28:K28"/>
    <mergeCell ref="M28:N28"/>
    <mergeCell ref="D29:E29"/>
    <mergeCell ref="G29:H29"/>
    <mergeCell ref="J29:K29"/>
    <mergeCell ref="M29:N29"/>
    <mergeCell ref="D4:E4"/>
    <mergeCell ref="D5:E5"/>
    <mergeCell ref="G4:H4"/>
    <mergeCell ref="J4:K4"/>
    <mergeCell ref="M4:N4"/>
    <mergeCell ref="G5:H5"/>
    <mergeCell ref="J5:K5"/>
    <mergeCell ref="M5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Parte A</vt:lpstr>
      <vt:lpstr>Parte 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Lacerda</dc:creator>
  <cp:keywords/>
  <dc:description/>
  <cp:lastModifiedBy>Paulo Lacerda</cp:lastModifiedBy>
  <cp:revision/>
  <dcterms:created xsi:type="dcterms:W3CDTF">2024-11-21T12:10:16Z</dcterms:created>
  <dcterms:modified xsi:type="dcterms:W3CDTF">2024-12-05T14:23:32Z</dcterms:modified>
  <cp:category/>
  <cp:contentStatus/>
</cp:coreProperties>
</file>