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AC9A6D76-9698-44F6-8380-9B0DC3F3C5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çãoConservadora" sheetId="2" r:id="rId1"/>
    <sheet name="Otimista  (2)" sheetId="5" r:id="rId2"/>
    <sheet name="Otimista " sheetId="4" r:id="rId3"/>
    <sheet name="CenárioLevementePessimista" sheetId="3" r:id="rId4"/>
    <sheet name="Plan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 a="1"/>
  <c r="G6" i="2" s="1"/>
  <c r="I15" i="5" a="1"/>
  <c r="I15" i="5" s="1"/>
  <c r="G15" i="5" a="1"/>
  <c r="G15" i="5" s="1"/>
  <c r="I14" i="5" a="1"/>
  <c r="I14" i="5" s="1"/>
  <c r="G14" i="5" a="1"/>
  <c r="G14" i="5" s="1"/>
  <c r="I13" i="5" a="1"/>
  <c r="I13" i="5" s="1"/>
  <c r="G13" i="5" a="1"/>
  <c r="G13" i="5" s="1"/>
  <c r="I12" i="5" a="1"/>
  <c r="I12" i="5" s="1"/>
  <c r="G12" i="5"/>
  <c r="G12" i="5" a="1"/>
  <c r="I11" i="5" a="1"/>
  <c r="I11" i="5" s="1"/>
  <c r="G11" i="5"/>
  <c r="G11" i="5" a="1"/>
  <c r="I10" i="5"/>
  <c r="I10" i="5" a="1"/>
  <c r="G10" i="5" a="1"/>
  <c r="G10" i="5" s="1"/>
  <c r="I9" i="5" a="1"/>
  <c r="I9" i="5" s="1"/>
  <c r="G9" i="5" a="1"/>
  <c r="G9" i="5" s="1"/>
  <c r="I8" i="5" a="1"/>
  <c r="I8" i="5" s="1"/>
  <c r="G8" i="5" a="1"/>
  <c r="G8" i="5" s="1"/>
  <c r="I7" i="5" a="1"/>
  <c r="I7" i="5" s="1"/>
  <c r="G7" i="5" a="1"/>
  <c r="G7" i="5" s="1"/>
  <c r="I6" i="5" a="1"/>
  <c r="I6" i="5" s="1"/>
  <c r="G6" i="5" a="1"/>
  <c r="G6" i="5" s="1"/>
  <c r="I5" i="5" a="1"/>
  <c r="I5" i="5" s="1"/>
  <c r="G5" i="5" a="1"/>
  <c r="G5" i="5" s="1"/>
  <c r="I4" i="5" a="1"/>
  <c r="I4" i="5" s="1"/>
  <c r="G4" i="5"/>
  <c r="G4" i="5" a="1"/>
  <c r="I3" i="5" a="1"/>
  <c r="I3" i="5" s="1"/>
  <c r="G3" i="5"/>
  <c r="G3" i="5" a="1"/>
  <c r="I2" i="5" a="1"/>
  <c r="I2" i="5" s="1"/>
  <c r="J2" i="5" s="1"/>
  <c r="G2" i="5"/>
  <c r="G2" i="5" a="1"/>
  <c r="I15" i="4" a="1"/>
  <c r="I15" i="4" s="1"/>
  <c r="G15" i="4" a="1"/>
  <c r="G15" i="4" s="1"/>
  <c r="I14" i="4" a="1"/>
  <c r="I14" i="4" s="1"/>
  <c r="G14" i="4" a="1"/>
  <c r="G14" i="4" s="1"/>
  <c r="I13" i="4" a="1"/>
  <c r="I13" i="4" s="1"/>
  <c r="G13" i="4" a="1"/>
  <c r="G13" i="4" s="1"/>
  <c r="I12" i="4"/>
  <c r="I12" i="4" a="1"/>
  <c r="G12" i="4" a="1"/>
  <c r="G12" i="4" s="1"/>
  <c r="I11" i="4" a="1"/>
  <c r="I11" i="4" s="1"/>
  <c r="G11" i="4" a="1"/>
  <c r="G11" i="4" s="1"/>
  <c r="I10" i="4" a="1"/>
  <c r="I10" i="4" s="1"/>
  <c r="G10" i="4" a="1"/>
  <c r="G10" i="4" s="1"/>
  <c r="I9" i="4" a="1"/>
  <c r="I9" i="4" s="1"/>
  <c r="G9" i="4"/>
  <c r="G9" i="4" a="1"/>
  <c r="I8" i="4" a="1"/>
  <c r="I8" i="4" s="1"/>
  <c r="G8" i="4" a="1"/>
  <c r="G8" i="4" s="1"/>
  <c r="I7" i="4" a="1"/>
  <c r="I7" i="4" s="1"/>
  <c r="G7" i="4" a="1"/>
  <c r="G7" i="4" s="1"/>
  <c r="I6" i="4" a="1"/>
  <c r="I6" i="4" s="1"/>
  <c r="G6" i="4"/>
  <c r="G6" i="4" a="1"/>
  <c r="I5" i="4" a="1"/>
  <c r="I5" i="4" s="1"/>
  <c r="G5" i="4" a="1"/>
  <c r="G5" i="4" s="1"/>
  <c r="I4" i="4"/>
  <c r="I4" i="4" a="1"/>
  <c r="G4" i="4" a="1"/>
  <c r="G4" i="4" s="1"/>
  <c r="I3" i="4" a="1"/>
  <c r="I3" i="4" s="1"/>
  <c r="G3" i="4" a="1"/>
  <c r="G3" i="4" s="1"/>
  <c r="I2" i="4" a="1"/>
  <c r="I2" i="4" s="1"/>
  <c r="J2" i="4" s="1"/>
  <c r="J3" i="4" s="1"/>
  <c r="J4" i="4" s="1"/>
  <c r="J5" i="4" s="1"/>
  <c r="J6" i="4" s="1"/>
  <c r="G2" i="4" a="1"/>
  <c r="G2" i="4" s="1"/>
  <c r="I15" i="2" a="1"/>
  <c r="I15" i="2" s="1"/>
  <c r="G15" i="2" a="1"/>
  <c r="G15" i="2" s="1"/>
  <c r="I14" i="2" a="1"/>
  <c r="I14" i="2" s="1"/>
  <c r="G14" i="2" a="1"/>
  <c r="G14" i="2" s="1"/>
  <c r="I13" i="2" a="1"/>
  <c r="I13" i="2" s="1"/>
  <c r="G13" i="2" a="1"/>
  <c r="G13" i="2" s="1"/>
  <c r="I12" i="2" a="1"/>
  <c r="I12" i="2" s="1"/>
  <c r="G12" i="2" a="1"/>
  <c r="G12" i="2" s="1"/>
  <c r="I11" i="2" a="1"/>
  <c r="I11" i="2" s="1"/>
  <c r="G11" i="2" a="1"/>
  <c r="G11" i="2" s="1"/>
  <c r="I10" i="2" a="1"/>
  <c r="I10" i="2" s="1"/>
  <c r="G10" i="2" a="1"/>
  <c r="G10" i="2" s="1"/>
  <c r="I9" i="2" a="1"/>
  <c r="I9" i="2" s="1"/>
  <c r="G9" i="2" a="1"/>
  <c r="G9" i="2" s="1"/>
  <c r="I8" i="2" a="1"/>
  <c r="I8" i="2" s="1"/>
  <c r="G8" i="2" a="1"/>
  <c r="G8" i="2" s="1"/>
  <c r="I7" i="2" a="1"/>
  <c r="I7" i="2" s="1"/>
  <c r="G7" i="2" a="1"/>
  <c r="G7" i="2" s="1"/>
  <c r="I6" i="2" a="1"/>
  <c r="I6" i="2" s="1"/>
  <c r="I5" i="2" a="1"/>
  <c r="I5" i="2" s="1"/>
  <c r="G5" i="2" a="1"/>
  <c r="G5" i="2" s="1"/>
  <c r="I4" i="2" a="1"/>
  <c r="I4" i="2" s="1"/>
  <c r="G4" i="2" a="1"/>
  <c r="G4" i="2" s="1"/>
  <c r="I3" i="2" a="1"/>
  <c r="I3" i="2" s="1"/>
  <c r="G3" i="2" a="1"/>
  <c r="G3" i="2" s="1"/>
  <c r="I2" i="2" a="1"/>
  <c r="I2" i="2" s="1"/>
  <c r="J2" i="2" s="1"/>
  <c r="G2" i="2" a="1"/>
  <c r="G2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2" i="1" a="1"/>
  <c r="G2" i="1" s="1"/>
  <c r="H2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G19" i="5" l="1"/>
  <c r="G18" i="5"/>
  <c r="G17" i="5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N2" i="5" s="1"/>
  <c r="P2" i="5" s="1" a="1"/>
  <c r="P2" i="5" s="1"/>
  <c r="J7" i="4"/>
  <c r="J8" i="4" s="1"/>
  <c r="J9" i="4" s="1"/>
  <c r="J10" i="4" s="1"/>
  <c r="J11" i="4" s="1"/>
  <c r="J12" i="4" s="1"/>
  <c r="J13" i="4" s="1"/>
  <c r="J14" i="4" s="1"/>
  <c r="J15" i="4" s="1"/>
  <c r="N2" i="4" s="1"/>
  <c r="P2" i="4" s="1" a="1"/>
  <c r="P2" i="4" s="1"/>
  <c r="G19" i="4"/>
  <c r="G18" i="4"/>
  <c r="G17" i="4"/>
  <c r="G17" i="2"/>
  <c r="G19" i="2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N2" i="2" s="1"/>
  <c r="P2" i="2" s="1" a="1"/>
  <c r="P2" i="2" s="1"/>
  <c r="G18" i="2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L2" i="1" s="1"/>
  <c r="N2" i="1" s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<sst xmlns="http://schemas.openxmlformats.org/spreadsheetml/2006/main" count="175" uniqueCount="33">
  <si>
    <t>Rodada</t>
  </si>
  <si>
    <t>Casa/Fora</t>
  </si>
  <si>
    <t>Time</t>
  </si>
  <si>
    <t>Placar Corinthians</t>
  </si>
  <si>
    <t>Adversário</t>
  </si>
  <si>
    <t>Casa</t>
  </si>
  <si>
    <t>Fora</t>
  </si>
  <si>
    <t>Flamengo</t>
  </si>
  <si>
    <t>Botafogo</t>
  </si>
  <si>
    <t>Vitória?</t>
  </si>
  <si>
    <t>Pontuação</t>
  </si>
  <si>
    <t>Pontuação até rodada 24</t>
  </si>
  <si>
    <t>Pontuação parcial</t>
  </si>
  <si>
    <t>Atlético/GO</t>
  </si>
  <si>
    <t>Pontuação final</t>
  </si>
  <si>
    <t>São Paulo</t>
  </si>
  <si>
    <t>Internacional</t>
  </si>
  <si>
    <t>Athletico</t>
  </si>
  <si>
    <t>Cuiabá</t>
  </si>
  <si>
    <t>Palmeiras</t>
  </si>
  <si>
    <t>Vitória</t>
  </si>
  <si>
    <t>Cruzeiro</t>
  </si>
  <si>
    <t>Vasco</t>
  </si>
  <si>
    <t>Criciúma</t>
  </si>
  <si>
    <t>Bahia</t>
  </si>
  <si>
    <t>Grêmio</t>
  </si>
  <si>
    <t>Pontuação para se livrar do rebaixamento</t>
  </si>
  <si>
    <t>Se salvou?</t>
  </si>
  <si>
    <t>Vitórias</t>
  </si>
  <si>
    <t>Empates</t>
  </si>
  <si>
    <t>Derrotas</t>
  </si>
  <si>
    <t>Coluna1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</si>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</sst>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16" fontId="1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16" fontId="1" fillId="7" borderId="8" xfId="0" applyNumberFormat="1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5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173261</xdr:colOff>
      <xdr:row>36</xdr:row>
      <xdr:rowOff>10484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37654F4-A871-8909-3D39-01695E29C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2974861" cy="68684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A23EB3-147A-4ECA-8377-B332298015CC}" name="Tabela35" displayName="Tabela35" ref="A1:J15" totalsRowShown="0" headerRowDxfId="57" dataDxfId="55" headerRowBorderDxfId="56" tableBorderDxfId="54" totalsRowBorderDxfId="53">
  <autoFilter ref="A1:J15" xr:uid="{E2AC20EA-D775-4EF1-BC6D-01532095974F}"/>
  <tableColumns count="10">
    <tableColumn id="1" xr3:uid="{A64B7711-3826-46BA-907B-5F0BABE0C8CE}" name="Rodada" dataDxfId="52"/>
    <tableColumn id="2" xr3:uid="{392498AD-DC34-4016-B9AC-C9F1840078C3}" name="Casa/Fora" dataDxfId="51"/>
    <tableColumn id="10" xr3:uid="{EB4D2F52-D300-4C23-9C9F-ED5F1ED10FBD}" name="Data" dataDxfId="50"/>
    <tableColumn id="3" xr3:uid="{C374A7BE-1BFA-4BBD-B7AD-29031DFDD10C}" name="Time" dataDxfId="49"/>
    <tableColumn id="4" xr3:uid="{134AEE03-0D76-409E-BFF1-5A5554907A15}" name="Placar Corinthians" dataDxfId="48"/>
    <tableColumn id="5" xr3:uid="{E916A29C-C273-4723-931D-6A3B7F090F36}" name="Adversário" dataDxfId="47"/>
    <tableColumn id="6" xr3:uid="{5AD241AB-6BF0-4100-92FA-1DD33F3645D3}" name="Vitória?" dataDxfId="46">
      <calculatedColumnFormula array="1">_xlfn.IFS(E2&gt;F2,"VITÓRIA",E2=F2,"EMPATE",E2&lt;F2,"DERROTA")</calculatedColumnFormula>
    </tableColumn>
    <tableColumn id="9" xr3:uid="{3648C364-D08F-4F9D-BA10-E447349FEDA6}" name="Coluna1" dataDxfId="45"/>
    <tableColumn id="7" xr3:uid="{0D8C7925-FD96-4DBB-B4BE-C768BDBEC5EF}" name="Pontuação" dataDxfId="44">
      <calculatedColumnFormula array="1">_xlfn.IFS(E2&gt;F2,3,E2=F2,1,E2&lt;F2,0)</calculatedColumnFormula>
    </tableColumn>
    <tableColumn id="8" xr3:uid="{65F2ED25-FF8E-4444-8B4D-404E6A8C245B}" name="Pontuação parcial" dataDxfId="43">
      <calculatedColumnFormula>J1+I2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88CF4-7ECD-4F82-826D-B36F9D431A10}" name="Tabela3523" displayName="Tabela3523" ref="A1:J15" totalsRowShown="0" headerRowDxfId="42" dataDxfId="40" headerRowBorderDxfId="41" tableBorderDxfId="39" totalsRowBorderDxfId="38">
  <autoFilter ref="A1:J15" xr:uid="{E2AC20EA-D775-4EF1-BC6D-01532095974F}"/>
  <tableColumns count="10">
    <tableColumn id="1" xr3:uid="{9DB1C748-CB17-4C4B-AE61-BA54E4BE895C}" name="Rodada" dataDxfId="37"/>
    <tableColumn id="2" xr3:uid="{7AE1B28B-79E3-47F7-9279-3AFA545F1F26}" name="Casa/Fora" dataDxfId="36"/>
    <tableColumn id="10" xr3:uid="{C880A2F2-62D3-492D-A331-A73886A9FEEC}" name="Data" dataDxfId="35"/>
    <tableColumn id="3" xr3:uid="{A7BB7648-A4BD-4162-B466-57767611960B}" name="Time" dataDxfId="34"/>
    <tableColumn id="4" xr3:uid="{04EDC1A5-4DCB-4FE2-8B12-9E8C791845F8}" name="Placar Corinthians" dataDxfId="33"/>
    <tableColumn id="5" xr3:uid="{5F909B2C-573A-4373-A15B-ECC0188F3458}" name="Adversário" dataDxfId="32"/>
    <tableColumn id="6" xr3:uid="{F9D71CBF-73D1-4FA8-9B54-5DB4DAB48516}" name="Vitória?" dataDxfId="31">
      <calculatedColumnFormula array="1">_xlfn.IFS(E2&gt;F2,"VITÓRIA",E2=F2,"EMPATE",E2&lt;F2,"DERROTA")</calculatedColumnFormula>
    </tableColumn>
    <tableColumn id="9" xr3:uid="{1AAF16EE-2FEC-4D62-B6D1-25E925534A7C}" name="Coluna1" dataDxfId="30"/>
    <tableColumn id="7" xr3:uid="{F63999EF-C138-4E54-B6E1-1AE45D747537}" name="Pontuação" dataDxfId="29">
      <calculatedColumnFormula array="1">_xlfn.IFS(E2&gt;F2,3,E2=F2,1,E2&lt;F2,0)</calculatedColumnFormula>
    </tableColumn>
    <tableColumn id="8" xr3:uid="{CCC11656-A442-4B66-A65A-9B1F51F3AE64}" name="Pontuação parcial" dataDxfId="28">
      <calculatedColumnFormula>J1+I2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61D45-76DE-4368-8ED7-70C52CAC92C9}" name="Tabela352" displayName="Tabela352" ref="A1:J15" totalsRowShown="0" headerRowDxfId="27" dataDxfId="25" headerRowBorderDxfId="26" tableBorderDxfId="24" totalsRowBorderDxfId="23">
  <autoFilter ref="A1:J15" xr:uid="{E2AC20EA-D775-4EF1-BC6D-01532095974F}"/>
  <tableColumns count="10">
    <tableColumn id="1" xr3:uid="{A383FEAD-B79D-4005-A8A3-FC606951C47C}" name="Rodada" dataDxfId="22"/>
    <tableColumn id="2" xr3:uid="{796DF96C-5A05-45F5-9963-8095F450D9CD}" name="Casa/Fora" dataDxfId="21"/>
    <tableColumn id="10" xr3:uid="{A91DAA96-275D-4B5A-9A1C-052BDEBD6747}" name="Data" dataDxfId="20"/>
    <tableColumn id="3" xr3:uid="{767E9A67-D4F1-40C2-9A21-290970FF2263}" name="Time" dataDxfId="19"/>
    <tableColumn id="4" xr3:uid="{0C4A559C-42C8-4DC9-88AE-14D41F76BBDC}" name="Placar Corinthians" dataDxfId="18"/>
    <tableColumn id="5" xr3:uid="{3FE15A88-4D32-4DC1-BD89-F94979027965}" name="Adversário" dataDxfId="17"/>
    <tableColumn id="6" xr3:uid="{ED96F85D-172F-475E-A7C2-5123DF996C35}" name="Vitória?" dataDxfId="16">
      <calculatedColumnFormula array="1">_xlfn.IFS(E2&gt;F2,"VITÓRIA",E2=F2,"EMPATE",E2&lt;F2,"DERROTA")</calculatedColumnFormula>
    </tableColumn>
    <tableColumn id="9" xr3:uid="{3DB6D927-59D1-4E84-93A0-93D139BEAC8D}" name="Coluna1" dataDxfId="15"/>
    <tableColumn id="7" xr3:uid="{CB86E254-6609-4D4A-A961-5E54EDDFD691}" name="Pontuação" dataDxfId="14">
      <calculatedColumnFormula array="1">_xlfn.IFS(E2&gt;F2,3,E2=F2,1,E2&lt;F2,0)</calculatedColumnFormula>
    </tableColumn>
    <tableColumn id="8" xr3:uid="{7DC0C3C5-2160-46AC-A657-3AB770707C21}" name="Pontuação parcial" dataDxfId="13">
      <calculatedColumnFormula>J1+I2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AC20EA-D775-4EF1-BC6D-01532095974F}" name="Tabela3" displayName="Tabela3" ref="A1:H15" totalsRowShown="0" headerRowDxfId="12" dataDxfId="10" headerRowBorderDxfId="11" tableBorderDxfId="9" totalsRowBorderDxfId="8">
  <autoFilter ref="A1:H15" xr:uid="{E2AC20EA-D775-4EF1-BC6D-01532095974F}"/>
  <tableColumns count="8">
    <tableColumn id="1" xr3:uid="{59D0A3B2-F1C4-45DE-8553-6AEB340FB17D}" name="Rodada" dataDxfId="7"/>
    <tableColumn id="2" xr3:uid="{7458CC0B-6BF6-46E2-AAE6-555CF8C10D91}" name="Casa/Fora" dataDxfId="6"/>
    <tableColumn id="3" xr3:uid="{358861C7-FFDC-4765-AE62-AB407EB0BBFC}" name="Time" dataDxfId="5"/>
    <tableColumn id="4" xr3:uid="{86F2D81E-4D5F-48F6-B9F9-F6897E5066EC}" name="Placar Corinthians" dataDxfId="4"/>
    <tableColumn id="5" xr3:uid="{2845B054-BBDA-4588-A7F8-252E60D83E16}" name="Adversário" dataDxfId="3"/>
    <tableColumn id="6" xr3:uid="{C7259181-6304-4A2F-BDBF-BB4B170572D4}" name="Vitória?" dataDxfId="2">
      <calculatedColumnFormula array="1">_xlfn.IFS(D2&gt;E2,"VITÓRIA",D2=E2,"EMPATE",D2&lt;E2,"DERROTA")</calculatedColumnFormula>
    </tableColumn>
    <tableColumn id="7" xr3:uid="{3AB0E3B5-88FE-4CC2-91DC-9A62907D5DBF}" name="Pontuação" dataDxfId="1">
      <calculatedColumnFormula array="1">_xlfn.IFS(D2&gt;E2,3,D2=E2,1,D2&lt;E2,0)</calculatedColumnFormula>
    </tableColumn>
    <tableColumn id="8" xr3:uid="{862AB1D7-7E10-45C0-8E88-152DEE8EB58A}" name="Pontuação parcial" dataDxfId="0">
      <calculatedColumnFormula>H1+G2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C1BF-1AD1-4306-8A2A-2F067AD13BA3}">
  <dimension ref="A1:P19"/>
  <sheetViews>
    <sheetView tabSelected="1" zoomScale="160" zoomScaleNormal="160" workbookViewId="0">
      <selection activeCell="O7" sqref="O7"/>
    </sheetView>
  </sheetViews>
  <sheetFormatPr defaultRowHeight="15" x14ac:dyDescent="0.25"/>
  <cols>
    <col min="1" max="1" width="8" customWidth="1"/>
    <col min="2" max="2" width="10.5703125" customWidth="1"/>
    <col min="3" max="3" width="7.7109375" customWidth="1"/>
    <col min="4" max="4" width="12.7109375" bestFit="1" customWidth="1"/>
    <col min="5" max="5" width="10.85546875" customWidth="1"/>
    <col min="6" max="6" width="10.28515625" customWidth="1"/>
    <col min="7" max="7" width="10.140625" customWidth="1"/>
    <col min="8" max="8" width="10.140625" hidden="1" customWidth="1"/>
    <col min="9" max="9" width="10" customWidth="1"/>
    <col min="10" max="10" width="7.7109375" customWidth="1"/>
    <col min="13" max="13" width="10.85546875" customWidth="1"/>
    <col min="14" max="14" width="10.7109375" customWidth="1"/>
    <col min="15" max="15" width="15.28515625" customWidth="1"/>
    <col min="16" max="16" width="15.140625" customWidth="1"/>
  </cols>
  <sheetData>
    <row r="1" spans="1:16" s="1" customFormat="1" ht="71.25" customHeight="1" x14ac:dyDescent="0.25">
      <c r="A1" s="14" t="s">
        <v>0</v>
      </c>
      <c r="B1" s="15" t="s">
        <v>1</v>
      </c>
      <c r="C1" s="15" t="s">
        <v>32</v>
      </c>
      <c r="D1" s="15" t="s">
        <v>2</v>
      </c>
      <c r="E1" s="15" t="s">
        <v>3</v>
      </c>
      <c r="F1" s="15" t="s">
        <v>4</v>
      </c>
      <c r="G1" s="15" t="s">
        <v>9</v>
      </c>
      <c r="H1" s="15" t="s">
        <v>31</v>
      </c>
      <c r="I1" s="15" t="s">
        <v>10</v>
      </c>
      <c r="J1" s="25" t="s">
        <v>12</v>
      </c>
      <c r="K1" s="21"/>
      <c r="L1" s="21"/>
      <c r="M1" s="2" t="s">
        <v>11</v>
      </c>
      <c r="N1" s="2" t="s">
        <v>14</v>
      </c>
      <c r="O1" s="2" t="s">
        <v>26</v>
      </c>
      <c r="P1" s="2" t="s">
        <v>27</v>
      </c>
    </row>
    <row r="2" spans="1:16" x14ac:dyDescent="0.25">
      <c r="A2" s="22">
        <v>25</v>
      </c>
      <c r="B2" s="26" t="s">
        <v>5</v>
      </c>
      <c r="C2" s="27">
        <v>45536</v>
      </c>
      <c r="D2" s="26" t="s">
        <v>7</v>
      </c>
      <c r="E2" s="28">
        <v>2</v>
      </c>
      <c r="F2" s="28">
        <v>1</v>
      </c>
      <c r="G2" s="26" t="str" cm="1">
        <f t="array" ref="G2">_xlfn.IFS(E2&gt;F2,"VITÓRIA",E2=F2,"EMPATE",E2&lt;F2,"DERROTA")</f>
        <v>VITÓRIA</v>
      </c>
      <c r="H2" s="26">
        <v>1</v>
      </c>
      <c r="I2" s="26" cm="1">
        <f t="array" ref="I2">_xlfn.IFS(E2&gt;F2,3,E2=F2,1,E2&lt;F2,0)</f>
        <v>3</v>
      </c>
      <c r="J2" s="29">
        <f>$M$2+I2</f>
        <v>25</v>
      </c>
      <c r="K2" s="6"/>
      <c r="L2" s="6"/>
      <c r="M2" s="3">
        <v>22</v>
      </c>
      <c r="N2" s="8">
        <f>J15</f>
        <v>56</v>
      </c>
      <c r="O2" s="9">
        <v>44</v>
      </c>
      <c r="P2" s="7" t="str" cm="1">
        <f t="array" ref="P2">_xlfn.IFS(N2&gt;O2,"2025 NA SÉRIE A",N2=O2,"2025 NA SÉRIE A",N2&lt;O2,"REBAIXADO!")</f>
        <v>2025 NA SÉRIE A</v>
      </c>
    </row>
    <row r="3" spans="1:16" x14ac:dyDescent="0.25">
      <c r="A3" s="22">
        <v>26</v>
      </c>
      <c r="B3" s="26" t="s">
        <v>6</v>
      </c>
      <c r="C3" s="27">
        <v>45549</v>
      </c>
      <c r="D3" s="26" t="s">
        <v>8</v>
      </c>
      <c r="E3" s="26">
        <v>1</v>
      </c>
      <c r="F3" s="26">
        <v>2</v>
      </c>
      <c r="G3" s="26" t="str" cm="1">
        <f t="array" ref="G3">_xlfn.IFS(E3&gt;F3,"VITÓRIA",E3=F3,"EMPATE",E3&lt;F3,"DERROTA")</f>
        <v>DERROTA</v>
      </c>
      <c r="H3" s="26">
        <v>1</v>
      </c>
      <c r="I3" s="26" cm="1">
        <f t="array" ref="I3">_xlfn.IFS(E3&gt;F3,3,E3=F3,1,E3&lt;F3,0)</f>
        <v>0</v>
      </c>
      <c r="J3" s="29">
        <f>J2+I3</f>
        <v>25</v>
      </c>
      <c r="K3" s="6"/>
      <c r="L3" s="6"/>
      <c r="M3" s="6"/>
    </row>
    <row r="4" spans="1:16" x14ac:dyDescent="0.25">
      <c r="A4" s="22">
        <v>27</v>
      </c>
      <c r="B4" s="26" t="s">
        <v>5</v>
      </c>
      <c r="C4" s="27">
        <v>45556</v>
      </c>
      <c r="D4" s="26" t="s">
        <v>13</v>
      </c>
      <c r="E4" s="26">
        <v>3</v>
      </c>
      <c r="F4" s="26">
        <v>0</v>
      </c>
      <c r="G4" s="26" t="str" cm="1">
        <f t="array" ref="G4">_xlfn.IFS(E4&gt;F4,"VITÓRIA",E4=F4,"EMPATE",E4&lt;F4,"DERROTA")</f>
        <v>VITÓRIA</v>
      </c>
      <c r="H4" s="26">
        <v>1</v>
      </c>
      <c r="I4" s="26" cm="1">
        <f t="array" ref="I4">_xlfn.IFS(E4&gt;F4,3,E4=F4,1,E4&lt;F4,0)</f>
        <v>3</v>
      </c>
      <c r="J4" s="29">
        <f t="shared" ref="J4:J15" si="0">J3+I4</f>
        <v>28</v>
      </c>
      <c r="K4" s="6"/>
      <c r="L4" s="6"/>
      <c r="M4" s="6"/>
    </row>
    <row r="5" spans="1:16" x14ac:dyDescent="0.25">
      <c r="A5" s="22">
        <v>28</v>
      </c>
      <c r="B5" s="26" t="s">
        <v>6</v>
      </c>
      <c r="C5" s="27">
        <v>45564</v>
      </c>
      <c r="D5" s="26" t="s">
        <v>15</v>
      </c>
      <c r="E5" s="26">
        <v>1</v>
      </c>
      <c r="F5" s="26">
        <v>3</v>
      </c>
      <c r="G5" s="26" t="str" cm="1">
        <f t="array" ref="G5">_xlfn.IFS(E5&gt;F5,"VITÓRIA",E5=F5,"EMPATE",E5&lt;F5,"DERROTA")</f>
        <v>DERROTA</v>
      </c>
      <c r="H5" s="26">
        <v>1</v>
      </c>
      <c r="I5" s="26" cm="1">
        <f t="array" ref="I5">_xlfn.IFS(E5&gt;F5,3,E5=F5,1,E5&lt;F5,0)</f>
        <v>0</v>
      </c>
      <c r="J5" s="29">
        <f t="shared" si="0"/>
        <v>28</v>
      </c>
      <c r="K5" s="6"/>
      <c r="L5" s="6"/>
      <c r="M5" s="6"/>
    </row>
    <row r="6" spans="1:16" x14ac:dyDescent="0.25">
      <c r="A6" s="22">
        <v>29</v>
      </c>
      <c r="B6" s="26" t="s">
        <v>5</v>
      </c>
      <c r="C6" s="27">
        <v>45570</v>
      </c>
      <c r="D6" s="26" t="s">
        <v>16</v>
      </c>
      <c r="E6" s="26">
        <v>2</v>
      </c>
      <c r="F6" s="26">
        <v>2</v>
      </c>
      <c r="G6" s="26" t="str" cm="1">
        <f t="array" ref="G6">_xlfn.IFS(E6&gt;F6,"VITÓRIA",E6=F6,"EMPATE",E6&lt;F6,"DERROTA")</f>
        <v>EMPATE</v>
      </c>
      <c r="H6" s="26">
        <v>1</v>
      </c>
      <c r="I6" s="26" cm="1">
        <f t="array" ref="I6">_xlfn.IFS(E6&gt;F6,3,E6=F6,1,E6&lt;F6,0)</f>
        <v>1</v>
      </c>
      <c r="J6" s="29">
        <f t="shared" si="0"/>
        <v>29</v>
      </c>
      <c r="K6" s="6"/>
      <c r="L6" s="6"/>
      <c r="M6" s="6"/>
    </row>
    <row r="7" spans="1:16" x14ac:dyDescent="0.25">
      <c r="A7" s="22">
        <v>30</v>
      </c>
      <c r="B7" s="26" t="s">
        <v>5</v>
      </c>
      <c r="C7" s="27">
        <v>45585</v>
      </c>
      <c r="D7" s="26" t="s">
        <v>17</v>
      </c>
      <c r="E7" s="26">
        <v>5</v>
      </c>
      <c r="F7" s="26">
        <v>2</v>
      </c>
      <c r="G7" s="26" t="str" cm="1">
        <f t="array" ref="G7">_xlfn.IFS(E7&gt;F7,"VITÓRIA",E7=F7,"EMPATE",E7&lt;F7,"DERROTA")</f>
        <v>VITÓRIA</v>
      </c>
      <c r="H7" s="26">
        <v>1</v>
      </c>
      <c r="I7" s="26" cm="1">
        <f t="array" ref="I7">_xlfn.IFS(E7&gt;F7,3,E7=F7,1,E7&lt;F7,0)</f>
        <v>3</v>
      </c>
      <c r="J7" s="29">
        <f t="shared" si="0"/>
        <v>32</v>
      </c>
      <c r="K7" s="6"/>
      <c r="L7" s="6"/>
      <c r="M7" s="6"/>
    </row>
    <row r="8" spans="1:16" x14ac:dyDescent="0.25">
      <c r="A8" s="22">
        <v>31</v>
      </c>
      <c r="B8" s="26" t="s">
        <v>6</v>
      </c>
      <c r="C8" s="27">
        <v>45591</v>
      </c>
      <c r="D8" s="26" t="s">
        <v>18</v>
      </c>
      <c r="E8" s="26">
        <v>1</v>
      </c>
      <c r="F8" s="26">
        <v>0</v>
      </c>
      <c r="G8" s="26" t="str" cm="1">
        <f t="array" ref="G8">_xlfn.IFS(E8&gt;F8,"VITÓRIA",E8=F8,"EMPATE",E8&lt;F8,"DERROTA")</f>
        <v>VITÓRIA</v>
      </c>
      <c r="H8" s="26">
        <v>1</v>
      </c>
      <c r="I8" s="26" cm="1">
        <f t="array" ref="I8">_xlfn.IFS(E8&gt;F8,3,E8=F8,1,E8&lt;F8,0)</f>
        <v>3</v>
      </c>
      <c r="J8" s="29">
        <f t="shared" si="0"/>
        <v>35</v>
      </c>
      <c r="K8" s="6"/>
      <c r="L8" s="6"/>
      <c r="M8" s="6"/>
    </row>
    <row r="9" spans="1:16" x14ac:dyDescent="0.25">
      <c r="A9" s="22">
        <v>32</v>
      </c>
      <c r="B9" s="26" t="s">
        <v>5</v>
      </c>
      <c r="C9" s="27">
        <v>45600</v>
      </c>
      <c r="D9" s="26" t="s">
        <v>19</v>
      </c>
      <c r="E9" s="26">
        <v>2</v>
      </c>
      <c r="F9" s="26">
        <v>0</v>
      </c>
      <c r="G9" s="26" t="str" cm="1">
        <f t="array" ref="G9">_xlfn.IFS(E9&gt;F9,"VITÓRIA",E9=F9,"EMPATE",E9&lt;F9,"DERROTA")</f>
        <v>VITÓRIA</v>
      </c>
      <c r="H9" s="26">
        <v>1</v>
      </c>
      <c r="I9" s="26" cm="1">
        <f t="array" ref="I9">_xlfn.IFS(E9&gt;F9,3,E9=F9,1,E9&lt;F9,0)</f>
        <v>3</v>
      </c>
      <c r="J9" s="29">
        <f t="shared" si="0"/>
        <v>38</v>
      </c>
      <c r="K9" s="6"/>
      <c r="L9" s="6"/>
      <c r="M9" s="6"/>
    </row>
    <row r="10" spans="1:16" x14ac:dyDescent="0.25">
      <c r="A10" s="22">
        <v>33</v>
      </c>
      <c r="B10" s="26" t="s">
        <v>6</v>
      </c>
      <c r="C10" s="27">
        <v>45605</v>
      </c>
      <c r="D10" s="26" t="s">
        <v>20</v>
      </c>
      <c r="E10" s="26">
        <v>2</v>
      </c>
      <c r="F10" s="26">
        <v>1</v>
      </c>
      <c r="G10" s="26" t="str" cm="1">
        <f t="array" ref="G10">_xlfn.IFS(E10&gt;F10,"VITÓRIA",E10=F10,"EMPATE",E10&lt;F10,"DERROTA")</f>
        <v>VITÓRIA</v>
      </c>
      <c r="H10" s="26">
        <v>1</v>
      </c>
      <c r="I10" s="26" cm="1">
        <f t="array" ref="I10">_xlfn.IFS(E10&gt;F10,3,E10=F10,1,E10&lt;F10,0)</f>
        <v>3</v>
      </c>
      <c r="J10" s="29">
        <f t="shared" si="0"/>
        <v>41</v>
      </c>
      <c r="K10" s="6"/>
      <c r="L10" s="6"/>
      <c r="M10" s="6"/>
    </row>
    <row r="11" spans="1:16" x14ac:dyDescent="0.25">
      <c r="A11" s="22">
        <v>34</v>
      </c>
      <c r="B11" s="26" t="s">
        <v>5</v>
      </c>
      <c r="C11" s="27">
        <v>45616</v>
      </c>
      <c r="D11" s="26" t="s">
        <v>21</v>
      </c>
      <c r="E11" s="26">
        <v>2</v>
      </c>
      <c r="F11" s="26">
        <v>1</v>
      </c>
      <c r="G11" s="26" t="str" cm="1">
        <f t="array" ref="G11">_xlfn.IFS(E11&gt;F11,"VITÓRIA",E11=F11,"EMPATE",E11&lt;F11,"DERROTA")</f>
        <v>VITÓRIA</v>
      </c>
      <c r="H11" s="26">
        <v>1</v>
      </c>
      <c r="I11" s="26" cm="1">
        <f t="array" ref="I11">_xlfn.IFS(E11&gt;F11,3,E11=F11,1,E11&lt;F11,0)</f>
        <v>3</v>
      </c>
      <c r="J11" s="29">
        <f t="shared" si="0"/>
        <v>44</v>
      </c>
      <c r="K11" s="6"/>
      <c r="L11" s="6"/>
      <c r="M11" s="6"/>
    </row>
    <row r="12" spans="1:16" x14ac:dyDescent="0.25">
      <c r="A12" s="22">
        <v>35</v>
      </c>
      <c r="B12" s="26" t="s">
        <v>5</v>
      </c>
      <c r="C12" s="27">
        <v>45620</v>
      </c>
      <c r="D12" s="26" t="s">
        <v>22</v>
      </c>
      <c r="E12" s="26">
        <v>3</v>
      </c>
      <c r="F12" s="26">
        <v>1</v>
      </c>
      <c r="G12" s="26" t="str" cm="1">
        <f t="array" ref="G12">_xlfn.IFS(E12&gt;F12,"VITÓRIA",E12=F12,"EMPATE",E12&lt;F12,"DERROTA")</f>
        <v>VITÓRIA</v>
      </c>
      <c r="H12" s="26">
        <v>1</v>
      </c>
      <c r="I12" s="26" cm="1">
        <f t="array" ref="I12">_xlfn.IFS(E12&gt;F12,3,E12=F12,1,E12&lt;F12,0)</f>
        <v>3</v>
      </c>
      <c r="J12" s="29">
        <f t="shared" si="0"/>
        <v>47</v>
      </c>
      <c r="K12" s="6"/>
      <c r="L12" s="6"/>
      <c r="M12" s="6"/>
    </row>
    <row r="13" spans="1:16" x14ac:dyDescent="0.25">
      <c r="A13" s="22">
        <v>36</v>
      </c>
      <c r="B13" s="26" t="s">
        <v>6</v>
      </c>
      <c r="C13" s="27">
        <v>45626</v>
      </c>
      <c r="D13" s="26" t="s">
        <v>23</v>
      </c>
      <c r="E13" s="26">
        <v>4</v>
      </c>
      <c r="F13" s="26">
        <v>2</v>
      </c>
      <c r="G13" s="26" t="str" cm="1">
        <f t="array" ref="G13">_xlfn.IFS(E13&gt;F13,"VITÓRIA",E13=F13,"EMPATE",E13&lt;F13,"DERROTA")</f>
        <v>VITÓRIA</v>
      </c>
      <c r="H13" s="26">
        <v>1</v>
      </c>
      <c r="I13" s="26" cm="1">
        <f t="array" ref="I13">_xlfn.IFS(E13&gt;F13,3,E13=F13,1,E13&lt;F13,0)</f>
        <v>3</v>
      </c>
      <c r="J13" s="29">
        <f t="shared" si="0"/>
        <v>50</v>
      </c>
      <c r="K13" s="6"/>
      <c r="L13" s="6"/>
      <c r="M13" s="6"/>
    </row>
    <row r="14" spans="1:16" x14ac:dyDescent="0.25">
      <c r="A14" s="22">
        <v>37</v>
      </c>
      <c r="B14" s="26" t="s">
        <v>5</v>
      </c>
      <c r="C14" s="27">
        <v>45629</v>
      </c>
      <c r="D14" s="26" t="s">
        <v>24</v>
      </c>
      <c r="E14" s="26">
        <v>3</v>
      </c>
      <c r="F14" s="26">
        <v>0</v>
      </c>
      <c r="G14" s="26" t="str" cm="1">
        <f t="array" ref="G14">_xlfn.IFS(E14&gt;F14,"VITÓRIA",E14=F14,"EMPATE",E14&lt;F14,"DERROTA")</f>
        <v>VITÓRIA</v>
      </c>
      <c r="H14" s="26">
        <v>1</v>
      </c>
      <c r="I14" s="26" cm="1">
        <f t="array" ref="I14">_xlfn.IFS(E14&gt;F14,3,E14=F14,1,E14&lt;F14,0)</f>
        <v>3</v>
      </c>
      <c r="J14" s="29">
        <f t="shared" si="0"/>
        <v>53</v>
      </c>
      <c r="K14" s="6"/>
      <c r="L14" s="6"/>
      <c r="M14" s="6"/>
    </row>
    <row r="15" spans="1:16" x14ac:dyDescent="0.25">
      <c r="A15" s="30">
        <v>38</v>
      </c>
      <c r="B15" s="31" t="s">
        <v>6</v>
      </c>
      <c r="C15" s="32">
        <v>45634</v>
      </c>
      <c r="D15" s="31" t="s">
        <v>25</v>
      </c>
      <c r="E15" s="31">
        <v>3</v>
      </c>
      <c r="F15" s="31">
        <v>0</v>
      </c>
      <c r="G15" s="31" t="str" cm="1">
        <f t="array" ref="G15">_xlfn.IFS(E15&gt;F15,"VITÓRIA",E15=F15,"EMPATE",E15&lt;F15,"DERROTA")</f>
        <v>VITÓRIA</v>
      </c>
      <c r="H15" s="31">
        <v>1</v>
      </c>
      <c r="I15" s="31" cm="1">
        <f t="array" ref="I15">_xlfn.IFS(E15&gt;F15,3,E15=F15,1,E15&lt;F15,0)</f>
        <v>3</v>
      </c>
      <c r="J15" s="33">
        <f t="shared" si="0"/>
        <v>56</v>
      </c>
      <c r="K15" s="6"/>
      <c r="L15" s="6"/>
      <c r="M15" s="6"/>
    </row>
    <row r="17" spans="6:7" x14ac:dyDescent="0.25">
      <c r="F17" s="17" t="s">
        <v>28</v>
      </c>
      <c r="G17" s="18">
        <f>SUMIF(Tabela35[Vitória?],"VITÓRIA",Tabela35[Coluna1])</f>
        <v>11</v>
      </c>
    </row>
    <row r="18" spans="6:7" x14ac:dyDescent="0.25">
      <c r="F18" s="19" t="s">
        <v>29</v>
      </c>
      <c r="G18" s="20">
        <f>SUMIF(Tabela35[Vitória?],"EMPATE",Tabela35[Coluna1])</f>
        <v>1</v>
      </c>
    </row>
    <row r="19" spans="6:7" x14ac:dyDescent="0.25">
      <c r="F19" s="17" t="s">
        <v>30</v>
      </c>
      <c r="G19" s="18">
        <f>SUMIF(Tabela35[Vitória?],"DERROTA",Tabela35[Coluna1])</f>
        <v>2</v>
      </c>
    </row>
  </sheetData>
  <pageMargins left="0.7" right="0.7" top="0.75" bottom="0.75" header="0.3" footer="0.3"/>
  <pageSetup paperSize="9" orientation="portrait" r:id="rId1"/>
  <ignoredErrors>
    <ignoredError sqref="J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9AF3-A221-4924-AE03-F4B9B1C73547}">
  <dimension ref="A1:P19"/>
  <sheetViews>
    <sheetView zoomScale="160" zoomScaleNormal="160" workbookViewId="0">
      <selection activeCell="E9" sqref="E9"/>
    </sheetView>
  </sheetViews>
  <sheetFormatPr defaultRowHeight="15" x14ac:dyDescent="0.25"/>
  <cols>
    <col min="1" max="1" width="8" customWidth="1"/>
    <col min="2" max="2" width="10.5703125" customWidth="1"/>
    <col min="3" max="3" width="7.7109375" customWidth="1"/>
    <col min="4" max="4" width="12.7109375" bestFit="1" customWidth="1"/>
    <col min="5" max="5" width="10.85546875" customWidth="1"/>
    <col min="6" max="6" width="10.28515625" customWidth="1"/>
    <col min="7" max="7" width="10.140625" customWidth="1"/>
    <col min="8" max="8" width="10.140625" hidden="1" customWidth="1"/>
    <col min="9" max="9" width="10" customWidth="1"/>
    <col min="10" max="10" width="7.7109375" customWidth="1"/>
    <col min="13" max="13" width="10.85546875" customWidth="1"/>
    <col min="14" max="14" width="10.7109375" customWidth="1"/>
    <col min="15" max="15" width="15.28515625" customWidth="1"/>
    <col min="16" max="16" width="15.140625" customWidth="1"/>
  </cols>
  <sheetData>
    <row r="1" spans="1:16" s="1" customFormat="1" ht="71.25" customHeight="1" x14ac:dyDescent="0.25">
      <c r="A1" s="14" t="s">
        <v>0</v>
      </c>
      <c r="B1" s="15" t="s">
        <v>1</v>
      </c>
      <c r="C1" s="15" t="s">
        <v>32</v>
      </c>
      <c r="D1" s="15" t="s">
        <v>2</v>
      </c>
      <c r="E1" s="15" t="s">
        <v>3</v>
      </c>
      <c r="F1" s="15" t="s">
        <v>4</v>
      </c>
      <c r="G1" s="15" t="s">
        <v>9</v>
      </c>
      <c r="H1" s="15" t="s">
        <v>31</v>
      </c>
      <c r="I1" s="15" t="s">
        <v>10</v>
      </c>
      <c r="J1" s="25" t="s">
        <v>12</v>
      </c>
      <c r="K1" s="21"/>
      <c r="L1" s="21"/>
      <c r="M1" s="2" t="s">
        <v>11</v>
      </c>
      <c r="N1" s="2" t="s">
        <v>14</v>
      </c>
      <c r="O1" s="2" t="s">
        <v>26</v>
      </c>
      <c r="P1" s="2" t="s">
        <v>27</v>
      </c>
    </row>
    <row r="2" spans="1:16" x14ac:dyDescent="0.25">
      <c r="A2" s="22">
        <v>25</v>
      </c>
      <c r="B2" s="26" t="s">
        <v>5</v>
      </c>
      <c r="C2" s="27">
        <v>45536</v>
      </c>
      <c r="D2" s="26" t="s">
        <v>7</v>
      </c>
      <c r="E2" s="28">
        <v>2</v>
      </c>
      <c r="F2" s="28">
        <v>1</v>
      </c>
      <c r="G2" s="26" t="str" cm="1">
        <f t="array" ref="G2">_xlfn.IFS(E2&gt;F2,"VITÓRIA",E2=F2,"EMPATE",E2&lt;F2,"DERROTA")</f>
        <v>VITÓRIA</v>
      </c>
      <c r="H2" s="26">
        <v>1</v>
      </c>
      <c r="I2" s="26" cm="1">
        <f t="array" ref="I2">_xlfn.IFS(E2&gt;F2,3,E2=F2,1,E2&lt;F2,0)</f>
        <v>3</v>
      </c>
      <c r="J2" s="29">
        <f>$M$2+I2</f>
        <v>25</v>
      </c>
      <c r="K2" s="6"/>
      <c r="L2" s="6"/>
      <c r="M2" s="3">
        <v>22</v>
      </c>
      <c r="N2" s="8">
        <f>J15</f>
        <v>47</v>
      </c>
      <c r="O2" s="9">
        <v>45</v>
      </c>
      <c r="P2" s="7" t="str" cm="1">
        <f t="array" ref="P2">_xlfn.IFS(N2&gt;O2,"2025 NA SÉRIE A",N2=O2,"2025 NA SÉRIE A",N2&lt;O2,"REBAIXADO!")</f>
        <v>2025 NA SÉRIE A</v>
      </c>
    </row>
    <row r="3" spans="1:16" x14ac:dyDescent="0.25">
      <c r="A3" s="22">
        <v>26</v>
      </c>
      <c r="B3" s="26" t="s">
        <v>6</v>
      </c>
      <c r="C3" s="27">
        <v>45549</v>
      </c>
      <c r="D3" s="26" t="s">
        <v>8</v>
      </c>
      <c r="E3" s="26">
        <v>1</v>
      </c>
      <c r="F3" s="26">
        <v>2</v>
      </c>
      <c r="G3" s="26" t="str" cm="1">
        <f t="array" ref="G3">_xlfn.IFS(E3&gt;F3,"VITÓRIA",E3=F3,"EMPATE",E3&lt;F3,"DERROTA")</f>
        <v>DERROTA</v>
      </c>
      <c r="H3" s="26">
        <v>1</v>
      </c>
      <c r="I3" s="26" cm="1">
        <f t="array" ref="I3">_xlfn.IFS(E3&gt;F3,3,E3=F3,1,E3&lt;F3,0)</f>
        <v>0</v>
      </c>
      <c r="J3" s="29">
        <f>J2+I3</f>
        <v>25</v>
      </c>
      <c r="K3" s="6"/>
      <c r="L3" s="6"/>
      <c r="M3" s="6"/>
    </row>
    <row r="4" spans="1:16" x14ac:dyDescent="0.25">
      <c r="A4" s="22">
        <v>27</v>
      </c>
      <c r="B4" s="26" t="s">
        <v>5</v>
      </c>
      <c r="C4" s="27">
        <v>45556</v>
      </c>
      <c r="D4" s="26" t="s">
        <v>13</v>
      </c>
      <c r="E4" s="26">
        <v>3</v>
      </c>
      <c r="F4" s="26">
        <v>0</v>
      </c>
      <c r="G4" s="26" t="str" cm="1">
        <f t="array" ref="G4">_xlfn.IFS(E4&gt;F4,"VITÓRIA",E4=F4,"EMPATE",E4&lt;F4,"DERROTA")</f>
        <v>VITÓRIA</v>
      </c>
      <c r="H4" s="26">
        <v>1</v>
      </c>
      <c r="I4" s="26" cm="1">
        <f t="array" ref="I4">_xlfn.IFS(E4&gt;F4,3,E4=F4,1,E4&lt;F4,0)</f>
        <v>3</v>
      </c>
      <c r="J4" s="29">
        <f t="shared" ref="J4:J15" si="0">J3+I4</f>
        <v>28</v>
      </c>
      <c r="K4" s="6"/>
      <c r="L4" s="6"/>
      <c r="M4" s="6"/>
    </row>
    <row r="5" spans="1:16" x14ac:dyDescent="0.25">
      <c r="A5" s="22">
        <v>28</v>
      </c>
      <c r="B5" s="26" t="s">
        <v>6</v>
      </c>
      <c r="C5" s="27">
        <v>45564</v>
      </c>
      <c r="D5" s="26" t="s">
        <v>15</v>
      </c>
      <c r="E5" s="26">
        <v>1</v>
      </c>
      <c r="F5" s="26">
        <v>3</v>
      </c>
      <c r="G5" s="26" t="str" cm="1">
        <f t="array" ref="G5">_xlfn.IFS(E5&gt;F5,"VITÓRIA",E5=F5,"EMPATE",E5&lt;F5,"DERROTA")</f>
        <v>DERROTA</v>
      </c>
      <c r="H5" s="26">
        <v>1</v>
      </c>
      <c r="I5" s="26" cm="1">
        <f t="array" ref="I5">_xlfn.IFS(E5&gt;F5,3,E5=F5,1,E5&lt;F5,0)</f>
        <v>0</v>
      </c>
      <c r="J5" s="29">
        <f t="shared" si="0"/>
        <v>28</v>
      </c>
      <c r="K5" s="6"/>
      <c r="L5" s="6"/>
      <c r="M5" s="6"/>
    </row>
    <row r="6" spans="1:16" x14ac:dyDescent="0.25">
      <c r="A6" s="22">
        <v>29</v>
      </c>
      <c r="B6" s="26" t="s">
        <v>5</v>
      </c>
      <c r="C6" s="27">
        <v>45570</v>
      </c>
      <c r="D6" s="26" t="s">
        <v>16</v>
      </c>
      <c r="E6" s="26">
        <v>2</v>
      </c>
      <c r="F6" s="26">
        <v>2</v>
      </c>
      <c r="G6" s="26" t="str" cm="1">
        <f t="array" ref="G6">_xlfn.IFS(E6&gt;F6,"VITÓRIA",E6=F6,"EMPATE",E6&lt;F6,"DERROTA")</f>
        <v>EMPATE</v>
      </c>
      <c r="H6" s="26">
        <v>1</v>
      </c>
      <c r="I6" s="26" cm="1">
        <f t="array" ref="I6">_xlfn.IFS(E6&gt;F6,3,E6=F6,1,E6&lt;F6,0)</f>
        <v>1</v>
      </c>
      <c r="J6" s="29">
        <f t="shared" si="0"/>
        <v>29</v>
      </c>
      <c r="K6" s="6"/>
      <c r="L6" s="6"/>
      <c r="M6" s="6"/>
    </row>
    <row r="7" spans="1:16" x14ac:dyDescent="0.25">
      <c r="A7" s="22">
        <v>30</v>
      </c>
      <c r="B7" s="26" t="s">
        <v>5</v>
      </c>
      <c r="C7" s="27">
        <v>45585</v>
      </c>
      <c r="D7" s="26" t="s">
        <v>17</v>
      </c>
      <c r="E7" s="26">
        <v>5</v>
      </c>
      <c r="F7" s="26">
        <v>2</v>
      </c>
      <c r="G7" s="26" t="str" cm="1">
        <f t="array" ref="G7">_xlfn.IFS(E7&gt;F7,"VITÓRIA",E7=F7,"EMPATE",E7&lt;F7,"DERROTA")</f>
        <v>VITÓRIA</v>
      </c>
      <c r="H7" s="26">
        <v>1</v>
      </c>
      <c r="I7" s="26" cm="1">
        <f t="array" ref="I7">_xlfn.IFS(E7&gt;F7,3,E7=F7,1,E7&lt;F7,0)</f>
        <v>3</v>
      </c>
      <c r="J7" s="29">
        <f t="shared" si="0"/>
        <v>32</v>
      </c>
      <c r="K7" s="6"/>
      <c r="L7" s="6"/>
      <c r="M7" s="6"/>
    </row>
    <row r="8" spans="1:16" x14ac:dyDescent="0.25">
      <c r="A8" s="22">
        <v>31</v>
      </c>
      <c r="B8" s="26" t="s">
        <v>6</v>
      </c>
      <c r="C8" s="27">
        <v>45594</v>
      </c>
      <c r="D8" s="26" t="s">
        <v>18</v>
      </c>
      <c r="E8" s="26">
        <v>1</v>
      </c>
      <c r="F8" s="26">
        <v>0</v>
      </c>
      <c r="G8" s="26" t="str" cm="1">
        <f t="array" ref="G8">_xlfn.IFS(E8&gt;F8,"VITÓRIA",E8=F8,"EMPATE",E8&lt;F8,"DERROTA")</f>
        <v>VITÓRIA</v>
      </c>
      <c r="H8" s="26">
        <v>1</v>
      </c>
      <c r="I8" s="26" cm="1">
        <f t="array" ref="I8">_xlfn.IFS(E8&gt;F8,3,E8=F8,1,E8&lt;F8,0)</f>
        <v>3</v>
      </c>
      <c r="J8" s="29">
        <f t="shared" si="0"/>
        <v>35</v>
      </c>
      <c r="K8" s="6"/>
      <c r="L8" s="6"/>
      <c r="M8" s="6"/>
    </row>
    <row r="9" spans="1:16" x14ac:dyDescent="0.25">
      <c r="A9" s="10">
        <v>32</v>
      </c>
      <c r="B9" s="3" t="s">
        <v>5</v>
      </c>
      <c r="C9" s="23">
        <v>45600</v>
      </c>
      <c r="D9" s="3" t="s">
        <v>19</v>
      </c>
      <c r="E9" s="3">
        <v>0</v>
      </c>
      <c r="F9" s="3">
        <v>2</v>
      </c>
      <c r="G9" s="3" t="str" cm="1">
        <f t="array" ref="G9">_xlfn.IFS(E9&gt;F9,"VITÓRIA",E9=F9,"EMPATE",E9&lt;F9,"DERROTA")</f>
        <v>DERROTA</v>
      </c>
      <c r="H9" s="3">
        <v>1</v>
      </c>
      <c r="I9" s="3" cm="1">
        <f t="array" ref="I9">_xlfn.IFS(E9&gt;F9,3,E9=F9,1,E9&lt;F9,0)</f>
        <v>0</v>
      </c>
      <c r="J9" s="4">
        <f t="shared" si="0"/>
        <v>35</v>
      </c>
      <c r="K9" s="6"/>
      <c r="L9" s="6"/>
      <c r="M9" s="6"/>
    </row>
    <row r="10" spans="1:16" x14ac:dyDescent="0.25">
      <c r="A10" s="10">
        <v>33</v>
      </c>
      <c r="B10" s="3" t="s">
        <v>6</v>
      </c>
      <c r="C10" s="23">
        <v>45609</v>
      </c>
      <c r="D10" s="3" t="s">
        <v>20</v>
      </c>
      <c r="E10" s="3">
        <v>2</v>
      </c>
      <c r="F10" s="3">
        <v>0</v>
      </c>
      <c r="G10" s="3" t="str" cm="1">
        <f t="array" ref="G10">_xlfn.IFS(E10&gt;F10,"VITÓRIA",E10=F10,"EMPATE",E10&lt;F10,"DERROTA")</f>
        <v>VITÓRIA</v>
      </c>
      <c r="H10" s="3">
        <v>1</v>
      </c>
      <c r="I10" s="3" cm="1">
        <f t="array" ref="I10">_xlfn.IFS(E10&gt;F10,3,E10=F10,1,E10&lt;F10,0)</f>
        <v>3</v>
      </c>
      <c r="J10" s="4">
        <f t="shared" si="0"/>
        <v>38</v>
      </c>
      <c r="K10" s="6"/>
      <c r="L10" s="6"/>
      <c r="M10" s="6"/>
    </row>
    <row r="11" spans="1:16" x14ac:dyDescent="0.25">
      <c r="A11" s="10">
        <v>34</v>
      </c>
      <c r="B11" s="3" t="s">
        <v>5</v>
      </c>
      <c r="C11" s="23">
        <v>45616</v>
      </c>
      <c r="D11" s="3" t="s">
        <v>21</v>
      </c>
      <c r="E11" s="3">
        <v>2</v>
      </c>
      <c r="F11" s="3">
        <v>0</v>
      </c>
      <c r="G11" s="3" t="str" cm="1">
        <f t="array" ref="G11">_xlfn.IFS(E11&gt;F11,"VITÓRIA",E11=F11,"EMPATE",E11&lt;F11,"DERROTA")</f>
        <v>VITÓRIA</v>
      </c>
      <c r="H11" s="3">
        <v>1</v>
      </c>
      <c r="I11" s="3" cm="1">
        <f t="array" ref="I11">_xlfn.IFS(E11&gt;F11,3,E11=F11,1,E11&lt;F11,0)</f>
        <v>3</v>
      </c>
      <c r="J11" s="4">
        <f t="shared" si="0"/>
        <v>41</v>
      </c>
      <c r="K11" s="6"/>
      <c r="L11" s="6"/>
      <c r="M11" s="6"/>
    </row>
    <row r="12" spans="1:16" x14ac:dyDescent="0.25">
      <c r="A12" s="10">
        <v>35</v>
      </c>
      <c r="B12" s="3" t="s">
        <v>5</v>
      </c>
      <c r="C12" s="23">
        <v>45620</v>
      </c>
      <c r="D12" s="3" t="s">
        <v>22</v>
      </c>
      <c r="E12" s="3">
        <v>0</v>
      </c>
      <c r="F12" s="3">
        <v>2</v>
      </c>
      <c r="G12" s="3" t="str" cm="1">
        <f t="array" ref="G12">_xlfn.IFS(E12&gt;F12,"VITÓRIA",E12=F12,"EMPATE",E12&lt;F12,"DERROTA")</f>
        <v>DERROTA</v>
      </c>
      <c r="H12" s="3">
        <v>1</v>
      </c>
      <c r="I12" s="3" cm="1">
        <f t="array" ref="I12">_xlfn.IFS(E12&gt;F12,3,E12=F12,1,E12&lt;F12,0)</f>
        <v>0</v>
      </c>
      <c r="J12" s="4">
        <f t="shared" si="0"/>
        <v>41</v>
      </c>
      <c r="K12" s="6"/>
      <c r="L12" s="6"/>
      <c r="M12" s="6"/>
    </row>
    <row r="13" spans="1:16" x14ac:dyDescent="0.25">
      <c r="A13" s="10">
        <v>36</v>
      </c>
      <c r="B13" s="3" t="s">
        <v>6</v>
      </c>
      <c r="C13" s="23">
        <v>45627</v>
      </c>
      <c r="D13" s="3" t="s">
        <v>23</v>
      </c>
      <c r="E13" s="3">
        <v>0</v>
      </c>
      <c r="F13" s="3">
        <v>2</v>
      </c>
      <c r="G13" s="3" t="str" cm="1">
        <f t="array" ref="G13">_xlfn.IFS(E13&gt;F13,"VITÓRIA",E13=F13,"EMPATE",E13&lt;F13,"DERROTA")</f>
        <v>DERROTA</v>
      </c>
      <c r="H13" s="3">
        <v>1</v>
      </c>
      <c r="I13" s="3" cm="1">
        <f t="array" ref="I13">_xlfn.IFS(E13&gt;F13,3,E13=F13,1,E13&lt;F13,0)</f>
        <v>0</v>
      </c>
      <c r="J13" s="4">
        <f t="shared" si="0"/>
        <v>41</v>
      </c>
      <c r="K13" s="6"/>
      <c r="L13" s="6"/>
      <c r="M13" s="6"/>
    </row>
    <row r="14" spans="1:16" x14ac:dyDescent="0.25">
      <c r="A14" s="10">
        <v>37</v>
      </c>
      <c r="B14" s="3" t="s">
        <v>5</v>
      </c>
      <c r="C14" s="23">
        <v>45630</v>
      </c>
      <c r="D14" s="3" t="s">
        <v>24</v>
      </c>
      <c r="E14" s="3">
        <v>2</v>
      </c>
      <c r="F14" s="3">
        <v>0</v>
      </c>
      <c r="G14" s="3" t="str" cm="1">
        <f t="array" ref="G14">_xlfn.IFS(E14&gt;F14,"VITÓRIA",E14=F14,"EMPATE",E14&lt;F14,"DERROTA")</f>
        <v>VITÓRIA</v>
      </c>
      <c r="H14" s="3">
        <v>1</v>
      </c>
      <c r="I14" s="3" cm="1">
        <f t="array" ref="I14">_xlfn.IFS(E14&gt;F14,3,E14=F14,1,E14&lt;F14,0)</f>
        <v>3</v>
      </c>
      <c r="J14" s="4">
        <f t="shared" si="0"/>
        <v>44</v>
      </c>
      <c r="K14" s="6"/>
      <c r="L14" s="6"/>
      <c r="M14" s="6"/>
    </row>
    <row r="15" spans="1:16" x14ac:dyDescent="0.25">
      <c r="A15" s="11">
        <v>38</v>
      </c>
      <c r="B15" s="12" t="s">
        <v>6</v>
      </c>
      <c r="C15" s="24">
        <v>45634</v>
      </c>
      <c r="D15" s="12" t="s">
        <v>25</v>
      </c>
      <c r="E15" s="12">
        <v>2</v>
      </c>
      <c r="F15" s="12">
        <v>0</v>
      </c>
      <c r="G15" s="12" t="str" cm="1">
        <f t="array" ref="G15">_xlfn.IFS(E15&gt;F15,"VITÓRIA",E15=F15,"EMPATE",E15&lt;F15,"DERROTA")</f>
        <v>VITÓRIA</v>
      </c>
      <c r="H15" s="12">
        <v>1</v>
      </c>
      <c r="I15" s="12" cm="1">
        <f t="array" ref="I15">_xlfn.IFS(E15&gt;F15,3,E15=F15,1,E15&lt;F15,0)</f>
        <v>3</v>
      </c>
      <c r="J15" s="13">
        <f t="shared" si="0"/>
        <v>47</v>
      </c>
      <c r="K15" s="6"/>
      <c r="L15" s="6"/>
      <c r="M15" s="6"/>
    </row>
    <row r="17" spans="6:7" x14ac:dyDescent="0.25">
      <c r="F17" s="17" t="s">
        <v>28</v>
      </c>
      <c r="G17" s="18">
        <f>SUMIF(Tabela3523[Vitória?],"VITÓRIA",Tabela3523[Coluna1])</f>
        <v>8</v>
      </c>
    </row>
    <row r="18" spans="6:7" x14ac:dyDescent="0.25">
      <c r="F18" s="19" t="s">
        <v>29</v>
      </c>
      <c r="G18" s="20">
        <f>SUMIF(Tabela3523[Vitória?],"EMPATE",Tabela3523[Coluna1])</f>
        <v>1</v>
      </c>
    </row>
    <row r="19" spans="6:7" x14ac:dyDescent="0.25">
      <c r="F19" s="17" t="s">
        <v>30</v>
      </c>
      <c r="G19" s="18">
        <f>SUMIF(Tabela3523[Vitória?],"DERROTA",Tabela3523[Coluna1])</f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16DD-917F-49A4-89F9-D50D0906F3BF}">
  <dimension ref="A1:P19"/>
  <sheetViews>
    <sheetView zoomScale="160" zoomScaleNormal="160" workbookViewId="0">
      <selection activeCell="M5" sqref="M5"/>
    </sheetView>
  </sheetViews>
  <sheetFormatPr defaultRowHeight="15" x14ac:dyDescent="0.25"/>
  <cols>
    <col min="1" max="1" width="8" customWidth="1"/>
    <col min="2" max="2" width="10.5703125" customWidth="1"/>
    <col min="3" max="3" width="7.7109375" customWidth="1"/>
    <col min="4" max="4" width="12.7109375" bestFit="1" customWidth="1"/>
    <col min="5" max="5" width="10.85546875" customWidth="1"/>
    <col min="6" max="6" width="10.28515625" customWidth="1"/>
    <col min="7" max="7" width="10.140625" customWidth="1"/>
    <col min="8" max="8" width="10.140625" hidden="1" customWidth="1"/>
    <col min="9" max="9" width="10" customWidth="1"/>
    <col min="10" max="10" width="7.7109375" customWidth="1"/>
    <col min="13" max="13" width="10.85546875" customWidth="1"/>
    <col min="14" max="14" width="10.7109375" customWidth="1"/>
    <col min="15" max="15" width="15.28515625" customWidth="1"/>
    <col min="16" max="16" width="15.140625" customWidth="1"/>
  </cols>
  <sheetData>
    <row r="1" spans="1:16" s="1" customFormat="1" ht="71.25" customHeight="1" x14ac:dyDescent="0.25">
      <c r="A1" s="14" t="s">
        <v>0</v>
      </c>
      <c r="B1" s="15" t="s">
        <v>1</v>
      </c>
      <c r="C1" s="15" t="s">
        <v>32</v>
      </c>
      <c r="D1" s="15" t="s">
        <v>2</v>
      </c>
      <c r="E1" s="15" t="s">
        <v>3</v>
      </c>
      <c r="F1" s="15" t="s">
        <v>4</v>
      </c>
      <c r="G1" s="15" t="s">
        <v>9</v>
      </c>
      <c r="H1" s="15" t="s">
        <v>31</v>
      </c>
      <c r="I1" s="15" t="s">
        <v>10</v>
      </c>
      <c r="J1" s="25" t="s">
        <v>12</v>
      </c>
      <c r="K1" s="21"/>
      <c r="L1" s="21"/>
      <c r="M1" s="2" t="s">
        <v>11</v>
      </c>
      <c r="N1" s="2" t="s">
        <v>14</v>
      </c>
      <c r="O1" s="2" t="s">
        <v>26</v>
      </c>
      <c r="P1" s="2" t="s">
        <v>27</v>
      </c>
    </row>
    <row r="2" spans="1:16" x14ac:dyDescent="0.25">
      <c r="A2" s="22">
        <v>25</v>
      </c>
      <c r="B2" s="26" t="s">
        <v>5</v>
      </c>
      <c r="C2" s="27">
        <v>45536</v>
      </c>
      <c r="D2" s="26" t="s">
        <v>7</v>
      </c>
      <c r="E2" s="28">
        <v>2</v>
      </c>
      <c r="F2" s="28">
        <v>1</v>
      </c>
      <c r="G2" s="26" t="str" cm="1">
        <f t="array" ref="G2">_xlfn.IFS(E2&gt;F2,"VITÓRIA",E2=F2,"EMPATE",E2&lt;F2,"DERROTA")</f>
        <v>VITÓRIA</v>
      </c>
      <c r="H2" s="26">
        <v>1</v>
      </c>
      <c r="I2" s="26" cm="1">
        <f t="array" ref="I2">_xlfn.IFS(E2&gt;F2,3,E2=F2,1,E2&lt;F2,0)</f>
        <v>3</v>
      </c>
      <c r="J2" s="29">
        <f>$M$2+I2</f>
        <v>25</v>
      </c>
      <c r="K2" s="6"/>
      <c r="L2" s="6"/>
      <c r="M2" s="3">
        <v>22</v>
      </c>
      <c r="N2" s="8">
        <f>J15</f>
        <v>47</v>
      </c>
      <c r="O2" s="9">
        <v>45</v>
      </c>
      <c r="P2" s="7" t="str" cm="1">
        <f t="array" ref="P2">_xlfn.IFS(N2&gt;O2,"2025 NA SÉRIE A",N2=O2,"2025 NA SÉRIE A",N2&lt;O2,"REBAIXADO!")</f>
        <v>2025 NA SÉRIE A</v>
      </c>
    </row>
    <row r="3" spans="1:16" x14ac:dyDescent="0.25">
      <c r="A3" s="22">
        <v>26</v>
      </c>
      <c r="B3" s="26" t="s">
        <v>6</v>
      </c>
      <c r="C3" s="27">
        <v>45549</v>
      </c>
      <c r="D3" s="26" t="s">
        <v>8</v>
      </c>
      <c r="E3" s="26">
        <v>1</v>
      </c>
      <c r="F3" s="26">
        <v>2</v>
      </c>
      <c r="G3" s="26" t="str" cm="1">
        <f t="array" ref="G3">_xlfn.IFS(E3&gt;F3,"VITÓRIA",E3=F3,"EMPATE",E3&lt;F3,"DERROTA")</f>
        <v>DERROTA</v>
      </c>
      <c r="H3" s="26">
        <v>1</v>
      </c>
      <c r="I3" s="26" cm="1">
        <f t="array" ref="I3">_xlfn.IFS(E3&gt;F3,3,E3=F3,1,E3&lt;F3,0)</f>
        <v>0</v>
      </c>
      <c r="J3" s="29">
        <f>J2+I3</f>
        <v>25</v>
      </c>
      <c r="K3" s="6"/>
      <c r="L3" s="6"/>
      <c r="M3" s="6"/>
    </row>
    <row r="4" spans="1:16" x14ac:dyDescent="0.25">
      <c r="A4" s="22">
        <v>27</v>
      </c>
      <c r="B4" s="26" t="s">
        <v>5</v>
      </c>
      <c r="C4" s="27">
        <v>45556</v>
      </c>
      <c r="D4" s="26" t="s">
        <v>13</v>
      </c>
      <c r="E4" s="26">
        <v>3</v>
      </c>
      <c r="F4" s="26">
        <v>0</v>
      </c>
      <c r="G4" s="26" t="str" cm="1">
        <f t="array" ref="G4">_xlfn.IFS(E4&gt;F4,"VITÓRIA",E4=F4,"EMPATE",E4&lt;F4,"DERROTA")</f>
        <v>VITÓRIA</v>
      </c>
      <c r="H4" s="26">
        <v>1</v>
      </c>
      <c r="I4" s="26" cm="1">
        <f t="array" ref="I4">_xlfn.IFS(E4&gt;F4,3,E4=F4,1,E4&lt;F4,0)</f>
        <v>3</v>
      </c>
      <c r="J4" s="29">
        <f t="shared" ref="J4:J15" si="0">J3+I4</f>
        <v>28</v>
      </c>
      <c r="K4" s="6"/>
      <c r="L4" s="6"/>
      <c r="M4" s="6"/>
    </row>
    <row r="5" spans="1:16" x14ac:dyDescent="0.25">
      <c r="A5" s="22">
        <v>28</v>
      </c>
      <c r="B5" s="26" t="s">
        <v>6</v>
      </c>
      <c r="C5" s="27">
        <v>45564</v>
      </c>
      <c r="D5" s="26" t="s">
        <v>15</v>
      </c>
      <c r="E5" s="26">
        <v>1</v>
      </c>
      <c r="F5" s="26">
        <v>3</v>
      </c>
      <c r="G5" s="26" t="str" cm="1">
        <f t="array" ref="G5">_xlfn.IFS(E5&gt;F5,"VITÓRIA",E5=F5,"EMPATE",E5&lt;F5,"DERROTA")</f>
        <v>DERROTA</v>
      </c>
      <c r="H5" s="26">
        <v>1</v>
      </c>
      <c r="I5" s="26" cm="1">
        <f t="array" ref="I5">_xlfn.IFS(E5&gt;F5,3,E5=F5,1,E5&lt;F5,0)</f>
        <v>0</v>
      </c>
      <c r="J5" s="29">
        <f t="shared" si="0"/>
        <v>28</v>
      </c>
      <c r="K5" s="6"/>
      <c r="L5" s="6"/>
      <c r="M5" s="6"/>
    </row>
    <row r="6" spans="1:16" x14ac:dyDescent="0.25">
      <c r="A6" s="22">
        <v>29</v>
      </c>
      <c r="B6" s="26" t="s">
        <v>5</v>
      </c>
      <c r="C6" s="27">
        <v>45570</v>
      </c>
      <c r="D6" s="26" t="s">
        <v>16</v>
      </c>
      <c r="E6" s="26">
        <v>2</v>
      </c>
      <c r="F6" s="26">
        <v>2</v>
      </c>
      <c r="G6" s="26" t="str" cm="1">
        <f t="array" ref="G6">_xlfn.IFS(E6&gt;F6,"VITÓRIA",E6=F6,"EMPATE",E6&lt;F6,"DERROTA")</f>
        <v>EMPATE</v>
      </c>
      <c r="H6" s="26">
        <v>1</v>
      </c>
      <c r="I6" s="26" cm="1">
        <f t="array" ref="I6">_xlfn.IFS(E6&gt;F6,3,E6=F6,1,E6&lt;F6,0)</f>
        <v>1</v>
      </c>
      <c r="J6" s="29">
        <f t="shared" si="0"/>
        <v>29</v>
      </c>
      <c r="K6" s="6"/>
      <c r="L6" s="6"/>
      <c r="M6" s="6"/>
    </row>
    <row r="7" spans="1:16" x14ac:dyDescent="0.25">
      <c r="A7" s="22">
        <v>30</v>
      </c>
      <c r="B7" s="26" t="s">
        <v>5</v>
      </c>
      <c r="C7" s="27">
        <v>45582</v>
      </c>
      <c r="D7" s="26" t="s">
        <v>17</v>
      </c>
      <c r="E7" s="26">
        <v>5</v>
      </c>
      <c r="F7" s="26">
        <v>2</v>
      </c>
      <c r="G7" s="26" t="str" cm="1">
        <f t="array" ref="G7">_xlfn.IFS(E7&gt;F7,"VITÓRIA",E7=F7,"EMPATE",E7&lt;F7,"DERROTA")</f>
        <v>VITÓRIA</v>
      </c>
      <c r="H7" s="26">
        <v>1</v>
      </c>
      <c r="I7" s="26" cm="1">
        <f t="array" ref="I7">_xlfn.IFS(E7&gt;F7,3,E7=F7,1,E7&lt;F7,0)</f>
        <v>3</v>
      </c>
      <c r="J7" s="29">
        <f t="shared" si="0"/>
        <v>32</v>
      </c>
      <c r="K7" s="6"/>
      <c r="L7" s="6"/>
      <c r="M7" s="6"/>
    </row>
    <row r="8" spans="1:16" x14ac:dyDescent="0.25">
      <c r="A8" s="10">
        <v>31</v>
      </c>
      <c r="B8" s="3" t="s">
        <v>6</v>
      </c>
      <c r="C8" s="23">
        <v>45591</v>
      </c>
      <c r="D8" s="3" t="s">
        <v>18</v>
      </c>
      <c r="E8" s="3">
        <v>2</v>
      </c>
      <c r="F8" s="3">
        <v>0</v>
      </c>
      <c r="G8" s="3" t="str" cm="1">
        <f t="array" ref="G8">_xlfn.IFS(E8&gt;F8,"VITÓRIA",E8=F8,"EMPATE",E8&lt;F8,"DERROTA")</f>
        <v>VITÓRIA</v>
      </c>
      <c r="H8" s="3">
        <v>1</v>
      </c>
      <c r="I8" s="3" cm="1">
        <f t="array" ref="I8">_xlfn.IFS(E8&gt;F8,3,E8=F8,1,E8&lt;F8,0)</f>
        <v>3</v>
      </c>
      <c r="J8" s="4">
        <f t="shared" si="0"/>
        <v>35</v>
      </c>
      <c r="K8" s="6"/>
      <c r="L8" s="6"/>
      <c r="M8" s="6"/>
    </row>
    <row r="9" spans="1:16" x14ac:dyDescent="0.25">
      <c r="A9" s="10">
        <v>32</v>
      </c>
      <c r="B9" s="3" t="s">
        <v>5</v>
      </c>
      <c r="C9" s="23">
        <v>45602</v>
      </c>
      <c r="D9" s="3" t="s">
        <v>19</v>
      </c>
      <c r="E9" s="3">
        <v>0</v>
      </c>
      <c r="F9" s="3">
        <v>2</v>
      </c>
      <c r="G9" s="3" t="str" cm="1">
        <f t="array" ref="G9">_xlfn.IFS(E9&gt;F9,"VITÓRIA",E9=F9,"EMPATE",E9&lt;F9,"DERROTA")</f>
        <v>DERROTA</v>
      </c>
      <c r="H9" s="3">
        <v>1</v>
      </c>
      <c r="I9" s="3" cm="1">
        <f t="array" ref="I9">_xlfn.IFS(E9&gt;F9,3,E9=F9,1,E9&lt;F9,0)</f>
        <v>0</v>
      </c>
      <c r="J9" s="4">
        <f t="shared" si="0"/>
        <v>35</v>
      </c>
      <c r="K9" s="6"/>
      <c r="L9" s="6"/>
      <c r="M9" s="6"/>
    </row>
    <row r="10" spans="1:16" x14ac:dyDescent="0.25">
      <c r="A10" s="10">
        <v>33</v>
      </c>
      <c r="B10" s="3" t="s">
        <v>6</v>
      </c>
      <c r="C10" s="23">
        <v>45609</v>
      </c>
      <c r="D10" s="3" t="s">
        <v>20</v>
      </c>
      <c r="E10" s="3">
        <v>2</v>
      </c>
      <c r="F10" s="3">
        <v>0</v>
      </c>
      <c r="G10" s="3" t="str" cm="1">
        <f t="array" ref="G10">_xlfn.IFS(E10&gt;F10,"VITÓRIA",E10=F10,"EMPATE",E10&lt;F10,"DERROTA")</f>
        <v>VITÓRIA</v>
      </c>
      <c r="H10" s="3">
        <v>1</v>
      </c>
      <c r="I10" s="3" cm="1">
        <f t="array" ref="I10">_xlfn.IFS(E10&gt;F10,3,E10=F10,1,E10&lt;F10,0)</f>
        <v>3</v>
      </c>
      <c r="J10" s="4">
        <f t="shared" si="0"/>
        <v>38</v>
      </c>
      <c r="K10" s="6"/>
      <c r="L10" s="6"/>
      <c r="M10" s="6"/>
    </row>
    <row r="11" spans="1:16" x14ac:dyDescent="0.25">
      <c r="A11" s="10">
        <v>34</v>
      </c>
      <c r="B11" s="3" t="s">
        <v>5</v>
      </c>
      <c r="C11" s="23">
        <v>45616</v>
      </c>
      <c r="D11" s="3" t="s">
        <v>21</v>
      </c>
      <c r="E11" s="3">
        <v>2</v>
      </c>
      <c r="F11" s="3">
        <v>0</v>
      </c>
      <c r="G11" s="3" t="str" cm="1">
        <f t="array" ref="G11">_xlfn.IFS(E11&gt;F11,"VITÓRIA",E11=F11,"EMPATE",E11&lt;F11,"DERROTA")</f>
        <v>VITÓRIA</v>
      </c>
      <c r="H11" s="3">
        <v>1</v>
      </c>
      <c r="I11" s="3" cm="1">
        <f t="array" ref="I11">_xlfn.IFS(E11&gt;F11,3,E11=F11,1,E11&lt;F11,0)</f>
        <v>3</v>
      </c>
      <c r="J11" s="4">
        <f t="shared" si="0"/>
        <v>41</v>
      </c>
      <c r="K11" s="6"/>
      <c r="L11" s="6"/>
      <c r="M11" s="6"/>
    </row>
    <row r="12" spans="1:16" x14ac:dyDescent="0.25">
      <c r="A12" s="10">
        <v>35</v>
      </c>
      <c r="B12" s="3" t="s">
        <v>5</v>
      </c>
      <c r="C12" s="23">
        <v>45620</v>
      </c>
      <c r="D12" s="3" t="s">
        <v>22</v>
      </c>
      <c r="E12" s="3">
        <v>0</v>
      </c>
      <c r="F12" s="3">
        <v>2</v>
      </c>
      <c r="G12" s="3" t="str" cm="1">
        <f t="array" ref="G12">_xlfn.IFS(E12&gt;F12,"VITÓRIA",E12=F12,"EMPATE",E12&lt;F12,"DERROTA")</f>
        <v>DERROTA</v>
      </c>
      <c r="H12" s="3">
        <v>1</v>
      </c>
      <c r="I12" s="3" cm="1">
        <f t="array" ref="I12">_xlfn.IFS(E12&gt;F12,3,E12=F12,1,E12&lt;F12,0)</f>
        <v>0</v>
      </c>
      <c r="J12" s="4">
        <f t="shared" si="0"/>
        <v>41</v>
      </c>
      <c r="K12" s="6"/>
      <c r="L12" s="6"/>
      <c r="M12" s="6"/>
    </row>
    <row r="13" spans="1:16" x14ac:dyDescent="0.25">
      <c r="A13" s="10">
        <v>36</v>
      </c>
      <c r="B13" s="3" t="s">
        <v>6</v>
      </c>
      <c r="C13" s="23">
        <v>45627</v>
      </c>
      <c r="D13" s="3" t="s">
        <v>23</v>
      </c>
      <c r="E13" s="3">
        <v>2</v>
      </c>
      <c r="F13" s="3">
        <v>0</v>
      </c>
      <c r="G13" s="3" t="str" cm="1">
        <f t="array" ref="G13">_xlfn.IFS(E13&gt;F13,"VITÓRIA",E13=F13,"EMPATE",E13&lt;F13,"DERROTA")</f>
        <v>VITÓRIA</v>
      </c>
      <c r="H13" s="3">
        <v>1</v>
      </c>
      <c r="I13" s="3" cm="1">
        <f t="array" ref="I13">_xlfn.IFS(E13&gt;F13,3,E13=F13,1,E13&lt;F13,0)</f>
        <v>3</v>
      </c>
      <c r="J13" s="4">
        <f t="shared" si="0"/>
        <v>44</v>
      </c>
      <c r="K13" s="6"/>
      <c r="L13" s="6"/>
      <c r="M13" s="6"/>
    </row>
    <row r="14" spans="1:16" x14ac:dyDescent="0.25">
      <c r="A14" s="10">
        <v>37</v>
      </c>
      <c r="B14" s="3" t="s">
        <v>5</v>
      </c>
      <c r="C14" s="23">
        <v>45630</v>
      </c>
      <c r="D14" s="3" t="s">
        <v>24</v>
      </c>
      <c r="E14" s="3">
        <v>2</v>
      </c>
      <c r="F14" s="3">
        <v>0</v>
      </c>
      <c r="G14" s="3" t="str" cm="1">
        <f t="array" ref="G14">_xlfn.IFS(E14&gt;F14,"VITÓRIA",E14=F14,"EMPATE",E14&lt;F14,"DERROTA")</f>
        <v>VITÓRIA</v>
      </c>
      <c r="H14" s="3">
        <v>1</v>
      </c>
      <c r="I14" s="3" cm="1">
        <f t="array" ref="I14">_xlfn.IFS(E14&gt;F14,3,E14=F14,1,E14&lt;F14,0)</f>
        <v>3</v>
      </c>
      <c r="J14" s="4">
        <f t="shared" si="0"/>
        <v>47</v>
      </c>
      <c r="K14" s="6"/>
      <c r="L14" s="6"/>
      <c r="M14" s="6"/>
    </row>
    <row r="15" spans="1:16" x14ac:dyDescent="0.25">
      <c r="A15" s="11">
        <v>38</v>
      </c>
      <c r="B15" s="12" t="s">
        <v>6</v>
      </c>
      <c r="C15" s="24">
        <v>45634</v>
      </c>
      <c r="D15" s="12" t="s">
        <v>25</v>
      </c>
      <c r="E15" s="12">
        <v>0</v>
      </c>
      <c r="F15" s="12">
        <v>2</v>
      </c>
      <c r="G15" s="12" t="str" cm="1">
        <f t="array" ref="G15">_xlfn.IFS(E15&gt;F15,"VITÓRIA",E15=F15,"EMPATE",E15&lt;F15,"DERROTA")</f>
        <v>DERROTA</v>
      </c>
      <c r="H15" s="12">
        <v>1</v>
      </c>
      <c r="I15" s="12" cm="1">
        <f t="array" ref="I15">_xlfn.IFS(E15&gt;F15,3,E15=F15,1,E15&lt;F15,0)</f>
        <v>0</v>
      </c>
      <c r="J15" s="13">
        <f t="shared" si="0"/>
        <v>47</v>
      </c>
      <c r="K15" s="6"/>
      <c r="L15" s="6"/>
      <c r="M15" s="6"/>
    </row>
    <row r="17" spans="6:7" x14ac:dyDescent="0.25">
      <c r="F17" s="17" t="s">
        <v>28</v>
      </c>
      <c r="G17" s="18">
        <f>SUMIF(Tabela352[Vitória?],"VITÓRIA",Tabela352[Coluna1])</f>
        <v>8</v>
      </c>
    </row>
    <row r="18" spans="6:7" x14ac:dyDescent="0.25">
      <c r="F18" s="19" t="s">
        <v>29</v>
      </c>
      <c r="G18" s="20">
        <f>SUMIF(Tabela352[Vitória?],"EMPATE",Tabela352[Coluna1])</f>
        <v>1</v>
      </c>
    </row>
    <row r="19" spans="6:7" x14ac:dyDescent="0.25">
      <c r="F19" s="17" t="s">
        <v>30</v>
      </c>
      <c r="G19" s="18">
        <f>SUMIF(Tabela352[Vitória?],"DERROTA",Tabela352[Coluna1])</f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19E2-8FD1-49D2-A81A-43E8970054C0}">
  <dimension ref="A1"/>
  <sheetViews>
    <sheetView workbookViewId="0">
      <selection activeCell="D8" sqref="D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G25" sqref="G25"/>
    </sheetView>
  </sheetViews>
  <sheetFormatPr defaultRowHeight="15" x14ac:dyDescent="0.25"/>
  <cols>
    <col min="1" max="1" width="8" customWidth="1"/>
    <col min="2" max="2" width="9.42578125" customWidth="1"/>
    <col min="3" max="3" width="12.7109375" bestFit="1" customWidth="1"/>
    <col min="4" max="4" width="13.42578125" customWidth="1"/>
    <col min="5" max="5" width="12.7109375" customWidth="1"/>
    <col min="6" max="6" width="10.140625" customWidth="1"/>
    <col min="7" max="7" width="10" customWidth="1"/>
    <col min="8" max="8" width="10.28515625" customWidth="1"/>
    <col min="11" max="11" width="10.85546875" customWidth="1"/>
    <col min="12" max="12" width="10.7109375" customWidth="1"/>
    <col min="13" max="13" width="15.28515625" customWidth="1"/>
    <col min="14" max="14" width="13.42578125" customWidth="1"/>
  </cols>
  <sheetData>
    <row r="1" spans="1:14" s="1" customFormat="1" ht="54.75" customHeigh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9</v>
      </c>
      <c r="G1" s="15" t="s">
        <v>10</v>
      </c>
      <c r="H1" s="16" t="s">
        <v>12</v>
      </c>
      <c r="I1" s="5"/>
      <c r="J1" s="5"/>
      <c r="K1" s="2" t="s">
        <v>11</v>
      </c>
      <c r="L1" s="2" t="s">
        <v>14</v>
      </c>
      <c r="M1" s="2" t="s">
        <v>26</v>
      </c>
      <c r="N1" s="2" t="s">
        <v>27</v>
      </c>
    </row>
    <row r="2" spans="1:14" x14ac:dyDescent="0.25">
      <c r="A2" s="10">
        <v>25</v>
      </c>
      <c r="B2" s="3" t="s">
        <v>5</v>
      </c>
      <c r="C2" s="3" t="s">
        <v>7</v>
      </c>
      <c r="D2" s="3">
        <v>0</v>
      </c>
      <c r="E2" s="3">
        <v>2</v>
      </c>
      <c r="F2" s="3" t="str" cm="1">
        <f t="array" ref="F2">_xlfn.IFS(D2&gt;E2,"VITÓRIA",D2=E2,"EMPATE",D2&lt;E2,"DERROTA")</f>
        <v>DERROTA</v>
      </c>
      <c r="G2" s="3" cm="1">
        <f t="array" ref="G2">_xlfn.IFS(D2&gt;E2,3,D2=E2,1,D2&lt;E2,0)</f>
        <v>0</v>
      </c>
      <c r="H2" s="4">
        <f>$K$2+G2</f>
        <v>22</v>
      </c>
      <c r="I2" s="6"/>
      <c r="J2" s="6"/>
      <c r="K2" s="3">
        <v>22</v>
      </c>
      <c r="L2" s="8">
        <f>H15</f>
        <v>40</v>
      </c>
      <c r="M2" s="9">
        <v>45</v>
      </c>
      <c r="N2" s="7" t="str" cm="1">
        <f t="array" ref="N2">_xlfn.IFS(L2&gt;M2,"2025 NA SÉRIE A",L2=M2,"2025 NA SÉRIE A",L2&lt;M2,"REBAIXADO!")</f>
        <v>REBAIXADO!</v>
      </c>
    </row>
    <row r="3" spans="1:14" x14ac:dyDescent="0.25">
      <c r="A3" s="10">
        <v>26</v>
      </c>
      <c r="B3" s="3" t="s">
        <v>6</v>
      </c>
      <c r="C3" s="3" t="s">
        <v>8</v>
      </c>
      <c r="D3" s="3">
        <v>0</v>
      </c>
      <c r="E3" s="3">
        <v>2</v>
      </c>
      <c r="F3" s="3" t="str" cm="1">
        <f t="array" ref="F3">_xlfn.IFS(D3&gt;E3,"VITÓRIA",D3=E3,"EMPATE",D3&lt;E3,"DERROTA")</f>
        <v>DERROTA</v>
      </c>
      <c r="G3" s="3" cm="1">
        <f t="array" ref="G3">_xlfn.IFS(D3&gt;E3,3,D3=E3,1,D3&lt;E3,0)</f>
        <v>0</v>
      </c>
      <c r="H3" s="4">
        <f>H2+G3</f>
        <v>22</v>
      </c>
      <c r="I3" s="6"/>
      <c r="J3" s="6"/>
      <c r="K3" s="6"/>
    </row>
    <row r="4" spans="1:14" x14ac:dyDescent="0.25">
      <c r="A4" s="10">
        <v>27</v>
      </c>
      <c r="B4" s="3" t="s">
        <v>5</v>
      </c>
      <c r="C4" s="3" t="s">
        <v>13</v>
      </c>
      <c r="D4" s="3">
        <v>2</v>
      </c>
      <c r="E4" s="3">
        <v>0</v>
      </c>
      <c r="F4" s="3" t="str" cm="1">
        <f t="array" ref="F4">_xlfn.IFS(D4&gt;E4,"VITÓRIA",D4=E4,"EMPATE",D4&lt;E4,"DERROTA")</f>
        <v>VITÓRIA</v>
      </c>
      <c r="G4" s="3" cm="1">
        <f t="array" ref="G4">_xlfn.IFS(D4&gt;E4,3,D4=E4,1,D4&lt;E4,0)</f>
        <v>3</v>
      </c>
      <c r="H4" s="4">
        <f t="shared" ref="H4:H15" si="0">H3+G4</f>
        <v>25</v>
      </c>
      <c r="I4" s="6"/>
      <c r="J4" s="6"/>
      <c r="K4" s="6"/>
    </row>
    <row r="5" spans="1:14" x14ac:dyDescent="0.25">
      <c r="A5" s="10">
        <v>28</v>
      </c>
      <c r="B5" s="3" t="s">
        <v>6</v>
      </c>
      <c r="C5" s="3" t="s">
        <v>15</v>
      </c>
      <c r="D5" s="3">
        <v>0</v>
      </c>
      <c r="E5" s="3">
        <v>2</v>
      </c>
      <c r="F5" s="3" t="str" cm="1">
        <f t="array" ref="F5">_xlfn.IFS(D5&gt;E5,"VITÓRIA",D5=E5,"EMPATE",D5&lt;E5,"DERROTA")</f>
        <v>DERROTA</v>
      </c>
      <c r="G5" s="3" cm="1">
        <f t="array" ref="G5">_xlfn.IFS(D5&gt;E5,3,D5=E5,1,D5&lt;E5,0)</f>
        <v>0</v>
      </c>
      <c r="H5" s="4">
        <f t="shared" si="0"/>
        <v>25</v>
      </c>
      <c r="I5" s="6"/>
      <c r="J5" s="6"/>
      <c r="K5" s="6"/>
    </row>
    <row r="6" spans="1:14" x14ac:dyDescent="0.25">
      <c r="A6" s="10">
        <v>29</v>
      </c>
      <c r="B6" s="3" t="s">
        <v>5</v>
      </c>
      <c r="C6" s="3" t="s">
        <v>16</v>
      </c>
      <c r="D6" s="3">
        <v>2</v>
      </c>
      <c r="E6" s="3">
        <v>0</v>
      </c>
      <c r="F6" s="3" t="str" cm="1">
        <f t="array" ref="F6">_xlfn.IFS(D6&gt;E6,"VITÓRIA",D6=E6,"EMPATE",D6&lt;E6,"DERROTA")</f>
        <v>VITÓRIA</v>
      </c>
      <c r="G6" s="3" cm="1">
        <f t="array" ref="G6">_xlfn.IFS(D6&gt;E6,3,D6=E6,1,D6&lt;E6,0)</f>
        <v>3</v>
      </c>
      <c r="H6" s="4">
        <f t="shared" si="0"/>
        <v>28</v>
      </c>
      <c r="I6" s="6"/>
      <c r="J6" s="6"/>
      <c r="K6" s="6"/>
    </row>
    <row r="7" spans="1:14" x14ac:dyDescent="0.25">
      <c r="A7" s="10">
        <v>30</v>
      </c>
      <c r="B7" s="3" t="s">
        <v>5</v>
      </c>
      <c r="C7" s="3" t="s">
        <v>17</v>
      </c>
      <c r="D7" s="3">
        <v>2</v>
      </c>
      <c r="E7" s="3">
        <v>0</v>
      </c>
      <c r="F7" s="3" t="str" cm="1">
        <f t="array" ref="F7">_xlfn.IFS(D7&gt;E7,"VITÓRIA",D7=E7,"EMPATE",D7&lt;E7,"DERROTA")</f>
        <v>VITÓRIA</v>
      </c>
      <c r="G7" s="3" cm="1">
        <f t="array" ref="G7">_xlfn.IFS(D7&gt;E7,3,D7=E7,1,D7&lt;E7,0)</f>
        <v>3</v>
      </c>
      <c r="H7" s="4">
        <f t="shared" si="0"/>
        <v>31</v>
      </c>
      <c r="I7" s="6"/>
      <c r="J7" s="6"/>
      <c r="K7" s="6"/>
    </row>
    <row r="8" spans="1:14" x14ac:dyDescent="0.25">
      <c r="A8" s="10">
        <v>31</v>
      </c>
      <c r="B8" s="3" t="s">
        <v>6</v>
      </c>
      <c r="C8" s="3" t="s">
        <v>18</v>
      </c>
      <c r="D8" s="3">
        <v>0</v>
      </c>
      <c r="E8" s="3">
        <v>2</v>
      </c>
      <c r="F8" s="3" t="str" cm="1">
        <f t="array" ref="F8">_xlfn.IFS(D8&gt;E8,"VITÓRIA",D8=E8,"EMPATE",D8&lt;E8,"DERROTA")</f>
        <v>DERROTA</v>
      </c>
      <c r="G8" s="3" cm="1">
        <f t="array" ref="G8">_xlfn.IFS(D8&gt;E8,3,D8=E8,1,D8&lt;E8,0)</f>
        <v>0</v>
      </c>
      <c r="H8" s="4">
        <f t="shared" si="0"/>
        <v>31</v>
      </c>
      <c r="I8" s="6"/>
      <c r="J8" s="6"/>
      <c r="K8" s="6"/>
    </row>
    <row r="9" spans="1:14" x14ac:dyDescent="0.25">
      <c r="A9" s="10">
        <v>32</v>
      </c>
      <c r="B9" s="3" t="s">
        <v>5</v>
      </c>
      <c r="C9" s="3" t="s">
        <v>19</v>
      </c>
      <c r="D9" s="3">
        <v>0</v>
      </c>
      <c r="E9" s="3">
        <v>2</v>
      </c>
      <c r="F9" s="3" t="str" cm="1">
        <f t="array" ref="F9">_xlfn.IFS(D9&gt;E9,"VITÓRIA",D9=E9,"EMPATE",D9&lt;E9,"DERROTA")</f>
        <v>DERROTA</v>
      </c>
      <c r="G9" s="3" cm="1">
        <f t="array" ref="G9">_xlfn.IFS(D9&gt;E9,3,D9=E9,1,D9&lt;E9,0)</f>
        <v>0</v>
      </c>
      <c r="H9" s="4">
        <f t="shared" si="0"/>
        <v>31</v>
      </c>
      <c r="I9" s="6"/>
      <c r="J9" s="6"/>
      <c r="K9" s="6"/>
    </row>
    <row r="10" spans="1:14" x14ac:dyDescent="0.25">
      <c r="A10" s="10">
        <v>33</v>
      </c>
      <c r="B10" s="3" t="s">
        <v>6</v>
      </c>
      <c r="C10" s="3" t="s">
        <v>20</v>
      </c>
      <c r="D10" s="3">
        <v>0</v>
      </c>
      <c r="E10" s="3">
        <v>2</v>
      </c>
      <c r="F10" s="3" t="str" cm="1">
        <f t="array" ref="F10">_xlfn.IFS(D10&gt;E10,"VITÓRIA",D10=E10,"EMPATE",D10&lt;E10,"DERROTA")</f>
        <v>DERROTA</v>
      </c>
      <c r="G10" s="3" cm="1">
        <f t="array" ref="G10">_xlfn.IFS(D10&gt;E10,3,D10=E10,1,D10&lt;E10,0)</f>
        <v>0</v>
      </c>
      <c r="H10" s="4">
        <f t="shared" si="0"/>
        <v>31</v>
      </c>
      <c r="I10" s="6"/>
      <c r="J10" s="6"/>
      <c r="K10" s="6"/>
    </row>
    <row r="11" spans="1:14" x14ac:dyDescent="0.25">
      <c r="A11" s="10">
        <v>34</v>
      </c>
      <c r="B11" s="3" t="s">
        <v>5</v>
      </c>
      <c r="C11" s="3" t="s">
        <v>21</v>
      </c>
      <c r="D11" s="3">
        <v>2</v>
      </c>
      <c r="E11" s="3">
        <v>0</v>
      </c>
      <c r="F11" s="3" t="str" cm="1">
        <f t="array" ref="F11">_xlfn.IFS(D11&gt;E11,"VITÓRIA",D11=E11,"EMPATE",D11&lt;E11,"DERROTA")</f>
        <v>VITÓRIA</v>
      </c>
      <c r="G11" s="3" cm="1">
        <f t="array" ref="G11">_xlfn.IFS(D11&gt;E11,3,D11=E11,1,D11&lt;E11,0)</f>
        <v>3</v>
      </c>
      <c r="H11" s="4">
        <f t="shared" si="0"/>
        <v>34</v>
      </c>
      <c r="I11" s="6"/>
      <c r="J11" s="6"/>
      <c r="K11" s="6"/>
    </row>
    <row r="12" spans="1:14" x14ac:dyDescent="0.25">
      <c r="A12" s="10">
        <v>35</v>
      </c>
      <c r="B12" s="3" t="s">
        <v>5</v>
      </c>
      <c r="C12" s="3" t="s">
        <v>22</v>
      </c>
      <c r="D12" s="3">
        <v>2</v>
      </c>
      <c r="E12" s="3">
        <v>0</v>
      </c>
      <c r="F12" s="3" t="str" cm="1">
        <f t="array" ref="F12">_xlfn.IFS(D12&gt;E12,"VITÓRIA",D12=E12,"EMPATE",D12&lt;E12,"DERROTA")</f>
        <v>VITÓRIA</v>
      </c>
      <c r="G12" s="3" cm="1">
        <f t="array" ref="G12">_xlfn.IFS(D12&gt;E12,3,D12=E12,1,D12&lt;E12,0)</f>
        <v>3</v>
      </c>
      <c r="H12" s="4">
        <f t="shared" si="0"/>
        <v>37</v>
      </c>
      <c r="I12" s="6"/>
      <c r="J12" s="6"/>
      <c r="K12" s="6"/>
    </row>
    <row r="13" spans="1:14" x14ac:dyDescent="0.25">
      <c r="A13" s="10">
        <v>36</v>
      </c>
      <c r="B13" s="3" t="s">
        <v>6</v>
      </c>
      <c r="C13" s="3" t="s">
        <v>23</v>
      </c>
      <c r="D13" s="3">
        <v>0</v>
      </c>
      <c r="E13" s="3">
        <v>2</v>
      </c>
      <c r="F13" s="3" t="str" cm="1">
        <f t="array" ref="F13">_xlfn.IFS(D13&gt;E13,"VITÓRIA",D13=E13,"EMPATE",D13&lt;E13,"DERROTA")</f>
        <v>DERROTA</v>
      </c>
      <c r="G13" s="3" cm="1">
        <f t="array" ref="G13">_xlfn.IFS(D13&gt;E13,3,D13=E13,1,D13&lt;E13,0)</f>
        <v>0</v>
      </c>
      <c r="H13" s="4">
        <f t="shared" si="0"/>
        <v>37</v>
      </c>
      <c r="I13" s="6"/>
      <c r="J13" s="6"/>
      <c r="K13" s="6"/>
    </row>
    <row r="14" spans="1:14" x14ac:dyDescent="0.25">
      <c r="A14" s="10">
        <v>37</v>
      </c>
      <c r="B14" s="3" t="s">
        <v>5</v>
      </c>
      <c r="C14" s="3" t="s">
        <v>24</v>
      </c>
      <c r="D14" s="3">
        <v>2</v>
      </c>
      <c r="E14" s="3">
        <v>0</v>
      </c>
      <c r="F14" s="3" t="str" cm="1">
        <f t="array" ref="F14">_xlfn.IFS(D14&gt;E14,"VITÓRIA",D14=E14,"EMPATE",D14&lt;E14,"DERROTA")</f>
        <v>VITÓRIA</v>
      </c>
      <c r="G14" s="3" cm="1">
        <f t="array" ref="G14">_xlfn.IFS(D14&gt;E14,3,D14=E14,1,D14&lt;E14,0)</f>
        <v>3</v>
      </c>
      <c r="H14" s="4">
        <f t="shared" si="0"/>
        <v>40</v>
      </c>
      <c r="I14" s="6"/>
      <c r="J14" s="6"/>
      <c r="K14" s="6"/>
    </row>
    <row r="15" spans="1:14" x14ac:dyDescent="0.25">
      <c r="A15" s="11">
        <v>38</v>
      </c>
      <c r="B15" s="12" t="s">
        <v>6</v>
      </c>
      <c r="C15" s="12" t="s">
        <v>25</v>
      </c>
      <c r="D15" s="12">
        <v>0</v>
      </c>
      <c r="E15" s="12">
        <v>2</v>
      </c>
      <c r="F15" s="12" t="str" cm="1">
        <f t="array" ref="F15">_xlfn.IFS(D15&gt;E15,"VITÓRIA",D15=E15,"EMPATE",D15&lt;E15,"DERROTA")</f>
        <v>DERROTA</v>
      </c>
      <c r="G15" s="12" cm="1">
        <f t="array" ref="G15">_xlfn.IFS(D15&gt;E15,3,D15=E15,1,D15&lt;E15,0)</f>
        <v>0</v>
      </c>
      <c r="H15" s="13">
        <f t="shared" si="0"/>
        <v>40</v>
      </c>
      <c r="I15" s="6"/>
      <c r="J15" s="6"/>
      <c r="K1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SimulaçãoConservadora</vt:lpstr>
      <vt:lpstr>Otimista  (2)</vt:lpstr>
      <vt:lpstr>Otimista </vt:lpstr>
      <vt:lpstr>CenárioLevementePessimista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Fiuza</dc:creator>
  <cp:lastModifiedBy>Paulo Fiuza</cp:lastModifiedBy>
  <dcterms:created xsi:type="dcterms:W3CDTF">2015-06-05T18:19:34Z</dcterms:created>
  <dcterms:modified xsi:type="dcterms:W3CDTF">2024-12-08T21:06:08Z</dcterms:modified>
</cp:coreProperties>
</file>