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finmath-spreadsheets\spreadsheets\Monte Carlo Black Scholes Model Delta Hedge Portfolio\"/>
    </mc:Choice>
  </mc:AlternateContent>
  <bookViews>
    <workbookView xWindow="0" yWindow="0" windowWidth="16380" windowHeight="8196" tabRatio="500" activeTab="1"/>
  </bookViews>
  <sheets>
    <sheet name="Load Libs" sheetId="1" r:id="rId1"/>
    <sheet name="MonteCarloBlackScholes" sheetId="2" r:id="rId2"/>
  </sheets>
  <externalReferences>
    <externalReference r:id="rId3"/>
  </externalReferences>
  <definedNames>
    <definedName name="obLibs">'Load Libs'!$E$26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19" i="2" l="1"/>
  <c r="F18" i="1"/>
  <c r="F9" i="1"/>
  <c r="C8" i="1"/>
  <c r="G19" i="2"/>
  <c r="G12" i="2"/>
  <c r="B10" i="2"/>
  <c r="F21" i="1"/>
  <c r="B11" i="1"/>
  <c r="B31" i="2"/>
  <c r="B21" i="2"/>
  <c r="B11" i="2"/>
  <c r="C17" i="1"/>
  <c r="B32" i="2"/>
  <c r="B19" i="2"/>
  <c r="G11" i="2"/>
  <c r="G9" i="2"/>
  <c r="C18" i="1"/>
  <c r="B9" i="2"/>
  <c r="B20" i="2"/>
  <c r="F12" i="1"/>
  <c r="G10" i="2"/>
  <c r="B30" i="2"/>
  <c r="E26" i="1" l="1"/>
  <c r="C7" i="2" l="1"/>
  <c r="J22" i="2"/>
  <c r="B24" i="2"/>
  <c r="C24" i="1"/>
  <c r="G15" i="2"/>
  <c r="B14" i="2"/>
  <c r="B29" i="2" l="1"/>
  <c r="B48" i="2"/>
  <c r="B35" i="2"/>
  <c r="B40" i="2" l="1"/>
  <c r="B43" i="2"/>
  <c r="B49" i="2" l="1"/>
  <c r="B52" i="2"/>
  <c r="C62" i="2"/>
  <c r="C63" i="2" s="1" a="1"/>
  <c r="B62" i="2"/>
  <c r="B63" i="2" s="1" a="1"/>
  <c r="B311" i="2" l="1"/>
  <c r="F311" i="2" s="1"/>
  <c r="B307" i="2"/>
  <c r="F307" i="2" s="1"/>
  <c r="B303" i="2"/>
  <c r="F303" i="2" s="1"/>
  <c r="B299" i="2"/>
  <c r="F299" i="2" s="1"/>
  <c r="B295" i="2"/>
  <c r="F295" i="2" s="1"/>
  <c r="B291" i="2"/>
  <c r="F291" i="2" s="1"/>
  <c r="B287" i="2"/>
  <c r="F287" i="2" s="1"/>
  <c r="B283" i="2"/>
  <c r="F283" i="2" s="1"/>
  <c r="B279" i="2"/>
  <c r="F279" i="2" s="1"/>
  <c r="B275" i="2"/>
  <c r="F275" i="2" s="1"/>
  <c r="B271" i="2"/>
  <c r="F271" i="2" s="1"/>
  <c r="B267" i="2"/>
  <c r="F267" i="2" s="1"/>
  <c r="B263" i="2"/>
  <c r="F263" i="2" s="1"/>
  <c r="B259" i="2"/>
  <c r="F259" i="2" s="1"/>
  <c r="B255" i="2"/>
  <c r="F255" i="2" s="1"/>
  <c r="B251" i="2"/>
  <c r="F251" i="2" s="1"/>
  <c r="B247" i="2"/>
  <c r="F247" i="2" s="1"/>
  <c r="B243" i="2"/>
  <c r="F243" i="2" s="1"/>
  <c r="B239" i="2"/>
  <c r="F239" i="2" s="1"/>
  <c r="B235" i="2"/>
  <c r="F235" i="2" s="1"/>
  <c r="B231" i="2"/>
  <c r="F231" i="2" s="1"/>
  <c r="B227" i="2"/>
  <c r="F227" i="2" s="1"/>
  <c r="B310" i="2"/>
  <c r="F310" i="2" s="1"/>
  <c r="B306" i="2"/>
  <c r="F306" i="2" s="1"/>
  <c r="B302" i="2"/>
  <c r="F302" i="2" s="1"/>
  <c r="B298" i="2"/>
  <c r="F298" i="2" s="1"/>
  <c r="B294" i="2"/>
  <c r="F294" i="2" s="1"/>
  <c r="B290" i="2"/>
  <c r="F290" i="2" s="1"/>
  <c r="B286" i="2"/>
  <c r="F286" i="2" s="1"/>
  <c r="B282" i="2"/>
  <c r="F282" i="2" s="1"/>
  <c r="B278" i="2"/>
  <c r="F278" i="2" s="1"/>
  <c r="B274" i="2"/>
  <c r="F274" i="2" s="1"/>
  <c r="B270" i="2"/>
  <c r="F270" i="2" s="1"/>
  <c r="B266" i="2"/>
  <c r="F266" i="2" s="1"/>
  <c r="B262" i="2"/>
  <c r="F262" i="2" s="1"/>
  <c r="B258" i="2"/>
  <c r="F258" i="2" s="1"/>
  <c r="B254" i="2"/>
  <c r="F254" i="2" s="1"/>
  <c r="B250" i="2"/>
  <c r="F250" i="2" s="1"/>
  <c r="B246" i="2"/>
  <c r="F246" i="2" s="1"/>
  <c r="B242" i="2"/>
  <c r="F242" i="2" s="1"/>
  <c r="B238" i="2"/>
  <c r="F238" i="2" s="1"/>
  <c r="B234" i="2"/>
  <c r="F234" i="2" s="1"/>
  <c r="B230" i="2"/>
  <c r="F230" i="2" s="1"/>
  <c r="B226" i="2"/>
  <c r="F226" i="2" s="1"/>
  <c r="B305" i="2"/>
  <c r="F305" i="2" s="1"/>
  <c r="B297" i="2"/>
  <c r="F297" i="2" s="1"/>
  <c r="B289" i="2"/>
  <c r="F289" i="2" s="1"/>
  <c r="B281" i="2"/>
  <c r="F281" i="2" s="1"/>
  <c r="B273" i="2"/>
  <c r="F273" i="2" s="1"/>
  <c r="B265" i="2"/>
  <c r="F265" i="2" s="1"/>
  <c r="B257" i="2"/>
  <c r="F257" i="2" s="1"/>
  <c r="B249" i="2"/>
  <c r="F249" i="2" s="1"/>
  <c r="B241" i="2"/>
  <c r="F241" i="2" s="1"/>
  <c r="B233" i="2"/>
  <c r="F233" i="2" s="1"/>
  <c r="B225" i="2"/>
  <c r="F225" i="2" s="1"/>
  <c r="B221" i="2"/>
  <c r="F221" i="2" s="1"/>
  <c r="B217" i="2"/>
  <c r="F217" i="2" s="1"/>
  <c r="B213" i="2"/>
  <c r="F213" i="2" s="1"/>
  <c r="B209" i="2"/>
  <c r="F209" i="2" s="1"/>
  <c r="B205" i="2"/>
  <c r="F205" i="2" s="1"/>
  <c r="B201" i="2"/>
  <c r="F201" i="2" s="1"/>
  <c r="B197" i="2"/>
  <c r="F197" i="2" s="1"/>
  <c r="B193" i="2"/>
  <c r="F193" i="2" s="1"/>
  <c r="B189" i="2"/>
  <c r="F189" i="2" s="1"/>
  <c r="B185" i="2"/>
  <c r="F185" i="2" s="1"/>
  <c r="B181" i="2"/>
  <c r="F181" i="2" s="1"/>
  <c r="B177" i="2"/>
  <c r="F177" i="2" s="1"/>
  <c r="B173" i="2"/>
  <c r="F173" i="2" s="1"/>
  <c r="B169" i="2"/>
  <c r="F169" i="2" s="1"/>
  <c r="B165" i="2"/>
  <c r="F165" i="2" s="1"/>
  <c r="B161" i="2"/>
  <c r="F161" i="2" s="1"/>
  <c r="B157" i="2"/>
  <c r="F157" i="2" s="1"/>
  <c r="B153" i="2"/>
  <c r="F153" i="2" s="1"/>
  <c r="B149" i="2"/>
  <c r="F149" i="2" s="1"/>
  <c r="B145" i="2"/>
  <c r="F145" i="2" s="1"/>
  <c r="B141" i="2"/>
  <c r="F141" i="2" s="1"/>
  <c r="B137" i="2"/>
  <c r="F137" i="2" s="1"/>
  <c r="B133" i="2"/>
  <c r="F133" i="2" s="1"/>
  <c r="B129" i="2"/>
  <c r="F129" i="2" s="1"/>
  <c r="B125" i="2"/>
  <c r="F125" i="2" s="1"/>
  <c r="B121" i="2"/>
  <c r="F121" i="2" s="1"/>
  <c r="B117" i="2"/>
  <c r="F117" i="2" s="1"/>
  <c r="B113" i="2"/>
  <c r="F113" i="2" s="1"/>
  <c r="B109" i="2"/>
  <c r="F109" i="2" s="1"/>
  <c r="B105" i="2"/>
  <c r="F105" i="2" s="1"/>
  <c r="B101" i="2"/>
  <c r="F101" i="2" s="1"/>
  <c r="B97" i="2"/>
  <c r="F97" i="2" s="1"/>
  <c r="B93" i="2"/>
  <c r="F93" i="2" s="1"/>
  <c r="B89" i="2"/>
  <c r="F89" i="2" s="1"/>
  <c r="B85" i="2"/>
  <c r="F85" i="2" s="1"/>
  <c r="B81" i="2"/>
  <c r="F81" i="2" s="1"/>
  <c r="B77" i="2"/>
  <c r="F77" i="2" s="1"/>
  <c r="B73" i="2"/>
  <c r="F73" i="2" s="1"/>
  <c r="B69" i="2"/>
  <c r="F69" i="2" s="1"/>
  <c r="B65" i="2"/>
  <c r="F65" i="2" s="1"/>
  <c r="B309" i="2"/>
  <c r="F309" i="2" s="1"/>
  <c r="B293" i="2"/>
  <c r="F293" i="2" s="1"/>
  <c r="B277" i="2"/>
  <c r="F277" i="2" s="1"/>
  <c r="B261" i="2"/>
  <c r="F261" i="2" s="1"/>
  <c r="B253" i="2"/>
  <c r="F253" i="2" s="1"/>
  <c r="B237" i="2"/>
  <c r="F237" i="2" s="1"/>
  <c r="B223" i="2"/>
  <c r="F223" i="2" s="1"/>
  <c r="B219" i="2"/>
  <c r="F219" i="2" s="1"/>
  <c r="B215" i="2"/>
  <c r="F215" i="2" s="1"/>
  <c r="B207" i="2"/>
  <c r="F207" i="2" s="1"/>
  <c r="B203" i="2"/>
  <c r="F203" i="2" s="1"/>
  <c r="B195" i="2"/>
  <c r="F195" i="2" s="1"/>
  <c r="B191" i="2"/>
  <c r="F191" i="2" s="1"/>
  <c r="B183" i="2"/>
  <c r="F183" i="2" s="1"/>
  <c r="B175" i="2"/>
  <c r="F175" i="2" s="1"/>
  <c r="B167" i="2"/>
  <c r="F167" i="2" s="1"/>
  <c r="B163" i="2"/>
  <c r="F163" i="2" s="1"/>
  <c r="B155" i="2"/>
  <c r="F155" i="2" s="1"/>
  <c r="B147" i="2"/>
  <c r="F147" i="2" s="1"/>
  <c r="B143" i="2"/>
  <c r="F143" i="2" s="1"/>
  <c r="B135" i="2"/>
  <c r="F135" i="2" s="1"/>
  <c r="B127" i="2"/>
  <c r="F127" i="2" s="1"/>
  <c r="B119" i="2"/>
  <c r="F119" i="2" s="1"/>
  <c r="B111" i="2"/>
  <c r="F111" i="2" s="1"/>
  <c r="B103" i="2"/>
  <c r="F103" i="2" s="1"/>
  <c r="B95" i="2"/>
  <c r="F95" i="2" s="1"/>
  <c r="B87" i="2"/>
  <c r="F87" i="2" s="1"/>
  <c r="B79" i="2"/>
  <c r="F79" i="2" s="1"/>
  <c r="B71" i="2"/>
  <c r="F71" i="2" s="1"/>
  <c r="B63" i="2"/>
  <c r="F63" i="2" s="1"/>
  <c r="B300" i="2"/>
  <c r="F300" i="2" s="1"/>
  <c r="B284" i="2"/>
  <c r="F284" i="2" s="1"/>
  <c r="B268" i="2"/>
  <c r="F268" i="2" s="1"/>
  <c r="B252" i="2"/>
  <c r="F252" i="2" s="1"/>
  <c r="B236" i="2"/>
  <c r="F236" i="2" s="1"/>
  <c r="B222" i="2"/>
  <c r="F222" i="2" s="1"/>
  <c r="B218" i="2"/>
  <c r="F218" i="2" s="1"/>
  <c r="B210" i="2"/>
  <c r="F210" i="2" s="1"/>
  <c r="B202" i="2"/>
  <c r="F202" i="2" s="1"/>
  <c r="B194" i="2"/>
  <c r="F194" i="2" s="1"/>
  <c r="B186" i="2"/>
  <c r="F186" i="2" s="1"/>
  <c r="B178" i="2"/>
  <c r="F178" i="2" s="1"/>
  <c r="B170" i="2"/>
  <c r="F170" i="2" s="1"/>
  <c r="B312" i="2"/>
  <c r="F312" i="2" s="1"/>
  <c r="B304" i="2"/>
  <c r="F304" i="2" s="1"/>
  <c r="B296" i="2"/>
  <c r="F296" i="2" s="1"/>
  <c r="B288" i="2"/>
  <c r="F288" i="2" s="1"/>
  <c r="B280" i="2"/>
  <c r="F280" i="2" s="1"/>
  <c r="B272" i="2"/>
  <c r="F272" i="2" s="1"/>
  <c r="B264" i="2"/>
  <c r="F264" i="2" s="1"/>
  <c r="B256" i="2"/>
  <c r="F256" i="2" s="1"/>
  <c r="B248" i="2"/>
  <c r="F248" i="2" s="1"/>
  <c r="B240" i="2"/>
  <c r="F240" i="2" s="1"/>
  <c r="B232" i="2"/>
  <c r="F232" i="2" s="1"/>
  <c r="B224" i="2"/>
  <c r="F224" i="2" s="1"/>
  <c r="B220" i="2"/>
  <c r="F220" i="2" s="1"/>
  <c r="B216" i="2"/>
  <c r="F216" i="2" s="1"/>
  <c r="B212" i="2"/>
  <c r="F212" i="2" s="1"/>
  <c r="B208" i="2"/>
  <c r="F208" i="2" s="1"/>
  <c r="B204" i="2"/>
  <c r="F204" i="2" s="1"/>
  <c r="B200" i="2"/>
  <c r="F200" i="2" s="1"/>
  <c r="B196" i="2"/>
  <c r="F196" i="2" s="1"/>
  <c r="B192" i="2"/>
  <c r="F192" i="2" s="1"/>
  <c r="B188" i="2"/>
  <c r="F188" i="2" s="1"/>
  <c r="B184" i="2"/>
  <c r="F184" i="2" s="1"/>
  <c r="B180" i="2"/>
  <c r="F180" i="2" s="1"/>
  <c r="B176" i="2"/>
  <c r="F176" i="2" s="1"/>
  <c r="B172" i="2"/>
  <c r="F172" i="2" s="1"/>
  <c r="B168" i="2"/>
  <c r="F168" i="2" s="1"/>
  <c r="B164" i="2"/>
  <c r="F164" i="2" s="1"/>
  <c r="B160" i="2"/>
  <c r="F160" i="2" s="1"/>
  <c r="B156" i="2"/>
  <c r="F156" i="2" s="1"/>
  <c r="B152" i="2"/>
  <c r="F152" i="2" s="1"/>
  <c r="B148" i="2"/>
  <c r="F148" i="2" s="1"/>
  <c r="B144" i="2"/>
  <c r="F144" i="2" s="1"/>
  <c r="B140" i="2"/>
  <c r="F140" i="2" s="1"/>
  <c r="B136" i="2"/>
  <c r="F136" i="2" s="1"/>
  <c r="B132" i="2"/>
  <c r="F132" i="2" s="1"/>
  <c r="B128" i="2"/>
  <c r="F128" i="2" s="1"/>
  <c r="B124" i="2"/>
  <c r="F124" i="2" s="1"/>
  <c r="B120" i="2"/>
  <c r="F120" i="2" s="1"/>
  <c r="B116" i="2"/>
  <c r="F116" i="2" s="1"/>
  <c r="B112" i="2"/>
  <c r="F112" i="2" s="1"/>
  <c r="B108" i="2"/>
  <c r="F108" i="2" s="1"/>
  <c r="B104" i="2"/>
  <c r="F104" i="2" s="1"/>
  <c r="B100" i="2"/>
  <c r="F100" i="2" s="1"/>
  <c r="B96" i="2"/>
  <c r="F96" i="2" s="1"/>
  <c r="B92" i="2"/>
  <c r="F92" i="2" s="1"/>
  <c r="B88" i="2"/>
  <c r="F88" i="2" s="1"/>
  <c r="B84" i="2"/>
  <c r="F84" i="2" s="1"/>
  <c r="B80" i="2"/>
  <c r="F80" i="2" s="1"/>
  <c r="B76" i="2"/>
  <c r="F76" i="2" s="1"/>
  <c r="B72" i="2"/>
  <c r="F72" i="2" s="1"/>
  <c r="B68" i="2"/>
  <c r="F68" i="2" s="1"/>
  <c r="B64" i="2"/>
  <c r="F64" i="2" s="1"/>
  <c r="B301" i="2"/>
  <c r="F301" i="2" s="1"/>
  <c r="B285" i="2"/>
  <c r="F285" i="2" s="1"/>
  <c r="B269" i="2"/>
  <c r="F269" i="2" s="1"/>
  <c r="B245" i="2"/>
  <c r="F245" i="2" s="1"/>
  <c r="B229" i="2"/>
  <c r="F229" i="2" s="1"/>
  <c r="B211" i="2"/>
  <c r="F211" i="2" s="1"/>
  <c r="B199" i="2"/>
  <c r="F199" i="2" s="1"/>
  <c r="B187" i="2"/>
  <c r="F187" i="2" s="1"/>
  <c r="B179" i="2"/>
  <c r="F179" i="2" s="1"/>
  <c r="B171" i="2"/>
  <c r="F171" i="2" s="1"/>
  <c r="B159" i="2"/>
  <c r="F159" i="2" s="1"/>
  <c r="B151" i="2"/>
  <c r="F151" i="2" s="1"/>
  <c r="B139" i="2"/>
  <c r="F139" i="2" s="1"/>
  <c r="B131" i="2"/>
  <c r="F131" i="2" s="1"/>
  <c r="B123" i="2"/>
  <c r="F123" i="2" s="1"/>
  <c r="B115" i="2"/>
  <c r="F115" i="2" s="1"/>
  <c r="B107" i="2"/>
  <c r="F107" i="2" s="1"/>
  <c r="B99" i="2"/>
  <c r="F99" i="2" s="1"/>
  <c r="B91" i="2"/>
  <c r="F91" i="2" s="1"/>
  <c r="B83" i="2"/>
  <c r="F83" i="2" s="1"/>
  <c r="B75" i="2"/>
  <c r="F75" i="2" s="1"/>
  <c r="B67" i="2"/>
  <c r="F67" i="2" s="1"/>
  <c r="B308" i="2"/>
  <c r="F308" i="2" s="1"/>
  <c r="B292" i="2"/>
  <c r="F292" i="2" s="1"/>
  <c r="B276" i="2"/>
  <c r="F276" i="2" s="1"/>
  <c r="B260" i="2"/>
  <c r="F260" i="2" s="1"/>
  <c r="B244" i="2"/>
  <c r="F244" i="2" s="1"/>
  <c r="B228" i="2"/>
  <c r="F228" i="2" s="1"/>
  <c r="B214" i="2"/>
  <c r="F214" i="2" s="1"/>
  <c r="B206" i="2"/>
  <c r="F206" i="2" s="1"/>
  <c r="B198" i="2"/>
  <c r="F198" i="2" s="1"/>
  <c r="B190" i="2"/>
  <c r="F190" i="2" s="1"/>
  <c r="B182" i="2"/>
  <c r="F182" i="2" s="1"/>
  <c r="B174" i="2"/>
  <c r="F174" i="2" s="1"/>
  <c r="B166" i="2"/>
  <c r="F166" i="2" s="1"/>
  <c r="B162" i="2"/>
  <c r="F162" i="2" s="1"/>
  <c r="B146" i="2"/>
  <c r="F146" i="2" s="1"/>
  <c r="B130" i="2"/>
  <c r="F130" i="2" s="1"/>
  <c r="B114" i="2"/>
  <c r="F114" i="2" s="1"/>
  <c r="B98" i="2"/>
  <c r="F98" i="2" s="1"/>
  <c r="B82" i="2"/>
  <c r="F82" i="2" s="1"/>
  <c r="B66" i="2"/>
  <c r="F66" i="2" s="1"/>
  <c r="B158" i="2"/>
  <c r="F158" i="2" s="1"/>
  <c r="B142" i="2"/>
  <c r="F142" i="2" s="1"/>
  <c r="B126" i="2"/>
  <c r="F126" i="2" s="1"/>
  <c r="B110" i="2"/>
  <c r="F110" i="2" s="1"/>
  <c r="B94" i="2"/>
  <c r="F94" i="2" s="1"/>
  <c r="B78" i="2"/>
  <c r="F78" i="2" s="1"/>
  <c r="B154" i="2"/>
  <c r="F154" i="2" s="1"/>
  <c r="B138" i="2"/>
  <c r="F138" i="2" s="1"/>
  <c r="B122" i="2"/>
  <c r="F122" i="2" s="1"/>
  <c r="B106" i="2"/>
  <c r="F106" i="2" s="1"/>
  <c r="B90" i="2"/>
  <c r="F90" i="2" s="1"/>
  <c r="B74" i="2"/>
  <c r="F74" i="2" s="1"/>
  <c r="B150" i="2"/>
  <c r="F150" i="2" s="1"/>
  <c r="B134" i="2"/>
  <c r="F134" i="2" s="1"/>
  <c r="B118" i="2"/>
  <c r="F118" i="2" s="1"/>
  <c r="B102" i="2"/>
  <c r="F102" i="2" s="1"/>
  <c r="B86" i="2"/>
  <c r="F86" i="2" s="1"/>
  <c r="B70" i="2"/>
  <c r="F70" i="2" s="1"/>
  <c r="C312" i="2"/>
  <c r="C308" i="2"/>
  <c r="C304" i="2"/>
  <c r="C300" i="2"/>
  <c r="C296" i="2"/>
  <c r="C292" i="2"/>
  <c r="C288" i="2"/>
  <c r="C284" i="2"/>
  <c r="C280" i="2"/>
  <c r="C276" i="2"/>
  <c r="C272" i="2"/>
  <c r="C268" i="2"/>
  <c r="C264" i="2"/>
  <c r="C260" i="2"/>
  <c r="C256" i="2"/>
  <c r="C252" i="2"/>
  <c r="C248" i="2"/>
  <c r="C244" i="2"/>
  <c r="C240" i="2"/>
  <c r="C236" i="2"/>
  <c r="C232" i="2"/>
  <c r="C228" i="2"/>
  <c r="C224" i="2"/>
  <c r="C220" i="2"/>
  <c r="C216" i="2"/>
  <c r="C212" i="2"/>
  <c r="C208" i="2"/>
  <c r="C204" i="2"/>
  <c r="C200" i="2"/>
  <c r="C196" i="2"/>
  <c r="C192" i="2"/>
  <c r="C188" i="2"/>
  <c r="C184" i="2"/>
  <c r="C180" i="2"/>
  <c r="C176" i="2"/>
  <c r="C172" i="2"/>
  <c r="C168" i="2"/>
  <c r="C164" i="2"/>
  <c r="C160" i="2"/>
  <c r="C156" i="2"/>
  <c r="C152" i="2"/>
  <c r="C148" i="2"/>
  <c r="C144" i="2"/>
  <c r="C140" i="2"/>
  <c r="C136" i="2"/>
  <c r="C132" i="2"/>
  <c r="C128" i="2"/>
  <c r="C124" i="2"/>
  <c r="C120" i="2"/>
  <c r="C116" i="2"/>
  <c r="C112" i="2"/>
  <c r="C108" i="2"/>
  <c r="C104" i="2"/>
  <c r="C100" i="2"/>
  <c r="C96" i="2"/>
  <c r="C92" i="2"/>
  <c r="C88" i="2"/>
  <c r="C84" i="2"/>
  <c r="C80" i="2"/>
  <c r="C76" i="2"/>
  <c r="C72" i="2"/>
  <c r="C68" i="2"/>
  <c r="C64" i="2"/>
  <c r="C311" i="2"/>
  <c r="C307" i="2"/>
  <c r="C303" i="2"/>
  <c r="C299" i="2"/>
  <c r="C295" i="2"/>
  <c r="C291" i="2"/>
  <c r="C287" i="2"/>
  <c r="C283" i="2"/>
  <c r="C279" i="2"/>
  <c r="C275" i="2"/>
  <c r="C271" i="2"/>
  <c r="C267" i="2"/>
  <c r="C263" i="2"/>
  <c r="C259" i="2"/>
  <c r="C255" i="2"/>
  <c r="C251" i="2"/>
  <c r="C247" i="2"/>
  <c r="C243" i="2"/>
  <c r="C239" i="2"/>
  <c r="C235" i="2"/>
  <c r="C231" i="2"/>
  <c r="C227" i="2"/>
  <c r="C223" i="2"/>
  <c r="C219" i="2"/>
  <c r="C215" i="2"/>
  <c r="C211" i="2"/>
  <c r="C207" i="2"/>
  <c r="C203" i="2"/>
  <c r="C199" i="2"/>
  <c r="C195" i="2"/>
  <c r="C191" i="2"/>
  <c r="C187" i="2"/>
  <c r="C183" i="2"/>
  <c r="C179" i="2"/>
  <c r="C175" i="2"/>
  <c r="C171" i="2"/>
  <c r="C167" i="2"/>
  <c r="C163" i="2"/>
  <c r="C159" i="2"/>
  <c r="C155" i="2"/>
  <c r="C151" i="2"/>
  <c r="C147" i="2"/>
  <c r="C143" i="2"/>
  <c r="C139" i="2"/>
  <c r="C135" i="2"/>
  <c r="C131" i="2"/>
  <c r="C127" i="2"/>
  <c r="C123" i="2"/>
  <c r="C119" i="2"/>
  <c r="C115" i="2"/>
  <c r="C111" i="2"/>
  <c r="C107" i="2"/>
  <c r="C103" i="2"/>
  <c r="C99" i="2"/>
  <c r="C95" i="2"/>
  <c r="C91" i="2"/>
  <c r="C87" i="2"/>
  <c r="C83" i="2"/>
  <c r="C79" i="2"/>
  <c r="C75" i="2"/>
  <c r="C71" i="2"/>
  <c r="C67" i="2"/>
  <c r="C63" i="2"/>
  <c r="C310" i="2"/>
  <c r="C302" i="2"/>
  <c r="C294" i="2"/>
  <c r="C286" i="2"/>
  <c r="C278" i="2"/>
  <c r="C270" i="2"/>
  <c r="C262" i="2"/>
  <c r="C254" i="2"/>
  <c r="C246" i="2"/>
  <c r="C238" i="2"/>
  <c r="C230" i="2"/>
  <c r="C222" i="2"/>
  <c r="C214" i="2"/>
  <c r="C206" i="2"/>
  <c r="C198" i="2"/>
  <c r="C190" i="2"/>
  <c r="C182" i="2"/>
  <c r="C174" i="2"/>
  <c r="C166" i="2"/>
  <c r="C158" i="2"/>
  <c r="C150" i="2"/>
  <c r="C142" i="2"/>
  <c r="C134" i="2"/>
  <c r="C126" i="2"/>
  <c r="C118" i="2"/>
  <c r="C110" i="2"/>
  <c r="C102" i="2"/>
  <c r="C94" i="2"/>
  <c r="C86" i="2"/>
  <c r="C78" i="2"/>
  <c r="C70" i="2"/>
  <c r="C298" i="2"/>
  <c r="C290" i="2"/>
  <c r="C274" i="2"/>
  <c r="C258" i="2"/>
  <c r="C250" i="2"/>
  <c r="C234" i="2"/>
  <c r="C218" i="2"/>
  <c r="C210" i="2"/>
  <c r="C194" i="2"/>
  <c r="C178" i="2"/>
  <c r="C162" i="2"/>
  <c r="C146" i="2"/>
  <c r="C130" i="2"/>
  <c r="C114" i="2"/>
  <c r="C98" i="2"/>
  <c r="C82" i="2"/>
  <c r="C74" i="2"/>
  <c r="C297" i="2"/>
  <c r="C289" i="2"/>
  <c r="C281" i="2"/>
  <c r="C265" i="2"/>
  <c r="C257" i="2"/>
  <c r="C241" i="2"/>
  <c r="C233" i="2"/>
  <c r="C217" i="2"/>
  <c r="C201" i="2"/>
  <c r="C185" i="2"/>
  <c r="C169" i="2"/>
  <c r="C161" i="2"/>
  <c r="C145" i="2"/>
  <c r="C129" i="2"/>
  <c r="C113" i="2"/>
  <c r="C97" i="2"/>
  <c r="C89" i="2"/>
  <c r="C73" i="2"/>
  <c r="C65" i="2"/>
  <c r="C309" i="2"/>
  <c r="C301" i="2"/>
  <c r="C293" i="2"/>
  <c r="C285" i="2"/>
  <c r="C277" i="2"/>
  <c r="C269" i="2"/>
  <c r="C261" i="2"/>
  <c r="C253" i="2"/>
  <c r="C245" i="2"/>
  <c r="C237" i="2"/>
  <c r="C229" i="2"/>
  <c r="C221" i="2"/>
  <c r="C213" i="2"/>
  <c r="C205" i="2"/>
  <c r="C197" i="2"/>
  <c r="C189" i="2"/>
  <c r="C181" i="2"/>
  <c r="C173" i="2"/>
  <c r="C165" i="2"/>
  <c r="C157" i="2"/>
  <c r="C149" i="2"/>
  <c r="C141" i="2"/>
  <c r="C133" i="2"/>
  <c r="C125" i="2"/>
  <c r="C117" i="2"/>
  <c r="C109" i="2"/>
  <c r="C101" i="2"/>
  <c r="C93" i="2"/>
  <c r="C85" i="2"/>
  <c r="C77" i="2"/>
  <c r="C69" i="2"/>
  <c r="C306" i="2"/>
  <c r="C282" i="2"/>
  <c r="C266" i="2"/>
  <c r="C242" i="2"/>
  <c r="C226" i="2"/>
  <c r="C202" i="2"/>
  <c r="C186" i="2"/>
  <c r="C170" i="2"/>
  <c r="C154" i="2"/>
  <c r="C138" i="2"/>
  <c r="C122" i="2"/>
  <c r="C106" i="2"/>
  <c r="C90" i="2"/>
  <c r="C66" i="2"/>
  <c r="C305" i="2"/>
  <c r="C273" i="2"/>
  <c r="C249" i="2"/>
  <c r="C225" i="2"/>
  <c r="C209" i="2"/>
  <c r="C193" i="2"/>
  <c r="C177" i="2"/>
  <c r="C153" i="2"/>
  <c r="C137" i="2"/>
  <c r="C121" i="2"/>
  <c r="C105" i="2"/>
  <c r="C81" i="2"/>
</calcChain>
</file>

<file path=xl/sharedStrings.xml><?xml version="1.0" encoding="utf-8"?>
<sst xmlns="http://schemas.openxmlformats.org/spreadsheetml/2006/main" count="101" uniqueCount="63">
  <si>
    <r>
      <rPr>
        <b/>
        <i/>
        <sz val="8"/>
        <rFont val="Arial"/>
        <family val="2"/>
      </rPr>
      <t xml:space="preserve">Note: </t>
    </r>
    <r>
      <rPr>
        <i/>
        <sz val="8"/>
        <rFont val="Arial"/>
        <family val="2"/>
      </rPr>
      <t xml:space="preserve">This sheet requires Obba 3.0 ( </t>
    </r>
    <r>
      <rPr>
        <i/>
        <u/>
        <sz val="8"/>
        <color rgb="FF0000FF"/>
        <rFont val="Arial"/>
        <family val="2"/>
      </rPr>
      <t>http://www.obba.info/</t>
    </r>
    <r>
      <rPr>
        <i/>
        <sz val="8"/>
        <rFont val="Arial"/>
        <family val="2"/>
      </rPr>
      <t xml:space="preserve"> )</t>
    </r>
  </si>
  <si>
    <t>Object Viewer</t>
  </si>
  <si>
    <t>Libraries</t>
  </si>
  <si>
    <t>Parameters:</t>
  </si>
  <si>
    <t>Load libraries from</t>
  </si>
  <si>
    <t>Visibility</t>
  </si>
  <si>
    <t>Path:</t>
  </si>
  <si>
    <t>lib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</si>
  <si>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</si>
  <si>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</si>
  <si>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</si>
  <si>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</si>
  <si>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</si>
  <si>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</si>
  <si>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</si>
  <si>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</si>
  <si>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finmath lib Version</t>
  </si>
  <si>
    <t>Reference cell below to ensure lib is loaded:</t>
  </si>
  <si>
    <t>Monte Carlo Black Scholes Model Delta Hedged Portfolio</t>
  </si>
  <si>
    <r>
      <rPr>
        <i/>
        <sz val="8"/>
        <rFont val="Arial"/>
        <family val="2"/>
      </rPr>
      <t xml:space="preserve">Note: This sheet requires Obba 5.0 ( </t>
    </r>
    <r>
      <rPr>
        <i/>
        <u/>
        <sz val="8"/>
        <color rgb="FF0000FF"/>
        <rFont val="Arial"/>
        <family val="2"/>
      </rPr>
      <t>http://www.obba.info/</t>
    </r>
    <r>
      <rPr>
        <i/>
        <sz val="8"/>
        <rFont val="Arial"/>
        <family val="2"/>
      </rPr>
      <t xml:space="preserve"> )</t>
    </r>
  </si>
  <si>
    <t>Time Discretization</t>
  </si>
  <si>
    <t>Product (Hedge Portfolio)</t>
  </si>
  <si>
    <t>className</t>
  </si>
  <si>
    <t>net.finmath.montecarlo.assetderivativevaluation.products.BlackScholesDeltaHedgedPortfolio</t>
  </si>
  <si>
    <t>td.start</t>
  </si>
  <si>
    <t>double</t>
  </si>
  <si>
    <t>optionMaturity</t>
  </si>
  <si>
    <t>td.num</t>
  </si>
  <si>
    <t>int</t>
  </si>
  <si>
    <t>optionStrike</t>
  </si>
  <si>
    <t>td.step</t>
  </si>
  <si>
    <t>riskFreeRateAssumed</t>
  </si>
  <si>
    <t>volatilityAssumed</t>
  </si>
  <si>
    <t>Object:</t>
  </si>
  <si>
    <t>timeDiscretization</t>
  </si>
  <si>
    <t>product</t>
  </si>
  <si>
    <t>Black Scholes Model</t>
  </si>
  <si>
    <t>net.finmath.montecarlo.assetderivativevaluation.models.BlackScholesModel</t>
  </si>
  <si>
    <t>Evaluation</t>
  </si>
  <si>
    <t>initialValue</t>
  </si>
  <si>
    <t>riskFreeRate</t>
  </si>
  <si>
    <t>volatility</t>
  </si>
  <si>
    <t>Result</t>
  </si>
  <si>
    <t>Analytic Value:</t>
  </si>
  <si>
    <t>model</t>
  </si>
  <si>
    <t>Brownian Motion</t>
  </si>
  <si>
    <t>net.finmath.montecarlo.BrownianMotionLazyInit</t>
  </si>
  <si>
    <t>time disc</t>
  </si>
  <si>
    <t>object</t>
  </si>
  <si>
    <t>numberOfFactors</t>
  </si>
  <si>
    <t>numberOfPaths</t>
  </si>
  <si>
    <t>seed</t>
  </si>
  <si>
    <t>brownianMotion</t>
  </si>
  <si>
    <t>Euler Scheme</t>
  </si>
  <si>
    <t>net.finmath.montecarlo.process.EulerSchemeFromProcessModel</t>
  </si>
  <si>
    <t>eulerScheme</t>
  </si>
  <si>
    <t>(Note: these is a subtle use of obSync here: we need to reconstruct the numerical scheme, if the model has changed)</t>
  </si>
  <si>
    <t>Monte Carlo Simulation of Heston Model with Euler Scheme</t>
  </si>
  <si>
    <t>net.finmath.montecarlo.assetderivativevaluation.MonteCarloAssetModel</t>
  </si>
  <si>
    <t>simulation</t>
  </si>
  <si>
    <t>replication</t>
  </si>
  <si>
    <t>derivative payoff</t>
  </si>
  <si>
    <t>payoff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</si>
</sst>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\ [$€-407];[Red]\-#,##0.00\ [$€-407]"/>
    <numFmt numFmtId="165" formatCode="&quot;WAHR&quot;;&quot;WAHR&quot;;&quot;FALSCH&quot;"/>
    <numFmt numFmtId="166" formatCode="0.00\ %"/>
    <numFmt numFmtId="167" formatCode="0.000"/>
    <numFmt numFmtId="168" formatCode="0.0"/>
  </numFmts>
  <fonts count="8" x14ac:knownFonts="1"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u/>
      <sz val="8"/>
      <color rgb="FF0000FF"/>
      <name val="Arial"/>
      <family val="2"/>
    </font>
    <font>
      <sz val="9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  <bgColor rgb="FFE6E6E6"/>
      </patternFill>
    </fill>
    <fill>
      <patternFill patternType="solid">
        <fgColor rgb="FFCCCCCC"/>
        <bgColor rgb="FFC0C0C0"/>
      </patternFill>
    </fill>
    <fill>
      <patternFill patternType="solid">
        <fgColor rgb="FFFFFFFF"/>
        <bgColor rgb="FFEEEEEE"/>
      </patternFill>
    </fill>
    <fill>
      <patternFill patternType="solid">
        <fgColor rgb="FFC0C0C0"/>
        <bgColor rgb="FFCCCCCC"/>
      </patternFill>
    </fill>
    <fill>
      <patternFill patternType="solid">
        <fgColor rgb="FFFFFF99"/>
        <bgColor rgb="FFEEEEEE"/>
      </patternFill>
    </fill>
    <fill>
      <patternFill patternType="solid">
        <fgColor rgb="FFDDDDDD"/>
        <bgColor rgb="FFD9D9D9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</cellStyleXfs>
  <cellXfs count="40">
    <xf numFmtId="0" fontId="0" fillId="0" borderId="0" xfId="0"/>
    <xf numFmtId="0" fontId="3" fillId="2" borderId="0" xfId="0" applyFont="1" applyFill="1" applyBorder="1" applyAlignment="1">
      <alignment vertical="top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vertical="top"/>
    </xf>
    <xf numFmtId="0" fontId="0" fillId="2" borderId="1" xfId="0" applyFont="1" applyFill="1" applyBorder="1"/>
    <xf numFmtId="0" fontId="0" fillId="2" borderId="2" xfId="0" applyFont="1" applyFill="1" applyBorder="1"/>
    <xf numFmtId="0" fontId="0" fillId="3" borderId="0" xfId="0" applyFont="1" applyFill="1"/>
    <xf numFmtId="0" fontId="0" fillId="4" borderId="0" xfId="0" applyFont="1" applyFill="1"/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horizontal="center"/>
    </xf>
    <xf numFmtId="165" fontId="0" fillId="2" borderId="0" xfId="0" applyNumberFormat="1" applyFont="1" applyFill="1"/>
    <xf numFmtId="0" fontId="0" fillId="5" borderId="0" xfId="0" applyFont="1" applyFill="1"/>
    <xf numFmtId="165" fontId="0" fillId="2" borderId="0" xfId="0" applyNumberFormat="1" applyFont="1" applyFill="1"/>
    <xf numFmtId="165" fontId="0" fillId="4" borderId="0" xfId="0" applyNumberFormat="1" applyFont="1" applyFill="1" applyAlignment="1">
      <alignment horizontal="center"/>
    </xf>
    <xf numFmtId="0" fontId="0" fillId="6" borderId="0" xfId="0" applyFont="1" applyFill="1"/>
    <xf numFmtId="0" fontId="6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7" fillId="2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6" fillId="2" borderId="2" xfId="0" applyFont="1" applyFill="1" applyBorder="1" applyAlignment="1">
      <alignment vertical="top"/>
    </xf>
    <xf numFmtId="0" fontId="6" fillId="2" borderId="0" xfId="0" applyFont="1" applyFill="1" applyAlignment="1">
      <alignment horizontal="center" vertical="top"/>
    </xf>
    <xf numFmtId="0" fontId="6" fillId="3" borderId="0" xfId="0" applyFont="1" applyFill="1" applyAlignment="1">
      <alignment vertical="top"/>
    </xf>
    <xf numFmtId="0" fontId="6" fillId="7" borderId="0" xfId="0" applyFont="1" applyFill="1" applyAlignment="1">
      <alignment vertical="top"/>
    </xf>
    <xf numFmtId="0" fontId="6" fillId="2" borderId="0" xfId="0" applyFont="1" applyFill="1" applyAlignment="1">
      <alignment vertical="top" wrapText="1"/>
    </xf>
    <xf numFmtId="0" fontId="6" fillId="4" borderId="0" xfId="0" applyFont="1" applyFill="1" applyAlignment="1">
      <alignment vertical="top"/>
    </xf>
    <xf numFmtId="0" fontId="6" fillId="4" borderId="0" xfId="0" applyFont="1" applyFill="1" applyAlignment="1">
      <alignment horizontal="center" vertical="top"/>
    </xf>
    <xf numFmtId="0" fontId="6" fillId="4" borderId="0" xfId="0" applyFont="1" applyFill="1" applyAlignment="1">
      <alignment horizontal="center" vertical="top"/>
    </xf>
    <xf numFmtId="9" fontId="6" fillId="4" borderId="0" xfId="0" applyNumberFormat="1" applyFont="1" applyFill="1" applyAlignment="1">
      <alignment horizontal="center" vertical="top"/>
    </xf>
    <xf numFmtId="165" fontId="6" fillId="2" borderId="0" xfId="0" applyNumberFormat="1" applyFont="1" applyFill="1" applyAlignment="1">
      <alignment horizontal="right" vertical="top"/>
    </xf>
    <xf numFmtId="166" fontId="6" fillId="4" borderId="0" xfId="0" applyNumberFormat="1" applyFont="1" applyFill="1" applyAlignment="1">
      <alignment vertical="top"/>
    </xf>
    <xf numFmtId="0" fontId="6" fillId="2" borderId="0" xfId="0" applyFont="1" applyFill="1" applyAlignment="1">
      <alignment horizontal="right" vertical="top"/>
    </xf>
    <xf numFmtId="167" fontId="6" fillId="2" borderId="0" xfId="0" applyNumberFormat="1" applyFont="1" applyFill="1" applyAlignment="1">
      <alignment horizontal="center" vertical="top"/>
    </xf>
    <xf numFmtId="0" fontId="6" fillId="4" borderId="0" xfId="0" applyFont="1" applyFill="1" applyAlignment="1">
      <alignment vertical="top" wrapText="1"/>
    </xf>
    <xf numFmtId="0" fontId="6" fillId="2" borderId="0" xfId="0" applyFont="1" applyFill="1" applyAlignment="1">
      <alignment horizontal="left" vertical="top"/>
    </xf>
    <xf numFmtId="0" fontId="6" fillId="2" borderId="0" xfId="0" applyFont="1" applyFill="1" applyAlignment="1">
      <alignment vertical="top"/>
    </xf>
    <xf numFmtId="168" fontId="6" fillId="2" borderId="0" xfId="0" applyNumberFormat="1" applyFont="1" applyFill="1" applyAlignment="1">
      <alignment horizontal="center" vertical="top"/>
    </xf>
    <xf numFmtId="168" fontId="6" fillId="2" borderId="0" xfId="0" applyNumberFormat="1" applyFont="1" applyFill="1" applyAlignment="1">
      <alignment vertical="top"/>
    </xf>
  </cellXfs>
  <cellStyles count="5">
    <cellStyle name="Heading" xfId="3"/>
    <cellStyle name="Heading1" xfId="4"/>
    <cellStyle name="Result" xfId="1"/>
    <cellStyle name="Result2" xfId="2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6E6E6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336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r>
              <a:rPr lang="de-DE" sz="1000" b="0" strike="noStrike" spc="-1">
                <a:solidFill>
                  <a:srgbClr val="000000"/>
                </a:solidFill>
                <a:latin typeface="Arial"/>
              </a:rPr>
              <a:t>Replication Portfolio Values</a:t>
            </a:r>
          </a:p>
        </c:rich>
      </c:tx>
      <c:layout>
        <c:manualLayout>
          <c:xMode val="edge"/>
          <c:yMode val="edge"/>
          <c:x val="0.32323232323232298"/>
          <c:y val="4.7943262411347498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0631687066678"/>
          <c:y val="0.16198581560283701"/>
          <c:w val="0.80347513481126398"/>
          <c:h val="0.53773049645390103"/>
        </c:manualLayout>
      </c:layout>
      <c:scatterChart>
        <c:scatterStyle val="lineMarker"/>
        <c:varyColors val="0"/>
        <c:ser>
          <c:idx val="0"/>
          <c:order val="0"/>
          <c:tx>
            <c:strRef>
              <c:f>MonteCarloBlackScholes!$F$61</c:f>
              <c:strCache>
                <c:ptCount val="1"/>
                <c:pt idx="0">
                  <c:v>derivative payoff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579D1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MonteCarloBlackScholes!$B$63:$B$312</c:f>
              <c:numCache>
                <c:formatCode>0.0</c:formatCode>
                <c:ptCount val="250"/>
                <c:pt idx="0">
                  <c:v>81.898959668444746</c:v>
                </c:pt>
                <c:pt idx="1">
                  <c:v>142.88410517180486</c:v>
                </c:pt>
                <c:pt idx="2">
                  <c:v>88.024217814516746</c:v>
                </c:pt>
                <c:pt idx="3">
                  <c:v>110.06831698959569</c:v>
                </c:pt>
                <c:pt idx="4">
                  <c:v>87.386418292837362</c:v>
                </c:pt>
                <c:pt idx="5">
                  <c:v>121.98757522190418</c:v>
                </c:pt>
                <c:pt idx="6">
                  <c:v>132.22505676536576</c:v>
                </c:pt>
                <c:pt idx="7">
                  <c:v>110.15167512489052</c:v>
                </c:pt>
                <c:pt idx="8">
                  <c:v>134.05490113975389</c:v>
                </c:pt>
                <c:pt idx="9">
                  <c:v>109.57185523119192</c:v>
                </c:pt>
                <c:pt idx="10">
                  <c:v>97.065253836325482</c:v>
                </c:pt>
                <c:pt idx="11">
                  <c:v>175.64875608340571</c:v>
                </c:pt>
                <c:pt idx="12">
                  <c:v>68.547875063411439</c:v>
                </c:pt>
                <c:pt idx="13">
                  <c:v>152.77343128378848</c:v>
                </c:pt>
                <c:pt idx="14">
                  <c:v>88.140420475675683</c:v>
                </c:pt>
                <c:pt idx="15">
                  <c:v>72.046441992512925</c:v>
                </c:pt>
                <c:pt idx="16">
                  <c:v>45.542842957922396</c:v>
                </c:pt>
                <c:pt idx="17">
                  <c:v>96.004932917514992</c:v>
                </c:pt>
                <c:pt idx="18">
                  <c:v>161.94138384356953</c:v>
                </c:pt>
                <c:pt idx="19">
                  <c:v>276.62837394944893</c:v>
                </c:pt>
                <c:pt idx="20">
                  <c:v>202.72969509071174</c:v>
                </c:pt>
                <c:pt idx="21">
                  <c:v>82.126834710474697</c:v>
                </c:pt>
                <c:pt idx="22">
                  <c:v>118.75130832008395</c:v>
                </c:pt>
                <c:pt idx="23">
                  <c:v>79.613625500801774</c:v>
                </c:pt>
                <c:pt idx="24">
                  <c:v>54.267652651649129</c:v>
                </c:pt>
                <c:pt idx="25">
                  <c:v>51.763444407339215</c:v>
                </c:pt>
                <c:pt idx="26">
                  <c:v>148.85589041639219</c:v>
                </c:pt>
                <c:pt idx="27">
                  <c:v>103.34935152138615</c:v>
                </c:pt>
                <c:pt idx="28">
                  <c:v>78.815094054574288</c:v>
                </c:pt>
                <c:pt idx="29">
                  <c:v>76.474249938903483</c:v>
                </c:pt>
                <c:pt idx="30">
                  <c:v>78.226445267234922</c:v>
                </c:pt>
                <c:pt idx="31">
                  <c:v>149.70261467356639</c:v>
                </c:pt>
                <c:pt idx="32">
                  <c:v>134.35573060847418</c:v>
                </c:pt>
                <c:pt idx="33">
                  <c:v>97.19663542167396</c:v>
                </c:pt>
                <c:pt idx="34">
                  <c:v>79.969306003809578</c:v>
                </c:pt>
                <c:pt idx="35">
                  <c:v>129.69970559679254</c:v>
                </c:pt>
                <c:pt idx="36">
                  <c:v>129.15287797059597</c:v>
                </c:pt>
                <c:pt idx="37">
                  <c:v>99.344834304637061</c:v>
                </c:pt>
                <c:pt idx="38">
                  <c:v>97.341227931065887</c:v>
                </c:pt>
                <c:pt idx="39">
                  <c:v>192.99031590949912</c:v>
                </c:pt>
                <c:pt idx="40">
                  <c:v>138.07192081458692</c:v>
                </c:pt>
                <c:pt idx="41">
                  <c:v>158.41632075712153</c:v>
                </c:pt>
                <c:pt idx="42">
                  <c:v>118.85791770539947</c:v>
                </c:pt>
                <c:pt idx="43">
                  <c:v>78.504691048063265</c:v>
                </c:pt>
                <c:pt idx="44">
                  <c:v>116.27606703812344</c:v>
                </c:pt>
                <c:pt idx="45">
                  <c:v>74.979778849054</c:v>
                </c:pt>
                <c:pt idx="46">
                  <c:v>102.15459882440513</c:v>
                </c:pt>
                <c:pt idx="47">
                  <c:v>104.18092226634953</c:v>
                </c:pt>
                <c:pt idx="48">
                  <c:v>92.76967146267809</c:v>
                </c:pt>
                <c:pt idx="49">
                  <c:v>112.81432169351774</c:v>
                </c:pt>
                <c:pt idx="50">
                  <c:v>39.156221731839395</c:v>
                </c:pt>
                <c:pt idx="51">
                  <c:v>157.65641454636395</c:v>
                </c:pt>
                <c:pt idx="52">
                  <c:v>157.27335899689257</c:v>
                </c:pt>
                <c:pt idx="53">
                  <c:v>88.201341959395933</c:v>
                </c:pt>
                <c:pt idx="54">
                  <c:v>169.89444429074359</c:v>
                </c:pt>
                <c:pt idx="55">
                  <c:v>94.871941111644432</c:v>
                </c:pt>
                <c:pt idx="56">
                  <c:v>102.96639399067882</c:v>
                </c:pt>
                <c:pt idx="57">
                  <c:v>66.923093622397005</c:v>
                </c:pt>
                <c:pt idx="58">
                  <c:v>215.90956053439146</c:v>
                </c:pt>
                <c:pt idx="59">
                  <c:v>61.349076447887484</c:v>
                </c:pt>
                <c:pt idx="60">
                  <c:v>74.326480539714922</c:v>
                </c:pt>
                <c:pt idx="61">
                  <c:v>57.863994744022449</c:v>
                </c:pt>
                <c:pt idx="62">
                  <c:v>103.56365272693714</c:v>
                </c:pt>
                <c:pt idx="63">
                  <c:v>177.39051165690577</c:v>
                </c:pt>
                <c:pt idx="64">
                  <c:v>86.813062025493835</c:v>
                </c:pt>
                <c:pt idx="65">
                  <c:v>125.52277448218521</c:v>
                </c:pt>
                <c:pt idx="66">
                  <c:v>69.63858749424594</c:v>
                </c:pt>
                <c:pt idx="67">
                  <c:v>80.77671416542448</c:v>
                </c:pt>
                <c:pt idx="68">
                  <c:v>149.00838213849556</c:v>
                </c:pt>
                <c:pt idx="69">
                  <c:v>124.7947442961518</c:v>
                </c:pt>
                <c:pt idx="70">
                  <c:v>50.475514100588299</c:v>
                </c:pt>
                <c:pt idx="71">
                  <c:v>77.331151573575724</c:v>
                </c:pt>
                <c:pt idx="72">
                  <c:v>93.860535479310741</c:v>
                </c:pt>
                <c:pt idx="73">
                  <c:v>63.574484010085236</c:v>
                </c:pt>
                <c:pt idx="74">
                  <c:v>66.001263763537949</c:v>
                </c:pt>
                <c:pt idx="75">
                  <c:v>93.838009096429289</c:v>
                </c:pt>
                <c:pt idx="76">
                  <c:v>168.03713822182414</c:v>
                </c:pt>
                <c:pt idx="77">
                  <c:v>77.201261209647328</c:v>
                </c:pt>
                <c:pt idx="78">
                  <c:v>81.28443491366464</c:v>
                </c:pt>
                <c:pt idx="79">
                  <c:v>372.98484103483383</c:v>
                </c:pt>
                <c:pt idx="80">
                  <c:v>76.500132116334555</c:v>
                </c:pt>
                <c:pt idx="81">
                  <c:v>76.851661100383197</c:v>
                </c:pt>
                <c:pt idx="82">
                  <c:v>179.14195902782413</c:v>
                </c:pt>
                <c:pt idx="83">
                  <c:v>52.222552270617875</c:v>
                </c:pt>
                <c:pt idx="84">
                  <c:v>81.896037442740791</c:v>
                </c:pt>
                <c:pt idx="85">
                  <c:v>76.468996275018966</c:v>
                </c:pt>
                <c:pt idx="86">
                  <c:v>181.02517853593579</c:v>
                </c:pt>
                <c:pt idx="87">
                  <c:v>41.278743851009736</c:v>
                </c:pt>
                <c:pt idx="88">
                  <c:v>60.20769243842156</c:v>
                </c:pt>
                <c:pt idx="89">
                  <c:v>131.35673784704181</c:v>
                </c:pt>
                <c:pt idx="90">
                  <c:v>117.18637439187677</c:v>
                </c:pt>
                <c:pt idx="91">
                  <c:v>141.20242496059345</c:v>
                </c:pt>
                <c:pt idx="92">
                  <c:v>124.0080509631061</c:v>
                </c:pt>
                <c:pt idx="93">
                  <c:v>80.345982067677667</c:v>
                </c:pt>
                <c:pt idx="94">
                  <c:v>89.531269829230027</c:v>
                </c:pt>
                <c:pt idx="95">
                  <c:v>100.84703157453158</c:v>
                </c:pt>
                <c:pt idx="96">
                  <c:v>72.323521429517029</c:v>
                </c:pt>
                <c:pt idx="97">
                  <c:v>77.261771709667158</c:v>
                </c:pt>
                <c:pt idx="98">
                  <c:v>213.15356485878064</c:v>
                </c:pt>
                <c:pt idx="99">
                  <c:v>99.26347094328068</c:v>
                </c:pt>
                <c:pt idx="100">
                  <c:v>104.36199920257648</c:v>
                </c:pt>
                <c:pt idx="101">
                  <c:v>91.317168576598846</c:v>
                </c:pt>
                <c:pt idx="102">
                  <c:v>80.866063694981804</c:v>
                </c:pt>
                <c:pt idx="103">
                  <c:v>179.67595480239663</c:v>
                </c:pt>
                <c:pt idx="104">
                  <c:v>114.63183769211332</c:v>
                </c:pt>
                <c:pt idx="105">
                  <c:v>87.748811364346381</c:v>
                </c:pt>
                <c:pt idx="106">
                  <c:v>119.08309711490266</c:v>
                </c:pt>
                <c:pt idx="107">
                  <c:v>80.641255334630415</c:v>
                </c:pt>
                <c:pt idx="108">
                  <c:v>74.792651820452463</c:v>
                </c:pt>
                <c:pt idx="109">
                  <c:v>90.110510739077228</c:v>
                </c:pt>
                <c:pt idx="110">
                  <c:v>237.88403752654497</c:v>
                </c:pt>
                <c:pt idx="111">
                  <c:v>215.81388460282776</c:v>
                </c:pt>
                <c:pt idx="112">
                  <c:v>59.747935684529033</c:v>
                </c:pt>
                <c:pt idx="113">
                  <c:v>62.819735573493688</c:v>
                </c:pt>
                <c:pt idx="114">
                  <c:v>100.74139425966578</c:v>
                </c:pt>
                <c:pt idx="115">
                  <c:v>105.47563936492912</c:v>
                </c:pt>
                <c:pt idx="116">
                  <c:v>123.75953641834361</c:v>
                </c:pt>
                <c:pt idx="117">
                  <c:v>148.93612309116085</c:v>
                </c:pt>
                <c:pt idx="118">
                  <c:v>86.977472101092104</c:v>
                </c:pt>
                <c:pt idx="119">
                  <c:v>119.13742900068205</c:v>
                </c:pt>
                <c:pt idx="120">
                  <c:v>69.987680041721447</c:v>
                </c:pt>
                <c:pt idx="121">
                  <c:v>30.69286388238945</c:v>
                </c:pt>
                <c:pt idx="122">
                  <c:v>86.115575298005723</c:v>
                </c:pt>
                <c:pt idx="123">
                  <c:v>64.788038611147471</c:v>
                </c:pt>
                <c:pt idx="124">
                  <c:v>146.53847395757023</c:v>
                </c:pt>
                <c:pt idx="125">
                  <c:v>111.18482109636453</c:v>
                </c:pt>
                <c:pt idx="126">
                  <c:v>86.502790180567786</c:v>
                </c:pt>
                <c:pt idx="127">
                  <c:v>122.12549182070028</c:v>
                </c:pt>
                <c:pt idx="128">
                  <c:v>85.014504668792512</c:v>
                </c:pt>
                <c:pt idx="129">
                  <c:v>103.71853297055948</c:v>
                </c:pt>
                <c:pt idx="130">
                  <c:v>88.545311075590817</c:v>
                </c:pt>
                <c:pt idx="131">
                  <c:v>139.17211214901289</c:v>
                </c:pt>
                <c:pt idx="132">
                  <c:v>63.77653221931957</c:v>
                </c:pt>
                <c:pt idx="133">
                  <c:v>66.90886673098116</c:v>
                </c:pt>
                <c:pt idx="134">
                  <c:v>104.82806802674867</c:v>
                </c:pt>
                <c:pt idx="135">
                  <c:v>38.812803038622462</c:v>
                </c:pt>
                <c:pt idx="136">
                  <c:v>84.498088189100088</c:v>
                </c:pt>
                <c:pt idx="137">
                  <c:v>91.968663105393745</c:v>
                </c:pt>
                <c:pt idx="138">
                  <c:v>77.389797405271423</c:v>
                </c:pt>
                <c:pt idx="139">
                  <c:v>108.24862608356122</c:v>
                </c:pt>
                <c:pt idx="140">
                  <c:v>102.90738204266462</c:v>
                </c:pt>
                <c:pt idx="141">
                  <c:v>105.51741894730937</c:v>
                </c:pt>
                <c:pt idx="142">
                  <c:v>204.91548438559741</c:v>
                </c:pt>
                <c:pt idx="143">
                  <c:v>112.71735791913162</c:v>
                </c:pt>
                <c:pt idx="144">
                  <c:v>66.191576091033383</c:v>
                </c:pt>
                <c:pt idx="145">
                  <c:v>89.815059161745424</c:v>
                </c:pt>
                <c:pt idx="146">
                  <c:v>123.45729993535826</c:v>
                </c:pt>
                <c:pt idx="147">
                  <c:v>44.236164097660293</c:v>
                </c:pt>
                <c:pt idx="148">
                  <c:v>124.43623752595775</c:v>
                </c:pt>
                <c:pt idx="149">
                  <c:v>166.51621672952555</c:v>
                </c:pt>
                <c:pt idx="150">
                  <c:v>149.26940850240652</c:v>
                </c:pt>
                <c:pt idx="151">
                  <c:v>88.617034269220539</c:v>
                </c:pt>
                <c:pt idx="152">
                  <c:v>74.615880655665919</c:v>
                </c:pt>
                <c:pt idx="153">
                  <c:v>59.511774090920682</c:v>
                </c:pt>
                <c:pt idx="154">
                  <c:v>142.44480756123559</c:v>
                </c:pt>
                <c:pt idx="155">
                  <c:v>92.477811931045125</c:v>
                </c:pt>
                <c:pt idx="156">
                  <c:v>170.97106416990763</c:v>
                </c:pt>
                <c:pt idx="157">
                  <c:v>172.35804165784543</c:v>
                </c:pt>
                <c:pt idx="158">
                  <c:v>49.127816246619567</c:v>
                </c:pt>
                <c:pt idx="159">
                  <c:v>113.54500073511616</c:v>
                </c:pt>
                <c:pt idx="160">
                  <c:v>76.816566476461503</c:v>
                </c:pt>
                <c:pt idx="161">
                  <c:v>57.467331155757471</c:v>
                </c:pt>
                <c:pt idx="162">
                  <c:v>93.023660146427233</c:v>
                </c:pt>
                <c:pt idx="163">
                  <c:v>267.68734121207495</c:v>
                </c:pt>
                <c:pt idx="164">
                  <c:v>136.79546387966428</c:v>
                </c:pt>
                <c:pt idx="165">
                  <c:v>77.305438963874153</c:v>
                </c:pt>
                <c:pt idx="166">
                  <c:v>190.70351533941684</c:v>
                </c:pt>
                <c:pt idx="167">
                  <c:v>152.49141092402823</c:v>
                </c:pt>
                <c:pt idx="168">
                  <c:v>151.92535702246212</c:v>
                </c:pt>
                <c:pt idx="169">
                  <c:v>105.39344286832973</c:v>
                </c:pt>
                <c:pt idx="170">
                  <c:v>71.537270683744694</c:v>
                </c:pt>
                <c:pt idx="171">
                  <c:v>101.06421858731065</c:v>
                </c:pt>
                <c:pt idx="172">
                  <c:v>148.93915732148056</c:v>
                </c:pt>
                <c:pt idx="173">
                  <c:v>55.32272290331489</c:v>
                </c:pt>
                <c:pt idx="174">
                  <c:v>138.87955805923465</c:v>
                </c:pt>
                <c:pt idx="175">
                  <c:v>90.082380161976374</c:v>
                </c:pt>
                <c:pt idx="176">
                  <c:v>169.44406187323034</c:v>
                </c:pt>
                <c:pt idx="177">
                  <c:v>38.559599245995557</c:v>
                </c:pt>
                <c:pt idx="178">
                  <c:v>71.672917776090429</c:v>
                </c:pt>
                <c:pt idx="179">
                  <c:v>173.96062818795022</c:v>
                </c:pt>
                <c:pt idx="180">
                  <c:v>187.53910735739669</c:v>
                </c:pt>
                <c:pt idx="181">
                  <c:v>56.646127957846289</c:v>
                </c:pt>
                <c:pt idx="182">
                  <c:v>175.57532846565792</c:v>
                </c:pt>
                <c:pt idx="183">
                  <c:v>65.461589560960945</c:v>
                </c:pt>
                <c:pt idx="184">
                  <c:v>177.27435967822376</c:v>
                </c:pt>
                <c:pt idx="185">
                  <c:v>132.71883317334701</c:v>
                </c:pt>
                <c:pt idx="186">
                  <c:v>87.21949289808326</c:v>
                </c:pt>
                <c:pt idx="187">
                  <c:v>56.654573833896578</c:v>
                </c:pt>
                <c:pt idx="188">
                  <c:v>107.19556420537107</c:v>
                </c:pt>
                <c:pt idx="189">
                  <c:v>299.89869797227476</c:v>
                </c:pt>
                <c:pt idx="190">
                  <c:v>109.54971992114137</c:v>
                </c:pt>
                <c:pt idx="191">
                  <c:v>103.47732076833596</c:v>
                </c:pt>
                <c:pt idx="192">
                  <c:v>250.29059825967957</c:v>
                </c:pt>
                <c:pt idx="193">
                  <c:v>142.11684627776276</c:v>
                </c:pt>
                <c:pt idx="194">
                  <c:v>126.68579218358697</c:v>
                </c:pt>
                <c:pt idx="195">
                  <c:v>135.64112263434006</c:v>
                </c:pt>
                <c:pt idx="196">
                  <c:v>64.519293918034123</c:v>
                </c:pt>
                <c:pt idx="197">
                  <c:v>117.60097028944524</c:v>
                </c:pt>
                <c:pt idx="198">
                  <c:v>248.37835773223546</c:v>
                </c:pt>
                <c:pt idx="199">
                  <c:v>128.40111128851086</c:v>
                </c:pt>
                <c:pt idx="200">
                  <c:v>39.942509553049049</c:v>
                </c:pt>
                <c:pt idx="201">
                  <c:v>147.49505199415032</c:v>
                </c:pt>
                <c:pt idx="202">
                  <c:v>133.31030188269463</c:v>
                </c:pt>
                <c:pt idx="203">
                  <c:v>39.329243689431827</c:v>
                </c:pt>
                <c:pt idx="204">
                  <c:v>76.994671756034876</c:v>
                </c:pt>
                <c:pt idx="205">
                  <c:v>91.691837826965497</c:v>
                </c:pt>
                <c:pt idx="206">
                  <c:v>58.466991195035519</c:v>
                </c:pt>
                <c:pt idx="207">
                  <c:v>110.01951384064459</c:v>
                </c:pt>
                <c:pt idx="208">
                  <c:v>192.12588045538283</c:v>
                </c:pt>
                <c:pt idx="209">
                  <c:v>69.86579455110946</c:v>
                </c:pt>
                <c:pt idx="210">
                  <c:v>144.81363376627718</c:v>
                </c:pt>
                <c:pt idx="211">
                  <c:v>150.68712238090737</c:v>
                </c:pt>
                <c:pt idx="212">
                  <c:v>68.656459825469184</c:v>
                </c:pt>
                <c:pt idx="213">
                  <c:v>35.037886353988533</c:v>
                </c:pt>
                <c:pt idx="214">
                  <c:v>80.883530019273991</c:v>
                </c:pt>
                <c:pt idx="215">
                  <c:v>115.54865371435542</c:v>
                </c:pt>
                <c:pt idx="216">
                  <c:v>100.98169461912985</c:v>
                </c:pt>
                <c:pt idx="217">
                  <c:v>70.790642574565936</c:v>
                </c:pt>
                <c:pt idx="218">
                  <c:v>122.62786129023009</c:v>
                </c:pt>
                <c:pt idx="219">
                  <c:v>74.216744394426826</c:v>
                </c:pt>
                <c:pt idx="220">
                  <c:v>110.75029400219135</c:v>
                </c:pt>
                <c:pt idx="221">
                  <c:v>87.571731505219148</c:v>
                </c:pt>
                <c:pt idx="222">
                  <c:v>96.560767037826409</c:v>
                </c:pt>
                <c:pt idx="223">
                  <c:v>41.99874673667356</c:v>
                </c:pt>
                <c:pt idx="224">
                  <c:v>168.7061887779364</c:v>
                </c:pt>
                <c:pt idx="225">
                  <c:v>139.81155933121249</c:v>
                </c:pt>
                <c:pt idx="226">
                  <c:v>76.814956678402581</c:v>
                </c:pt>
                <c:pt idx="227">
                  <c:v>60.620415007261641</c:v>
                </c:pt>
                <c:pt idx="228">
                  <c:v>86.541470237399352</c:v>
                </c:pt>
                <c:pt idx="229">
                  <c:v>118.20839458299183</c:v>
                </c:pt>
                <c:pt idx="230">
                  <c:v>73.359198261543341</c:v>
                </c:pt>
                <c:pt idx="231">
                  <c:v>119.50110405849681</c:v>
                </c:pt>
                <c:pt idx="232">
                  <c:v>60.139145887847086</c:v>
                </c:pt>
                <c:pt idx="233">
                  <c:v>90.470846237363233</c:v>
                </c:pt>
                <c:pt idx="234">
                  <c:v>129.31193470950996</c:v>
                </c:pt>
                <c:pt idx="235">
                  <c:v>99.524956922705869</c:v>
                </c:pt>
                <c:pt idx="236">
                  <c:v>125.82070437285147</c:v>
                </c:pt>
                <c:pt idx="237">
                  <c:v>65.017021609578123</c:v>
                </c:pt>
                <c:pt idx="238">
                  <c:v>184.66978792719576</c:v>
                </c:pt>
                <c:pt idx="239">
                  <c:v>76.284000166019695</c:v>
                </c:pt>
                <c:pt idx="240">
                  <c:v>138.50908650901081</c:v>
                </c:pt>
                <c:pt idx="241">
                  <c:v>132.94207702779084</c:v>
                </c:pt>
                <c:pt idx="242">
                  <c:v>105.11281116384559</c:v>
                </c:pt>
                <c:pt idx="243">
                  <c:v>76.119009189244323</c:v>
                </c:pt>
                <c:pt idx="244">
                  <c:v>122.98594293561358</c:v>
                </c:pt>
                <c:pt idx="245">
                  <c:v>196.02550429509677</c:v>
                </c:pt>
                <c:pt idx="246">
                  <c:v>73.241288240458815</c:v>
                </c:pt>
                <c:pt idx="247">
                  <c:v>80.278598053577426</c:v>
                </c:pt>
                <c:pt idx="248">
                  <c:v>128.74384593234123</c:v>
                </c:pt>
                <c:pt idx="249">
                  <c:v>142.55224931030872</c:v>
                </c:pt>
              </c:numCache>
            </c:numRef>
          </c:xVal>
          <c:yVal>
            <c:numRef>
              <c:f>MonteCarloBlackScholes!$F$63:$F$312</c:f>
              <c:numCache>
                <c:formatCode>0.0</c:formatCode>
                <c:ptCount val="250"/>
                <c:pt idx="0">
                  <c:v>0</c:v>
                </c:pt>
                <c:pt idx="1">
                  <c:v>37.884105171804862</c:v>
                </c:pt>
                <c:pt idx="2">
                  <c:v>0</c:v>
                </c:pt>
                <c:pt idx="3">
                  <c:v>5.0683169895956866</c:v>
                </c:pt>
                <c:pt idx="4">
                  <c:v>0</c:v>
                </c:pt>
                <c:pt idx="5">
                  <c:v>16.98757522190418</c:v>
                </c:pt>
                <c:pt idx="6">
                  <c:v>27.225056765365764</c:v>
                </c:pt>
                <c:pt idx="7">
                  <c:v>5.1516751248905166</c:v>
                </c:pt>
                <c:pt idx="8">
                  <c:v>29.054901139753895</c:v>
                </c:pt>
                <c:pt idx="9">
                  <c:v>4.5718552311919183</c:v>
                </c:pt>
                <c:pt idx="10">
                  <c:v>0</c:v>
                </c:pt>
                <c:pt idx="11">
                  <c:v>70.648756083405715</c:v>
                </c:pt>
                <c:pt idx="12">
                  <c:v>0</c:v>
                </c:pt>
                <c:pt idx="13">
                  <c:v>47.773431283788483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56.941383843569525</c:v>
                </c:pt>
                <c:pt idx="19">
                  <c:v>171.62837394944893</c:v>
                </c:pt>
                <c:pt idx="20">
                  <c:v>97.729695090711743</c:v>
                </c:pt>
                <c:pt idx="21">
                  <c:v>0</c:v>
                </c:pt>
                <c:pt idx="22">
                  <c:v>13.75130832008395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43.855890416392185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44.702614673566387</c:v>
                </c:pt>
                <c:pt idx="32">
                  <c:v>29.355730608474175</c:v>
                </c:pt>
                <c:pt idx="33">
                  <c:v>0</c:v>
                </c:pt>
                <c:pt idx="34">
                  <c:v>0</c:v>
                </c:pt>
                <c:pt idx="35">
                  <c:v>24.699705596792541</c:v>
                </c:pt>
                <c:pt idx="36">
                  <c:v>24.152877970595966</c:v>
                </c:pt>
                <c:pt idx="37">
                  <c:v>0</c:v>
                </c:pt>
                <c:pt idx="38">
                  <c:v>0</c:v>
                </c:pt>
                <c:pt idx="39">
                  <c:v>87.990315909499117</c:v>
                </c:pt>
                <c:pt idx="40">
                  <c:v>33.071920814586917</c:v>
                </c:pt>
                <c:pt idx="41">
                  <c:v>53.416320757121525</c:v>
                </c:pt>
                <c:pt idx="42">
                  <c:v>13.857917705399473</c:v>
                </c:pt>
                <c:pt idx="43">
                  <c:v>0</c:v>
                </c:pt>
                <c:pt idx="44">
                  <c:v>11.276067038123443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7.8143216935177406</c:v>
                </c:pt>
                <c:pt idx="50">
                  <c:v>0</c:v>
                </c:pt>
                <c:pt idx="51">
                  <c:v>52.656414546363948</c:v>
                </c:pt>
                <c:pt idx="52">
                  <c:v>52.273358996892568</c:v>
                </c:pt>
                <c:pt idx="53">
                  <c:v>0</c:v>
                </c:pt>
                <c:pt idx="54">
                  <c:v>64.894444290743593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110.90956053439146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72.390511656905772</c:v>
                </c:pt>
                <c:pt idx="64">
                  <c:v>0</c:v>
                </c:pt>
                <c:pt idx="65">
                  <c:v>20.522774482185213</c:v>
                </c:pt>
                <c:pt idx="66">
                  <c:v>0</c:v>
                </c:pt>
                <c:pt idx="67">
                  <c:v>0</c:v>
                </c:pt>
                <c:pt idx="68">
                  <c:v>44.008382138495563</c:v>
                </c:pt>
                <c:pt idx="69">
                  <c:v>19.794744296151805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63.037138221824137</c:v>
                </c:pt>
                <c:pt idx="77">
                  <c:v>0</c:v>
                </c:pt>
                <c:pt idx="78">
                  <c:v>0</c:v>
                </c:pt>
                <c:pt idx="79">
                  <c:v>267.98484103483383</c:v>
                </c:pt>
                <c:pt idx="80">
                  <c:v>0</c:v>
                </c:pt>
                <c:pt idx="81">
                  <c:v>0</c:v>
                </c:pt>
                <c:pt idx="82">
                  <c:v>74.141959027824129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76.025178535935794</c:v>
                </c:pt>
                <c:pt idx="87">
                  <c:v>0</c:v>
                </c:pt>
                <c:pt idx="88">
                  <c:v>0</c:v>
                </c:pt>
                <c:pt idx="89">
                  <c:v>26.356737847041813</c:v>
                </c:pt>
                <c:pt idx="90">
                  <c:v>12.186374391876768</c:v>
                </c:pt>
                <c:pt idx="91">
                  <c:v>36.202424960593447</c:v>
                </c:pt>
                <c:pt idx="92">
                  <c:v>19.008050963106101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108.15356485878064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74.675954802396632</c:v>
                </c:pt>
                <c:pt idx="104">
                  <c:v>9.6318376921133222</c:v>
                </c:pt>
                <c:pt idx="105">
                  <c:v>0</c:v>
                </c:pt>
                <c:pt idx="106">
                  <c:v>14.083097114902657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132.88403752654497</c:v>
                </c:pt>
                <c:pt idx="111">
                  <c:v>110.81388460282776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0.47563936492912262</c:v>
                </c:pt>
                <c:pt idx="116">
                  <c:v>18.759536418343615</c:v>
                </c:pt>
                <c:pt idx="117">
                  <c:v>43.936123091160852</c:v>
                </c:pt>
                <c:pt idx="118">
                  <c:v>0</c:v>
                </c:pt>
                <c:pt idx="119">
                  <c:v>14.137429000682047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41.538473957570233</c:v>
                </c:pt>
                <c:pt idx="125">
                  <c:v>6.18482109636453</c:v>
                </c:pt>
                <c:pt idx="126">
                  <c:v>0</c:v>
                </c:pt>
                <c:pt idx="127">
                  <c:v>17.125491820700276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34.172112149012889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3.24862608356122</c:v>
                </c:pt>
                <c:pt idx="140">
                  <c:v>0</c:v>
                </c:pt>
                <c:pt idx="141">
                  <c:v>0.51741894730936622</c:v>
                </c:pt>
                <c:pt idx="142">
                  <c:v>99.915484385597409</c:v>
                </c:pt>
                <c:pt idx="143">
                  <c:v>7.7173579191316151</c:v>
                </c:pt>
                <c:pt idx="144">
                  <c:v>0</c:v>
                </c:pt>
                <c:pt idx="145">
                  <c:v>0</c:v>
                </c:pt>
                <c:pt idx="146">
                  <c:v>18.457299935358265</c:v>
                </c:pt>
                <c:pt idx="147">
                  <c:v>0</c:v>
                </c:pt>
                <c:pt idx="148">
                  <c:v>19.43623752595775</c:v>
                </c:pt>
                <c:pt idx="149">
                  <c:v>61.516216729525553</c:v>
                </c:pt>
                <c:pt idx="150">
                  <c:v>44.26940850240652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37.444807561235592</c:v>
                </c:pt>
                <c:pt idx="155">
                  <c:v>0</c:v>
                </c:pt>
                <c:pt idx="156">
                  <c:v>65.971064169907635</c:v>
                </c:pt>
                <c:pt idx="157">
                  <c:v>67.358041657845433</c:v>
                </c:pt>
                <c:pt idx="158">
                  <c:v>0</c:v>
                </c:pt>
                <c:pt idx="159">
                  <c:v>8.5450007351161616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162.68734121207495</c:v>
                </c:pt>
                <c:pt idx="164">
                  <c:v>31.795463879664283</c:v>
                </c:pt>
                <c:pt idx="165">
                  <c:v>0</c:v>
                </c:pt>
                <c:pt idx="166">
                  <c:v>85.703515339416839</c:v>
                </c:pt>
                <c:pt idx="167">
                  <c:v>47.49141092402823</c:v>
                </c:pt>
                <c:pt idx="168">
                  <c:v>46.925357022462123</c:v>
                </c:pt>
                <c:pt idx="169">
                  <c:v>0.39344286832972841</c:v>
                </c:pt>
                <c:pt idx="170">
                  <c:v>0</c:v>
                </c:pt>
                <c:pt idx="171">
                  <c:v>0</c:v>
                </c:pt>
                <c:pt idx="172">
                  <c:v>43.939157321480565</c:v>
                </c:pt>
                <c:pt idx="173">
                  <c:v>0</c:v>
                </c:pt>
                <c:pt idx="174">
                  <c:v>33.879558059234654</c:v>
                </c:pt>
                <c:pt idx="175">
                  <c:v>0</c:v>
                </c:pt>
                <c:pt idx="176">
                  <c:v>64.444061873230339</c:v>
                </c:pt>
                <c:pt idx="177">
                  <c:v>0</c:v>
                </c:pt>
                <c:pt idx="178">
                  <c:v>0</c:v>
                </c:pt>
                <c:pt idx="179">
                  <c:v>68.960628187950221</c:v>
                </c:pt>
                <c:pt idx="180">
                  <c:v>82.539107357396688</c:v>
                </c:pt>
                <c:pt idx="181">
                  <c:v>0</c:v>
                </c:pt>
                <c:pt idx="182">
                  <c:v>70.575328465657918</c:v>
                </c:pt>
                <c:pt idx="183">
                  <c:v>0</c:v>
                </c:pt>
                <c:pt idx="184">
                  <c:v>72.27435967822376</c:v>
                </c:pt>
                <c:pt idx="185">
                  <c:v>27.718833173347008</c:v>
                </c:pt>
                <c:pt idx="186">
                  <c:v>0</c:v>
                </c:pt>
                <c:pt idx="187">
                  <c:v>0</c:v>
                </c:pt>
                <c:pt idx="188">
                  <c:v>2.1955642053710704</c:v>
                </c:pt>
                <c:pt idx="189">
                  <c:v>194.89869797227476</c:v>
                </c:pt>
                <c:pt idx="190">
                  <c:v>4.5497199211413744</c:v>
                </c:pt>
                <c:pt idx="191">
                  <c:v>0</c:v>
                </c:pt>
                <c:pt idx="192">
                  <c:v>145.29059825967957</c:v>
                </c:pt>
                <c:pt idx="193">
                  <c:v>37.116846277762761</c:v>
                </c:pt>
                <c:pt idx="194">
                  <c:v>21.685792183586969</c:v>
                </c:pt>
                <c:pt idx="195">
                  <c:v>30.641122634340064</c:v>
                </c:pt>
                <c:pt idx="196">
                  <c:v>0</c:v>
                </c:pt>
                <c:pt idx="197">
                  <c:v>12.600970289445243</c:v>
                </c:pt>
                <c:pt idx="198">
                  <c:v>143.37835773223546</c:v>
                </c:pt>
                <c:pt idx="199">
                  <c:v>23.401111288510862</c:v>
                </c:pt>
                <c:pt idx="200">
                  <c:v>0</c:v>
                </c:pt>
                <c:pt idx="201">
                  <c:v>42.495051994150316</c:v>
                </c:pt>
                <c:pt idx="202">
                  <c:v>28.310301882694631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5.0195138406445921</c:v>
                </c:pt>
                <c:pt idx="208">
                  <c:v>87.125880455382827</c:v>
                </c:pt>
                <c:pt idx="209">
                  <c:v>0</c:v>
                </c:pt>
                <c:pt idx="210">
                  <c:v>39.813633766277178</c:v>
                </c:pt>
                <c:pt idx="211">
                  <c:v>45.687122380907368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10.548653714355424</c:v>
                </c:pt>
                <c:pt idx="216">
                  <c:v>0</c:v>
                </c:pt>
                <c:pt idx="217">
                  <c:v>0</c:v>
                </c:pt>
                <c:pt idx="218">
                  <c:v>17.627861290230086</c:v>
                </c:pt>
                <c:pt idx="219">
                  <c:v>0</c:v>
                </c:pt>
                <c:pt idx="220">
                  <c:v>5.7502940021913531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63.706188777936404</c:v>
                </c:pt>
                <c:pt idx="225">
                  <c:v>34.811559331212493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13.208394582991829</c:v>
                </c:pt>
                <c:pt idx="230">
                  <c:v>0</c:v>
                </c:pt>
                <c:pt idx="231">
                  <c:v>14.501104058496807</c:v>
                </c:pt>
                <c:pt idx="232">
                  <c:v>0</c:v>
                </c:pt>
                <c:pt idx="233">
                  <c:v>0</c:v>
                </c:pt>
                <c:pt idx="234">
                  <c:v>24.311934709509956</c:v>
                </c:pt>
                <c:pt idx="235">
                  <c:v>0</c:v>
                </c:pt>
                <c:pt idx="236">
                  <c:v>20.820704372851466</c:v>
                </c:pt>
                <c:pt idx="237">
                  <c:v>0</c:v>
                </c:pt>
                <c:pt idx="238">
                  <c:v>79.669787927195756</c:v>
                </c:pt>
                <c:pt idx="239">
                  <c:v>0</c:v>
                </c:pt>
                <c:pt idx="240">
                  <c:v>33.509086509010814</c:v>
                </c:pt>
                <c:pt idx="241">
                  <c:v>27.942077027790845</c:v>
                </c:pt>
                <c:pt idx="242">
                  <c:v>0.11281116384559198</c:v>
                </c:pt>
                <c:pt idx="243">
                  <c:v>0</c:v>
                </c:pt>
                <c:pt idx="244">
                  <c:v>17.985942935613579</c:v>
                </c:pt>
                <c:pt idx="245">
                  <c:v>91.025504295096766</c:v>
                </c:pt>
                <c:pt idx="246">
                  <c:v>0</c:v>
                </c:pt>
                <c:pt idx="247">
                  <c:v>0</c:v>
                </c:pt>
                <c:pt idx="248">
                  <c:v>23.74384593234123</c:v>
                </c:pt>
                <c:pt idx="249">
                  <c:v>37.552249310308724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MonteCarloBlackScholes!$C$61</c:f>
              <c:strCache>
                <c:ptCount val="1"/>
                <c:pt idx="0">
                  <c:v>replication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C5000B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MonteCarloBlackScholes!$B$63:$B$312</c:f>
              <c:numCache>
                <c:formatCode>0.0</c:formatCode>
                <c:ptCount val="250"/>
                <c:pt idx="0">
                  <c:v>81.898959668444746</c:v>
                </c:pt>
                <c:pt idx="1">
                  <c:v>142.88410517180486</c:v>
                </c:pt>
                <c:pt idx="2">
                  <c:v>88.024217814516746</c:v>
                </c:pt>
                <c:pt idx="3">
                  <c:v>110.06831698959569</c:v>
                </c:pt>
                <c:pt idx="4">
                  <c:v>87.386418292837362</c:v>
                </c:pt>
                <c:pt idx="5">
                  <c:v>121.98757522190418</c:v>
                </c:pt>
                <c:pt idx="6">
                  <c:v>132.22505676536576</c:v>
                </c:pt>
                <c:pt idx="7">
                  <c:v>110.15167512489052</c:v>
                </c:pt>
                <c:pt idx="8">
                  <c:v>134.05490113975389</c:v>
                </c:pt>
                <c:pt idx="9">
                  <c:v>109.57185523119192</c:v>
                </c:pt>
                <c:pt idx="10">
                  <c:v>97.065253836325482</c:v>
                </c:pt>
                <c:pt idx="11">
                  <c:v>175.64875608340571</c:v>
                </c:pt>
                <c:pt idx="12">
                  <c:v>68.547875063411439</c:v>
                </c:pt>
                <c:pt idx="13">
                  <c:v>152.77343128378848</c:v>
                </c:pt>
                <c:pt idx="14">
                  <c:v>88.140420475675683</c:v>
                </c:pt>
                <c:pt idx="15">
                  <c:v>72.046441992512925</c:v>
                </c:pt>
                <c:pt idx="16">
                  <c:v>45.542842957922396</c:v>
                </c:pt>
                <c:pt idx="17">
                  <c:v>96.004932917514992</c:v>
                </c:pt>
                <c:pt idx="18">
                  <c:v>161.94138384356953</c:v>
                </c:pt>
                <c:pt idx="19">
                  <c:v>276.62837394944893</c:v>
                </c:pt>
                <c:pt idx="20">
                  <c:v>202.72969509071174</c:v>
                </c:pt>
                <c:pt idx="21">
                  <c:v>82.126834710474697</c:v>
                </c:pt>
                <c:pt idx="22">
                  <c:v>118.75130832008395</c:v>
                </c:pt>
                <c:pt idx="23">
                  <c:v>79.613625500801774</c:v>
                </c:pt>
                <c:pt idx="24">
                  <c:v>54.267652651649129</c:v>
                </c:pt>
                <c:pt idx="25">
                  <c:v>51.763444407339215</c:v>
                </c:pt>
                <c:pt idx="26">
                  <c:v>148.85589041639219</c:v>
                </c:pt>
                <c:pt idx="27">
                  <c:v>103.34935152138615</c:v>
                </c:pt>
                <c:pt idx="28">
                  <c:v>78.815094054574288</c:v>
                </c:pt>
                <c:pt idx="29">
                  <c:v>76.474249938903483</c:v>
                </c:pt>
                <c:pt idx="30">
                  <c:v>78.226445267234922</c:v>
                </c:pt>
                <c:pt idx="31">
                  <c:v>149.70261467356639</c:v>
                </c:pt>
                <c:pt idx="32">
                  <c:v>134.35573060847418</c:v>
                </c:pt>
                <c:pt idx="33">
                  <c:v>97.19663542167396</c:v>
                </c:pt>
                <c:pt idx="34">
                  <c:v>79.969306003809578</c:v>
                </c:pt>
                <c:pt idx="35">
                  <c:v>129.69970559679254</c:v>
                </c:pt>
                <c:pt idx="36">
                  <c:v>129.15287797059597</c:v>
                </c:pt>
                <c:pt idx="37">
                  <c:v>99.344834304637061</c:v>
                </c:pt>
                <c:pt idx="38">
                  <c:v>97.341227931065887</c:v>
                </c:pt>
                <c:pt idx="39">
                  <c:v>192.99031590949912</c:v>
                </c:pt>
                <c:pt idx="40">
                  <c:v>138.07192081458692</c:v>
                </c:pt>
                <c:pt idx="41">
                  <c:v>158.41632075712153</c:v>
                </c:pt>
                <c:pt idx="42">
                  <c:v>118.85791770539947</c:v>
                </c:pt>
                <c:pt idx="43">
                  <c:v>78.504691048063265</c:v>
                </c:pt>
                <c:pt idx="44">
                  <c:v>116.27606703812344</c:v>
                </c:pt>
                <c:pt idx="45">
                  <c:v>74.979778849054</c:v>
                </c:pt>
                <c:pt idx="46">
                  <c:v>102.15459882440513</c:v>
                </c:pt>
                <c:pt idx="47">
                  <c:v>104.18092226634953</c:v>
                </c:pt>
                <c:pt idx="48">
                  <c:v>92.76967146267809</c:v>
                </c:pt>
                <c:pt idx="49">
                  <c:v>112.81432169351774</c:v>
                </c:pt>
                <c:pt idx="50">
                  <c:v>39.156221731839395</c:v>
                </c:pt>
                <c:pt idx="51">
                  <c:v>157.65641454636395</c:v>
                </c:pt>
                <c:pt idx="52">
                  <c:v>157.27335899689257</c:v>
                </c:pt>
                <c:pt idx="53">
                  <c:v>88.201341959395933</c:v>
                </c:pt>
                <c:pt idx="54">
                  <c:v>169.89444429074359</c:v>
                </c:pt>
                <c:pt idx="55">
                  <c:v>94.871941111644432</c:v>
                </c:pt>
                <c:pt idx="56">
                  <c:v>102.96639399067882</c:v>
                </c:pt>
                <c:pt idx="57">
                  <c:v>66.923093622397005</c:v>
                </c:pt>
                <c:pt idx="58">
                  <c:v>215.90956053439146</c:v>
                </c:pt>
                <c:pt idx="59">
                  <c:v>61.349076447887484</c:v>
                </c:pt>
                <c:pt idx="60">
                  <c:v>74.326480539714922</c:v>
                </c:pt>
                <c:pt idx="61">
                  <c:v>57.863994744022449</c:v>
                </c:pt>
                <c:pt idx="62">
                  <c:v>103.56365272693714</c:v>
                </c:pt>
                <c:pt idx="63">
                  <c:v>177.39051165690577</c:v>
                </c:pt>
                <c:pt idx="64">
                  <c:v>86.813062025493835</c:v>
                </c:pt>
                <c:pt idx="65">
                  <c:v>125.52277448218521</c:v>
                </c:pt>
                <c:pt idx="66">
                  <c:v>69.63858749424594</c:v>
                </c:pt>
                <c:pt idx="67">
                  <c:v>80.77671416542448</c:v>
                </c:pt>
                <c:pt idx="68">
                  <c:v>149.00838213849556</c:v>
                </c:pt>
                <c:pt idx="69">
                  <c:v>124.7947442961518</c:v>
                </c:pt>
                <c:pt idx="70">
                  <c:v>50.475514100588299</c:v>
                </c:pt>
                <c:pt idx="71">
                  <c:v>77.331151573575724</c:v>
                </c:pt>
                <c:pt idx="72">
                  <c:v>93.860535479310741</c:v>
                </c:pt>
                <c:pt idx="73">
                  <c:v>63.574484010085236</c:v>
                </c:pt>
                <c:pt idx="74">
                  <c:v>66.001263763537949</c:v>
                </c:pt>
                <c:pt idx="75">
                  <c:v>93.838009096429289</c:v>
                </c:pt>
                <c:pt idx="76">
                  <c:v>168.03713822182414</c:v>
                </c:pt>
                <c:pt idx="77">
                  <c:v>77.201261209647328</c:v>
                </c:pt>
                <c:pt idx="78">
                  <c:v>81.28443491366464</c:v>
                </c:pt>
                <c:pt idx="79">
                  <c:v>372.98484103483383</c:v>
                </c:pt>
                <c:pt idx="80">
                  <c:v>76.500132116334555</c:v>
                </c:pt>
                <c:pt idx="81">
                  <c:v>76.851661100383197</c:v>
                </c:pt>
                <c:pt idx="82">
                  <c:v>179.14195902782413</c:v>
                </c:pt>
                <c:pt idx="83">
                  <c:v>52.222552270617875</c:v>
                </c:pt>
                <c:pt idx="84">
                  <c:v>81.896037442740791</c:v>
                </c:pt>
                <c:pt idx="85">
                  <c:v>76.468996275018966</c:v>
                </c:pt>
                <c:pt idx="86">
                  <c:v>181.02517853593579</c:v>
                </c:pt>
                <c:pt idx="87">
                  <c:v>41.278743851009736</c:v>
                </c:pt>
                <c:pt idx="88">
                  <c:v>60.20769243842156</c:v>
                </c:pt>
                <c:pt idx="89">
                  <c:v>131.35673784704181</c:v>
                </c:pt>
                <c:pt idx="90">
                  <c:v>117.18637439187677</c:v>
                </c:pt>
                <c:pt idx="91">
                  <c:v>141.20242496059345</c:v>
                </c:pt>
                <c:pt idx="92">
                  <c:v>124.0080509631061</c:v>
                </c:pt>
                <c:pt idx="93">
                  <c:v>80.345982067677667</c:v>
                </c:pt>
                <c:pt idx="94">
                  <c:v>89.531269829230027</c:v>
                </c:pt>
                <c:pt idx="95">
                  <c:v>100.84703157453158</c:v>
                </c:pt>
                <c:pt idx="96">
                  <c:v>72.323521429517029</c:v>
                </c:pt>
                <c:pt idx="97">
                  <c:v>77.261771709667158</c:v>
                </c:pt>
                <c:pt idx="98">
                  <c:v>213.15356485878064</c:v>
                </c:pt>
                <c:pt idx="99">
                  <c:v>99.26347094328068</c:v>
                </c:pt>
                <c:pt idx="100">
                  <c:v>104.36199920257648</c:v>
                </c:pt>
                <c:pt idx="101">
                  <c:v>91.317168576598846</c:v>
                </c:pt>
                <c:pt idx="102">
                  <c:v>80.866063694981804</c:v>
                </c:pt>
                <c:pt idx="103">
                  <c:v>179.67595480239663</c:v>
                </c:pt>
                <c:pt idx="104">
                  <c:v>114.63183769211332</c:v>
                </c:pt>
                <c:pt idx="105">
                  <c:v>87.748811364346381</c:v>
                </c:pt>
                <c:pt idx="106">
                  <c:v>119.08309711490266</c:v>
                </c:pt>
                <c:pt idx="107">
                  <c:v>80.641255334630415</c:v>
                </c:pt>
                <c:pt idx="108">
                  <c:v>74.792651820452463</c:v>
                </c:pt>
                <c:pt idx="109">
                  <c:v>90.110510739077228</c:v>
                </c:pt>
                <c:pt idx="110">
                  <c:v>237.88403752654497</c:v>
                </c:pt>
                <c:pt idx="111">
                  <c:v>215.81388460282776</c:v>
                </c:pt>
                <c:pt idx="112">
                  <c:v>59.747935684529033</c:v>
                </c:pt>
                <c:pt idx="113">
                  <c:v>62.819735573493688</c:v>
                </c:pt>
                <c:pt idx="114">
                  <c:v>100.74139425966578</c:v>
                </c:pt>
                <c:pt idx="115">
                  <c:v>105.47563936492912</c:v>
                </c:pt>
                <c:pt idx="116">
                  <c:v>123.75953641834361</c:v>
                </c:pt>
                <c:pt idx="117">
                  <c:v>148.93612309116085</c:v>
                </c:pt>
                <c:pt idx="118">
                  <c:v>86.977472101092104</c:v>
                </c:pt>
                <c:pt idx="119">
                  <c:v>119.13742900068205</c:v>
                </c:pt>
                <c:pt idx="120">
                  <c:v>69.987680041721447</c:v>
                </c:pt>
                <c:pt idx="121">
                  <c:v>30.69286388238945</c:v>
                </c:pt>
                <c:pt idx="122">
                  <c:v>86.115575298005723</c:v>
                </c:pt>
                <c:pt idx="123">
                  <c:v>64.788038611147471</c:v>
                </c:pt>
                <c:pt idx="124">
                  <c:v>146.53847395757023</c:v>
                </c:pt>
                <c:pt idx="125">
                  <c:v>111.18482109636453</c:v>
                </c:pt>
                <c:pt idx="126">
                  <c:v>86.502790180567786</c:v>
                </c:pt>
                <c:pt idx="127">
                  <c:v>122.12549182070028</c:v>
                </c:pt>
                <c:pt idx="128">
                  <c:v>85.014504668792512</c:v>
                </c:pt>
                <c:pt idx="129">
                  <c:v>103.71853297055948</c:v>
                </c:pt>
                <c:pt idx="130">
                  <c:v>88.545311075590817</c:v>
                </c:pt>
                <c:pt idx="131">
                  <c:v>139.17211214901289</c:v>
                </c:pt>
                <c:pt idx="132">
                  <c:v>63.77653221931957</c:v>
                </c:pt>
                <c:pt idx="133">
                  <c:v>66.90886673098116</c:v>
                </c:pt>
                <c:pt idx="134">
                  <c:v>104.82806802674867</c:v>
                </c:pt>
                <c:pt idx="135">
                  <c:v>38.812803038622462</c:v>
                </c:pt>
                <c:pt idx="136">
                  <c:v>84.498088189100088</c:v>
                </c:pt>
                <c:pt idx="137">
                  <c:v>91.968663105393745</c:v>
                </c:pt>
                <c:pt idx="138">
                  <c:v>77.389797405271423</c:v>
                </c:pt>
                <c:pt idx="139">
                  <c:v>108.24862608356122</c:v>
                </c:pt>
                <c:pt idx="140">
                  <c:v>102.90738204266462</c:v>
                </c:pt>
                <c:pt idx="141">
                  <c:v>105.51741894730937</c:v>
                </c:pt>
                <c:pt idx="142">
                  <c:v>204.91548438559741</c:v>
                </c:pt>
                <c:pt idx="143">
                  <c:v>112.71735791913162</c:v>
                </c:pt>
                <c:pt idx="144">
                  <c:v>66.191576091033383</c:v>
                </c:pt>
                <c:pt idx="145">
                  <c:v>89.815059161745424</c:v>
                </c:pt>
                <c:pt idx="146">
                  <c:v>123.45729993535826</c:v>
                </c:pt>
                <c:pt idx="147">
                  <c:v>44.236164097660293</c:v>
                </c:pt>
                <c:pt idx="148">
                  <c:v>124.43623752595775</c:v>
                </c:pt>
                <c:pt idx="149">
                  <c:v>166.51621672952555</c:v>
                </c:pt>
                <c:pt idx="150">
                  <c:v>149.26940850240652</c:v>
                </c:pt>
                <c:pt idx="151">
                  <c:v>88.617034269220539</c:v>
                </c:pt>
                <c:pt idx="152">
                  <c:v>74.615880655665919</c:v>
                </c:pt>
                <c:pt idx="153">
                  <c:v>59.511774090920682</c:v>
                </c:pt>
                <c:pt idx="154">
                  <c:v>142.44480756123559</c:v>
                </c:pt>
                <c:pt idx="155">
                  <c:v>92.477811931045125</c:v>
                </c:pt>
                <c:pt idx="156">
                  <c:v>170.97106416990763</c:v>
                </c:pt>
                <c:pt idx="157">
                  <c:v>172.35804165784543</c:v>
                </c:pt>
                <c:pt idx="158">
                  <c:v>49.127816246619567</c:v>
                </c:pt>
                <c:pt idx="159">
                  <c:v>113.54500073511616</c:v>
                </c:pt>
                <c:pt idx="160">
                  <c:v>76.816566476461503</c:v>
                </c:pt>
                <c:pt idx="161">
                  <c:v>57.467331155757471</c:v>
                </c:pt>
                <c:pt idx="162">
                  <c:v>93.023660146427233</c:v>
                </c:pt>
                <c:pt idx="163">
                  <c:v>267.68734121207495</c:v>
                </c:pt>
                <c:pt idx="164">
                  <c:v>136.79546387966428</c:v>
                </c:pt>
                <c:pt idx="165">
                  <c:v>77.305438963874153</c:v>
                </c:pt>
                <c:pt idx="166">
                  <c:v>190.70351533941684</c:v>
                </c:pt>
                <c:pt idx="167">
                  <c:v>152.49141092402823</c:v>
                </c:pt>
                <c:pt idx="168">
                  <c:v>151.92535702246212</c:v>
                </c:pt>
                <c:pt idx="169">
                  <c:v>105.39344286832973</c:v>
                </c:pt>
                <c:pt idx="170">
                  <c:v>71.537270683744694</c:v>
                </c:pt>
                <c:pt idx="171">
                  <c:v>101.06421858731065</c:v>
                </c:pt>
                <c:pt idx="172">
                  <c:v>148.93915732148056</c:v>
                </c:pt>
                <c:pt idx="173">
                  <c:v>55.32272290331489</c:v>
                </c:pt>
                <c:pt idx="174">
                  <c:v>138.87955805923465</c:v>
                </c:pt>
                <c:pt idx="175">
                  <c:v>90.082380161976374</c:v>
                </c:pt>
                <c:pt idx="176">
                  <c:v>169.44406187323034</c:v>
                </c:pt>
                <c:pt idx="177">
                  <c:v>38.559599245995557</c:v>
                </c:pt>
                <c:pt idx="178">
                  <c:v>71.672917776090429</c:v>
                </c:pt>
                <c:pt idx="179">
                  <c:v>173.96062818795022</c:v>
                </c:pt>
                <c:pt idx="180">
                  <c:v>187.53910735739669</c:v>
                </c:pt>
                <c:pt idx="181">
                  <c:v>56.646127957846289</c:v>
                </c:pt>
                <c:pt idx="182">
                  <c:v>175.57532846565792</c:v>
                </c:pt>
                <c:pt idx="183">
                  <c:v>65.461589560960945</c:v>
                </c:pt>
                <c:pt idx="184">
                  <c:v>177.27435967822376</c:v>
                </c:pt>
                <c:pt idx="185">
                  <c:v>132.71883317334701</c:v>
                </c:pt>
                <c:pt idx="186">
                  <c:v>87.21949289808326</c:v>
                </c:pt>
                <c:pt idx="187">
                  <c:v>56.654573833896578</c:v>
                </c:pt>
                <c:pt idx="188">
                  <c:v>107.19556420537107</c:v>
                </c:pt>
                <c:pt idx="189">
                  <c:v>299.89869797227476</c:v>
                </c:pt>
                <c:pt idx="190">
                  <c:v>109.54971992114137</c:v>
                </c:pt>
                <c:pt idx="191">
                  <c:v>103.47732076833596</c:v>
                </c:pt>
                <c:pt idx="192">
                  <c:v>250.29059825967957</c:v>
                </c:pt>
                <c:pt idx="193">
                  <c:v>142.11684627776276</c:v>
                </c:pt>
                <c:pt idx="194">
                  <c:v>126.68579218358697</c:v>
                </c:pt>
                <c:pt idx="195">
                  <c:v>135.64112263434006</c:v>
                </c:pt>
                <c:pt idx="196">
                  <c:v>64.519293918034123</c:v>
                </c:pt>
                <c:pt idx="197">
                  <c:v>117.60097028944524</c:v>
                </c:pt>
                <c:pt idx="198">
                  <c:v>248.37835773223546</c:v>
                </c:pt>
                <c:pt idx="199">
                  <c:v>128.40111128851086</c:v>
                </c:pt>
                <c:pt idx="200">
                  <c:v>39.942509553049049</c:v>
                </c:pt>
                <c:pt idx="201">
                  <c:v>147.49505199415032</c:v>
                </c:pt>
                <c:pt idx="202">
                  <c:v>133.31030188269463</c:v>
                </c:pt>
                <c:pt idx="203">
                  <c:v>39.329243689431827</c:v>
                </c:pt>
                <c:pt idx="204">
                  <c:v>76.994671756034876</c:v>
                </c:pt>
                <c:pt idx="205">
                  <c:v>91.691837826965497</c:v>
                </c:pt>
                <c:pt idx="206">
                  <c:v>58.466991195035519</c:v>
                </c:pt>
                <c:pt idx="207">
                  <c:v>110.01951384064459</c:v>
                </c:pt>
                <c:pt idx="208">
                  <c:v>192.12588045538283</c:v>
                </c:pt>
                <c:pt idx="209">
                  <c:v>69.86579455110946</c:v>
                </c:pt>
                <c:pt idx="210">
                  <c:v>144.81363376627718</c:v>
                </c:pt>
                <c:pt idx="211">
                  <c:v>150.68712238090737</c:v>
                </c:pt>
                <c:pt idx="212">
                  <c:v>68.656459825469184</c:v>
                </c:pt>
                <c:pt idx="213">
                  <c:v>35.037886353988533</c:v>
                </c:pt>
                <c:pt idx="214">
                  <c:v>80.883530019273991</c:v>
                </c:pt>
                <c:pt idx="215">
                  <c:v>115.54865371435542</c:v>
                </c:pt>
                <c:pt idx="216">
                  <c:v>100.98169461912985</c:v>
                </c:pt>
                <c:pt idx="217">
                  <c:v>70.790642574565936</c:v>
                </c:pt>
                <c:pt idx="218">
                  <c:v>122.62786129023009</c:v>
                </c:pt>
                <c:pt idx="219">
                  <c:v>74.216744394426826</c:v>
                </c:pt>
                <c:pt idx="220">
                  <c:v>110.75029400219135</c:v>
                </c:pt>
                <c:pt idx="221">
                  <c:v>87.571731505219148</c:v>
                </c:pt>
                <c:pt idx="222">
                  <c:v>96.560767037826409</c:v>
                </c:pt>
                <c:pt idx="223">
                  <c:v>41.99874673667356</c:v>
                </c:pt>
                <c:pt idx="224">
                  <c:v>168.7061887779364</c:v>
                </c:pt>
                <c:pt idx="225">
                  <c:v>139.81155933121249</c:v>
                </c:pt>
                <c:pt idx="226">
                  <c:v>76.814956678402581</c:v>
                </c:pt>
                <c:pt idx="227">
                  <c:v>60.620415007261641</c:v>
                </c:pt>
                <c:pt idx="228">
                  <c:v>86.541470237399352</c:v>
                </c:pt>
                <c:pt idx="229">
                  <c:v>118.20839458299183</c:v>
                </c:pt>
                <c:pt idx="230">
                  <c:v>73.359198261543341</c:v>
                </c:pt>
                <c:pt idx="231">
                  <c:v>119.50110405849681</c:v>
                </c:pt>
                <c:pt idx="232">
                  <c:v>60.139145887847086</c:v>
                </c:pt>
                <c:pt idx="233">
                  <c:v>90.470846237363233</c:v>
                </c:pt>
                <c:pt idx="234">
                  <c:v>129.31193470950996</c:v>
                </c:pt>
                <c:pt idx="235">
                  <c:v>99.524956922705869</c:v>
                </c:pt>
                <c:pt idx="236">
                  <c:v>125.82070437285147</c:v>
                </c:pt>
                <c:pt idx="237">
                  <c:v>65.017021609578123</c:v>
                </c:pt>
                <c:pt idx="238">
                  <c:v>184.66978792719576</c:v>
                </c:pt>
                <c:pt idx="239">
                  <c:v>76.284000166019695</c:v>
                </c:pt>
                <c:pt idx="240">
                  <c:v>138.50908650901081</c:v>
                </c:pt>
                <c:pt idx="241">
                  <c:v>132.94207702779084</c:v>
                </c:pt>
                <c:pt idx="242">
                  <c:v>105.11281116384559</c:v>
                </c:pt>
                <c:pt idx="243">
                  <c:v>76.119009189244323</c:v>
                </c:pt>
                <c:pt idx="244">
                  <c:v>122.98594293561358</c:v>
                </c:pt>
                <c:pt idx="245">
                  <c:v>196.02550429509677</c:v>
                </c:pt>
                <c:pt idx="246">
                  <c:v>73.241288240458815</c:v>
                </c:pt>
                <c:pt idx="247">
                  <c:v>80.278598053577426</c:v>
                </c:pt>
                <c:pt idx="248">
                  <c:v>128.74384593234123</c:v>
                </c:pt>
                <c:pt idx="249">
                  <c:v>142.55224931030872</c:v>
                </c:pt>
              </c:numCache>
            </c:numRef>
          </c:xVal>
          <c:yVal>
            <c:numRef>
              <c:f>MonteCarloBlackScholes!$C$63:$C$312</c:f>
              <c:numCache>
                <c:formatCode>0.0</c:formatCode>
                <c:ptCount val="250"/>
                <c:pt idx="0">
                  <c:v>-0.5934333580906852</c:v>
                </c:pt>
                <c:pt idx="1">
                  <c:v>40.092676523206634</c:v>
                </c:pt>
                <c:pt idx="2">
                  <c:v>-0.23853308370299864</c:v>
                </c:pt>
                <c:pt idx="3">
                  <c:v>6.8611150128824789</c:v>
                </c:pt>
                <c:pt idx="4">
                  <c:v>-1.3538026631793159</c:v>
                </c:pt>
                <c:pt idx="5">
                  <c:v>20.944503314103734</c:v>
                </c:pt>
                <c:pt idx="6">
                  <c:v>27.926786170700439</c:v>
                </c:pt>
                <c:pt idx="7">
                  <c:v>5.8497957740422066</c:v>
                </c:pt>
                <c:pt idx="8">
                  <c:v>29.38983508986243</c:v>
                </c:pt>
                <c:pt idx="9">
                  <c:v>7.2842615868721694</c:v>
                </c:pt>
                <c:pt idx="10">
                  <c:v>-3.2475743526475824</c:v>
                </c:pt>
                <c:pt idx="11">
                  <c:v>70.157260030912099</c:v>
                </c:pt>
                <c:pt idx="12">
                  <c:v>-1.5261438223466708</c:v>
                </c:pt>
                <c:pt idx="13">
                  <c:v>48.799718554016636</c:v>
                </c:pt>
                <c:pt idx="14">
                  <c:v>-0.23730915821198062</c:v>
                </c:pt>
                <c:pt idx="15">
                  <c:v>4.9237601590611604</c:v>
                </c:pt>
                <c:pt idx="16">
                  <c:v>0.86269119793961235</c:v>
                </c:pt>
                <c:pt idx="17">
                  <c:v>6.5397884393610735</c:v>
                </c:pt>
                <c:pt idx="18">
                  <c:v>59.39561781516187</c:v>
                </c:pt>
                <c:pt idx="19">
                  <c:v>167.87580787642307</c:v>
                </c:pt>
                <c:pt idx="20">
                  <c:v>95.84422911581899</c:v>
                </c:pt>
                <c:pt idx="21">
                  <c:v>0.4725811116425227</c:v>
                </c:pt>
                <c:pt idx="22">
                  <c:v>16.889324847010656</c:v>
                </c:pt>
                <c:pt idx="23">
                  <c:v>1.2929927528600511</c:v>
                </c:pt>
                <c:pt idx="24">
                  <c:v>-5.7053084012344213</c:v>
                </c:pt>
                <c:pt idx="25">
                  <c:v>-0.18626894759954576</c:v>
                </c:pt>
                <c:pt idx="26">
                  <c:v>46.038184718964828</c:v>
                </c:pt>
                <c:pt idx="27">
                  <c:v>-0.34453300762965</c:v>
                </c:pt>
                <c:pt idx="28">
                  <c:v>3.1296990298315559</c:v>
                </c:pt>
                <c:pt idx="29">
                  <c:v>0.84015858544823518</c:v>
                </c:pt>
                <c:pt idx="30">
                  <c:v>0.54083934587232108</c:v>
                </c:pt>
                <c:pt idx="31">
                  <c:v>42.758631912692152</c:v>
                </c:pt>
                <c:pt idx="32">
                  <c:v>27.89820754587349</c:v>
                </c:pt>
                <c:pt idx="33">
                  <c:v>3.7860071101644577</c:v>
                </c:pt>
                <c:pt idx="34">
                  <c:v>5.8449334965812287</c:v>
                </c:pt>
                <c:pt idx="35">
                  <c:v>25.834526232997192</c:v>
                </c:pt>
                <c:pt idx="36">
                  <c:v>23.979140684414261</c:v>
                </c:pt>
                <c:pt idx="37">
                  <c:v>-0.39442641059272532</c:v>
                </c:pt>
                <c:pt idx="38">
                  <c:v>-0.68492796485843144</c:v>
                </c:pt>
                <c:pt idx="39">
                  <c:v>83.109309007341707</c:v>
                </c:pt>
                <c:pt idx="40">
                  <c:v>33.934760093577395</c:v>
                </c:pt>
                <c:pt idx="41">
                  <c:v>51.833431331827882</c:v>
                </c:pt>
                <c:pt idx="42">
                  <c:v>12.610487655698293</c:v>
                </c:pt>
                <c:pt idx="43">
                  <c:v>5.1453283964908465</c:v>
                </c:pt>
                <c:pt idx="44">
                  <c:v>16.338749867400125</c:v>
                </c:pt>
                <c:pt idx="45">
                  <c:v>2.492698928028338</c:v>
                </c:pt>
                <c:pt idx="46">
                  <c:v>0.39654256568753365</c:v>
                </c:pt>
                <c:pt idx="47">
                  <c:v>3.6411424246219219</c:v>
                </c:pt>
                <c:pt idx="48">
                  <c:v>-4.484363098610185</c:v>
                </c:pt>
                <c:pt idx="49">
                  <c:v>11.372518206135766</c:v>
                </c:pt>
                <c:pt idx="50">
                  <c:v>0.14607876032737993</c:v>
                </c:pt>
                <c:pt idx="51">
                  <c:v>52.201278308959957</c:v>
                </c:pt>
                <c:pt idx="52">
                  <c:v>48.34612939270103</c:v>
                </c:pt>
                <c:pt idx="53">
                  <c:v>-2.370250355621486</c:v>
                </c:pt>
                <c:pt idx="54">
                  <c:v>63.516924434931227</c:v>
                </c:pt>
                <c:pt idx="55">
                  <c:v>5.4888601052279178</c:v>
                </c:pt>
                <c:pt idx="56">
                  <c:v>-0.26219205614028596</c:v>
                </c:pt>
                <c:pt idx="57">
                  <c:v>1.7821474435534019</c:v>
                </c:pt>
                <c:pt idx="58">
                  <c:v>112.73655049742167</c:v>
                </c:pt>
                <c:pt idx="59">
                  <c:v>-1.5803230572128562</c:v>
                </c:pt>
                <c:pt idx="60">
                  <c:v>-4.1305673580498441</c:v>
                </c:pt>
                <c:pt idx="61">
                  <c:v>-2.9830272707926579</c:v>
                </c:pt>
                <c:pt idx="62">
                  <c:v>6.96324197900827</c:v>
                </c:pt>
                <c:pt idx="63">
                  <c:v>68.827413389954629</c:v>
                </c:pt>
                <c:pt idx="64">
                  <c:v>3.0922787583791957</c:v>
                </c:pt>
                <c:pt idx="65">
                  <c:v>21.539174151713752</c:v>
                </c:pt>
                <c:pt idx="66">
                  <c:v>-1.0758660574720869</c:v>
                </c:pt>
                <c:pt idx="67">
                  <c:v>-0.74412109302585794</c:v>
                </c:pt>
                <c:pt idx="68">
                  <c:v>42.197650926135296</c:v>
                </c:pt>
                <c:pt idx="69">
                  <c:v>17.251290216523827</c:v>
                </c:pt>
                <c:pt idx="70">
                  <c:v>-9.0993690388421964</c:v>
                </c:pt>
                <c:pt idx="71">
                  <c:v>-4.0288501628938294</c:v>
                </c:pt>
                <c:pt idx="72">
                  <c:v>-0.43285642833119198</c:v>
                </c:pt>
                <c:pt idx="73">
                  <c:v>-4.169744617675736</c:v>
                </c:pt>
                <c:pt idx="74">
                  <c:v>0.81233040680424073</c:v>
                </c:pt>
                <c:pt idx="75">
                  <c:v>3.1693038439182075</c:v>
                </c:pt>
                <c:pt idx="76">
                  <c:v>60.552487224050367</c:v>
                </c:pt>
                <c:pt idx="77">
                  <c:v>1.2316452975634899</c:v>
                </c:pt>
                <c:pt idx="78">
                  <c:v>0.73543015635225473</c:v>
                </c:pt>
                <c:pt idx="79">
                  <c:v>265.61494772413687</c:v>
                </c:pt>
                <c:pt idx="80">
                  <c:v>-3.1569386721938377</c:v>
                </c:pt>
                <c:pt idx="81">
                  <c:v>0.74435190645234983</c:v>
                </c:pt>
                <c:pt idx="82">
                  <c:v>74.104495878140611</c:v>
                </c:pt>
                <c:pt idx="83">
                  <c:v>-2.4088096984865484</c:v>
                </c:pt>
                <c:pt idx="84">
                  <c:v>-2.1943609755759166</c:v>
                </c:pt>
                <c:pt idx="85">
                  <c:v>-1.4360611188222854</c:v>
                </c:pt>
                <c:pt idx="86">
                  <c:v>78.817227035636861</c:v>
                </c:pt>
                <c:pt idx="87">
                  <c:v>-2.3007937918466559</c:v>
                </c:pt>
                <c:pt idx="88">
                  <c:v>0.24517268079331736</c:v>
                </c:pt>
                <c:pt idx="89">
                  <c:v>22.571003563463265</c:v>
                </c:pt>
                <c:pt idx="90">
                  <c:v>13.497379062496734</c:v>
                </c:pt>
                <c:pt idx="91">
                  <c:v>33.310250364917735</c:v>
                </c:pt>
                <c:pt idx="92">
                  <c:v>20.021377091920087</c:v>
                </c:pt>
                <c:pt idx="93">
                  <c:v>1.8391321716480724E-2</c:v>
                </c:pt>
                <c:pt idx="94">
                  <c:v>4.1304536166079302</c:v>
                </c:pt>
                <c:pt idx="95">
                  <c:v>-3.9479640097476505</c:v>
                </c:pt>
                <c:pt idx="96">
                  <c:v>-1.1043429843476045</c:v>
                </c:pt>
                <c:pt idx="97">
                  <c:v>0.4951216397181345</c:v>
                </c:pt>
                <c:pt idx="98">
                  <c:v>109.48060162090724</c:v>
                </c:pt>
                <c:pt idx="99">
                  <c:v>5.7690123424786659</c:v>
                </c:pt>
                <c:pt idx="100">
                  <c:v>0.62312058806337056</c:v>
                </c:pt>
                <c:pt idx="101">
                  <c:v>-5.6376701590082234E-2</c:v>
                </c:pt>
                <c:pt idx="102">
                  <c:v>-0.39724688304632305</c:v>
                </c:pt>
                <c:pt idx="103">
                  <c:v>74.803435437296471</c:v>
                </c:pt>
                <c:pt idx="104">
                  <c:v>12.309109994262883</c:v>
                </c:pt>
                <c:pt idx="105">
                  <c:v>1.057722124926606</c:v>
                </c:pt>
                <c:pt idx="106">
                  <c:v>11.827363298893516</c:v>
                </c:pt>
                <c:pt idx="107">
                  <c:v>1.3110668965252001</c:v>
                </c:pt>
                <c:pt idx="108">
                  <c:v>-2.2047334035175221</c:v>
                </c:pt>
                <c:pt idx="109">
                  <c:v>3.3771154220403332E-3</c:v>
                </c:pt>
                <c:pt idx="110">
                  <c:v>131.51760403848363</c:v>
                </c:pt>
                <c:pt idx="111">
                  <c:v>110.58667009648454</c:v>
                </c:pt>
                <c:pt idx="112">
                  <c:v>0.52940940746851217</c:v>
                </c:pt>
                <c:pt idx="113">
                  <c:v>0.45244930498384628</c:v>
                </c:pt>
                <c:pt idx="114">
                  <c:v>0.66149386387647535</c:v>
                </c:pt>
                <c:pt idx="115">
                  <c:v>3.8046431091360162</c:v>
                </c:pt>
                <c:pt idx="116">
                  <c:v>24.538132262466732</c:v>
                </c:pt>
                <c:pt idx="117">
                  <c:v>47.460014916129026</c:v>
                </c:pt>
                <c:pt idx="118">
                  <c:v>-2.4385647642593407</c:v>
                </c:pt>
                <c:pt idx="119">
                  <c:v>16.554227367828091</c:v>
                </c:pt>
                <c:pt idx="120">
                  <c:v>0.52246698793995017</c:v>
                </c:pt>
                <c:pt idx="121">
                  <c:v>0.16052802815510223</c:v>
                </c:pt>
                <c:pt idx="122">
                  <c:v>-1.6979102081468938</c:v>
                </c:pt>
                <c:pt idx="123">
                  <c:v>3.0494303911785705</c:v>
                </c:pt>
                <c:pt idx="124">
                  <c:v>41.886002192186211</c:v>
                </c:pt>
                <c:pt idx="125">
                  <c:v>10.649446866730642</c:v>
                </c:pt>
                <c:pt idx="126">
                  <c:v>-0.20523641633132969</c:v>
                </c:pt>
                <c:pt idx="127">
                  <c:v>20.36204462850948</c:v>
                </c:pt>
                <c:pt idx="128">
                  <c:v>-0.7317461432231076</c:v>
                </c:pt>
                <c:pt idx="129">
                  <c:v>5.2110761197166795</c:v>
                </c:pt>
                <c:pt idx="130">
                  <c:v>2.2660202437005132</c:v>
                </c:pt>
                <c:pt idx="131">
                  <c:v>36.914135765957155</c:v>
                </c:pt>
                <c:pt idx="132">
                  <c:v>-3.9621056332014311</c:v>
                </c:pt>
                <c:pt idx="133">
                  <c:v>-0.74275954572396108</c:v>
                </c:pt>
                <c:pt idx="134">
                  <c:v>6.6440638759863901</c:v>
                </c:pt>
                <c:pt idx="135">
                  <c:v>0.96328231560481625</c:v>
                </c:pt>
                <c:pt idx="136">
                  <c:v>2.0234910899227203</c:v>
                </c:pt>
                <c:pt idx="137">
                  <c:v>6.2084364497478823</c:v>
                </c:pt>
                <c:pt idx="138">
                  <c:v>-0.59824754025713855</c:v>
                </c:pt>
                <c:pt idx="139">
                  <c:v>12.325004149048183</c:v>
                </c:pt>
                <c:pt idx="140">
                  <c:v>0.20643781135039152</c:v>
                </c:pt>
                <c:pt idx="141">
                  <c:v>5.1365518601611342</c:v>
                </c:pt>
                <c:pt idx="142">
                  <c:v>94.92987367192633</c:v>
                </c:pt>
                <c:pt idx="143">
                  <c:v>7.4488611110853782</c:v>
                </c:pt>
                <c:pt idx="144">
                  <c:v>2.3249735658257262</c:v>
                </c:pt>
                <c:pt idx="145">
                  <c:v>1.8114709544396472</c:v>
                </c:pt>
                <c:pt idx="146">
                  <c:v>18.325049069837014</c:v>
                </c:pt>
                <c:pt idx="147">
                  <c:v>-0.75240283412795617</c:v>
                </c:pt>
                <c:pt idx="148">
                  <c:v>18.800709342868394</c:v>
                </c:pt>
                <c:pt idx="149">
                  <c:v>60.100420835715028</c:v>
                </c:pt>
                <c:pt idx="150">
                  <c:v>44.823595193239939</c:v>
                </c:pt>
                <c:pt idx="151">
                  <c:v>0.18770549616024113</c:v>
                </c:pt>
                <c:pt idx="152">
                  <c:v>-0.6659853461921621</c:v>
                </c:pt>
                <c:pt idx="153">
                  <c:v>-3.4503566302155986</c:v>
                </c:pt>
                <c:pt idx="154">
                  <c:v>39.879313765032109</c:v>
                </c:pt>
                <c:pt idx="155">
                  <c:v>6.5062852284404116E-2</c:v>
                </c:pt>
                <c:pt idx="156">
                  <c:v>67.386758122234099</c:v>
                </c:pt>
                <c:pt idx="157">
                  <c:v>67.663527019616339</c:v>
                </c:pt>
                <c:pt idx="158">
                  <c:v>2.3848343619586192</c:v>
                </c:pt>
                <c:pt idx="159">
                  <c:v>11.506481852451387</c:v>
                </c:pt>
                <c:pt idx="160">
                  <c:v>1.3591537534888647</c:v>
                </c:pt>
                <c:pt idx="161">
                  <c:v>-2.182164840113721</c:v>
                </c:pt>
                <c:pt idx="162">
                  <c:v>-2.1692082452310162</c:v>
                </c:pt>
                <c:pt idx="163">
                  <c:v>160.89443912340778</c:v>
                </c:pt>
                <c:pt idx="164">
                  <c:v>31.74890818464948</c:v>
                </c:pt>
                <c:pt idx="165">
                  <c:v>0.31499609195487488</c:v>
                </c:pt>
                <c:pt idx="166">
                  <c:v>79.509545899407783</c:v>
                </c:pt>
                <c:pt idx="167">
                  <c:v>45.707036440848697</c:v>
                </c:pt>
                <c:pt idx="168">
                  <c:v>47.07783201621875</c:v>
                </c:pt>
                <c:pt idx="169">
                  <c:v>7.8690370287053071</c:v>
                </c:pt>
                <c:pt idx="170">
                  <c:v>2.1823350456101589</c:v>
                </c:pt>
                <c:pt idx="171">
                  <c:v>-2.1470024736435489</c:v>
                </c:pt>
                <c:pt idx="172">
                  <c:v>41.842971376663115</c:v>
                </c:pt>
                <c:pt idx="173">
                  <c:v>-3.2288934835317851</c:v>
                </c:pt>
                <c:pt idx="174">
                  <c:v>26.944277503096004</c:v>
                </c:pt>
                <c:pt idx="175">
                  <c:v>2.3535562340725953</c:v>
                </c:pt>
                <c:pt idx="176">
                  <c:v>63.67606130407961</c:v>
                </c:pt>
                <c:pt idx="177">
                  <c:v>-5.4452120315522947</c:v>
                </c:pt>
                <c:pt idx="178">
                  <c:v>0.42621680226980824</c:v>
                </c:pt>
                <c:pt idx="179">
                  <c:v>69.020674339027693</c:v>
                </c:pt>
                <c:pt idx="180">
                  <c:v>81.509158220339003</c:v>
                </c:pt>
                <c:pt idx="181">
                  <c:v>1.3163919802462323</c:v>
                </c:pt>
                <c:pt idx="182">
                  <c:v>68.477146726321067</c:v>
                </c:pt>
                <c:pt idx="183">
                  <c:v>1.2137551299749645</c:v>
                </c:pt>
                <c:pt idx="184">
                  <c:v>72.331178203381327</c:v>
                </c:pt>
                <c:pt idx="185">
                  <c:v>31.753241237844378</c:v>
                </c:pt>
                <c:pt idx="186">
                  <c:v>-13.617783761989671</c:v>
                </c:pt>
                <c:pt idx="187">
                  <c:v>-1.321755191226011</c:v>
                </c:pt>
                <c:pt idx="188">
                  <c:v>6.7263663785069809</c:v>
                </c:pt>
                <c:pt idx="189">
                  <c:v>192.94109782448137</c:v>
                </c:pt>
                <c:pt idx="190">
                  <c:v>-0.97467315917862152</c:v>
                </c:pt>
                <c:pt idx="191">
                  <c:v>4.6649700309304656</c:v>
                </c:pt>
                <c:pt idx="192">
                  <c:v>143.4200404964221</c:v>
                </c:pt>
                <c:pt idx="193">
                  <c:v>28.865413167018829</c:v>
                </c:pt>
                <c:pt idx="194">
                  <c:v>21.593747093646783</c:v>
                </c:pt>
                <c:pt idx="195">
                  <c:v>33.659137961609943</c:v>
                </c:pt>
                <c:pt idx="196">
                  <c:v>2.4379589664456272</c:v>
                </c:pt>
                <c:pt idx="197">
                  <c:v>11.834478726616751</c:v>
                </c:pt>
                <c:pt idx="198">
                  <c:v>144.28715255636376</c:v>
                </c:pt>
                <c:pt idx="199">
                  <c:v>21.079324899979298</c:v>
                </c:pt>
                <c:pt idx="200">
                  <c:v>-3.8449375572380773</c:v>
                </c:pt>
                <c:pt idx="201">
                  <c:v>40.963301697912527</c:v>
                </c:pt>
                <c:pt idx="202">
                  <c:v>27.875127691517378</c:v>
                </c:pt>
                <c:pt idx="203">
                  <c:v>-1.0528300542091764</c:v>
                </c:pt>
                <c:pt idx="204">
                  <c:v>-0.24436969268491249</c:v>
                </c:pt>
                <c:pt idx="205">
                  <c:v>-2.4450645885193332</c:v>
                </c:pt>
                <c:pt idx="206">
                  <c:v>-1.2629056048338334</c:v>
                </c:pt>
                <c:pt idx="207">
                  <c:v>7.7224205390224085</c:v>
                </c:pt>
                <c:pt idx="208">
                  <c:v>84.9907794921956</c:v>
                </c:pt>
                <c:pt idx="209">
                  <c:v>-9.6714096079252868E-2</c:v>
                </c:pt>
                <c:pt idx="210">
                  <c:v>22.761325269563002</c:v>
                </c:pt>
                <c:pt idx="211">
                  <c:v>46.223718869026015</c:v>
                </c:pt>
                <c:pt idx="212">
                  <c:v>0.30909739988218543</c:v>
                </c:pt>
                <c:pt idx="213">
                  <c:v>-2.4338267976592897E-2</c:v>
                </c:pt>
                <c:pt idx="214">
                  <c:v>-0.5396137377526824</c:v>
                </c:pt>
                <c:pt idx="215">
                  <c:v>16.663791774810107</c:v>
                </c:pt>
                <c:pt idx="216">
                  <c:v>7.2227439093140333E-2</c:v>
                </c:pt>
                <c:pt idx="217">
                  <c:v>3.3019414397537585</c:v>
                </c:pt>
                <c:pt idx="218">
                  <c:v>13.705014252151699</c:v>
                </c:pt>
                <c:pt idx="219">
                  <c:v>1.3954471741554759</c:v>
                </c:pt>
                <c:pt idx="220">
                  <c:v>9.413005024648939</c:v>
                </c:pt>
                <c:pt idx="221">
                  <c:v>-2.9964429303715372</c:v>
                </c:pt>
                <c:pt idx="222">
                  <c:v>-3.3283932892098584</c:v>
                </c:pt>
                <c:pt idx="223">
                  <c:v>0.50221725564040365</c:v>
                </c:pt>
                <c:pt idx="224">
                  <c:v>57.91303092398438</c:v>
                </c:pt>
                <c:pt idx="225">
                  <c:v>31.859380136569342</c:v>
                </c:pt>
                <c:pt idx="226">
                  <c:v>0.9968117583702929</c:v>
                </c:pt>
                <c:pt idx="227">
                  <c:v>0.13265633269626481</c:v>
                </c:pt>
                <c:pt idx="228">
                  <c:v>-0.82576850829745219</c:v>
                </c:pt>
                <c:pt idx="229">
                  <c:v>17.103260204675792</c:v>
                </c:pt>
                <c:pt idx="230">
                  <c:v>0.27043087186384901</c:v>
                </c:pt>
                <c:pt idx="231">
                  <c:v>15.321589326912459</c:v>
                </c:pt>
                <c:pt idx="232">
                  <c:v>-0.93266498487046146</c:v>
                </c:pt>
                <c:pt idx="233">
                  <c:v>-8.3903318361548003</c:v>
                </c:pt>
                <c:pt idx="234">
                  <c:v>25.169990605535588</c:v>
                </c:pt>
                <c:pt idx="235">
                  <c:v>4.0687543388839327</c:v>
                </c:pt>
                <c:pt idx="236">
                  <c:v>21.148641358289126</c:v>
                </c:pt>
                <c:pt idx="237">
                  <c:v>-0.52373700784383148</c:v>
                </c:pt>
                <c:pt idx="238">
                  <c:v>82.103246359518678</c:v>
                </c:pt>
                <c:pt idx="239">
                  <c:v>-1.2711967744474537</c:v>
                </c:pt>
                <c:pt idx="240">
                  <c:v>35.669712300946131</c:v>
                </c:pt>
                <c:pt idx="241">
                  <c:v>31.988526160160248</c:v>
                </c:pt>
                <c:pt idx="242">
                  <c:v>11.183913590637623</c:v>
                </c:pt>
                <c:pt idx="243">
                  <c:v>1.3248486728210227</c:v>
                </c:pt>
                <c:pt idx="244">
                  <c:v>14.281518422285529</c:v>
                </c:pt>
                <c:pt idx="245">
                  <c:v>88.314078766540632</c:v>
                </c:pt>
                <c:pt idx="246">
                  <c:v>-1.4589975575141287</c:v>
                </c:pt>
                <c:pt idx="247">
                  <c:v>0.86708295997549845</c:v>
                </c:pt>
                <c:pt idx="248">
                  <c:v>28.822645434335342</c:v>
                </c:pt>
                <c:pt idx="249">
                  <c:v>41.387543639896904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986416"/>
        <c:axId val="223985856"/>
      </c:scatterChart>
      <c:valAx>
        <c:axId val="22398641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de-DE" sz="900" b="0" strike="noStrike" spc="-1">
                    <a:solidFill>
                      <a:srgbClr val="000000"/>
                    </a:solidFill>
                    <a:latin typeface="Arial"/>
                  </a:rPr>
                  <a:t>Underlying Value</a:t>
                </a:r>
              </a:p>
            </c:rich>
          </c:tx>
          <c:layout>
            <c:manualLayout>
              <c:xMode val="edge"/>
              <c:yMode val="edge"/>
              <c:x val="0.42304399931518599"/>
              <c:y val="0.72085106382978703"/>
            </c:manualLayout>
          </c:layout>
          <c:overlay val="0"/>
          <c:spPr>
            <a:noFill/>
            <a:ln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23985856"/>
        <c:crosses val="autoZero"/>
        <c:crossBetween val="midCat"/>
      </c:valAx>
      <c:valAx>
        <c:axId val="22398585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23986416"/>
        <c:crosses val="autoZero"/>
        <c:crossBetween val="midCat"/>
      </c:valAx>
      <c:spPr>
        <a:solidFill>
          <a:srgbClr val="FFFFFF"/>
        </a:solidFill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24950783189249301"/>
          <c:y val="0.86468085106382997"/>
          <c:w val="0.47748673172402001"/>
          <c:h val="7.5329834019009806E-2"/>
        </c:manualLayout>
      </c:layout>
      <c:overlay val="1"/>
      <c:spPr>
        <a:solidFill>
          <a:srgbClr val="D9D9D9"/>
        </a:solidFill>
        <a:ln>
          <a:noFill/>
        </a:ln>
      </c:spPr>
      <c:txPr>
        <a:bodyPr/>
        <a:lstStyle/>
        <a:p>
          <a:pPr>
            <a:defRPr sz="920" b="0" strike="noStrike" spc="-1">
              <a:solidFill>
                <a:srgbClr val="000000"/>
              </a:solidFill>
              <a:latin typeface="Arial"/>
            </a:defRPr>
          </a:pPr>
          <a:endParaRPr lang="de-DE"/>
        </a:p>
      </c:txPr>
    </c:legend>
    <c:plotVisOnly val="1"/>
    <c:dispBlanksAs val="span"/>
    <c:showDLblsOverMax val="1"/>
  </c:chart>
  <c:spPr>
    <a:solidFill>
      <a:srgbClr val="E6E6E6"/>
    </a:solidFill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73800</xdr:colOff>
      <xdr:row>23</xdr:row>
      <xdr:rowOff>32040</xdr:rowOff>
    </xdr:from>
    <xdr:to>
      <xdr:col>9</xdr:col>
      <xdr:colOff>950400</xdr:colOff>
      <xdr:row>40</xdr:row>
      <xdr:rowOff>11520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ontrolPanelSetVisible"/>
      <definedName name="obGet"/>
      <definedName name="OBGETPROPERTY"/>
      <definedName name="obMake"/>
      <definedName name="OBSYNC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6"/>
  <sheetViews>
    <sheetView zoomScale="80" zoomScaleNormal="80" workbookViewId="0">
      <selection activeCell="F9" sqref="F9"/>
    </sheetView>
  </sheetViews>
  <sheetFormatPr baseColWidth="10" defaultColWidth="8.88671875" defaultRowHeight="13.2" x14ac:dyDescent="0.25"/>
  <cols>
    <col min="1" max="3" width="9.109375" style="2" customWidth="1"/>
    <col min="4" max="7" width="10.6640625" style="2" customWidth="1"/>
    <col min="8" max="8" width="18.6640625" style="2" customWidth="1"/>
    <col min="9" max="10" width="10.6640625" style="2" customWidth="1"/>
    <col min="11" max="11" width="11.6640625" style="2" customWidth="1"/>
    <col min="12" max="12" width="10.6640625" style="3" customWidth="1"/>
    <col min="13" max="256" width="10.6640625" style="2" customWidth="1"/>
    <col min="257" max="1025" width="11.5546875" style="4"/>
  </cols>
  <sheetData>
    <row r="2" spans="2:6" x14ac:dyDescent="0.25">
      <c r="B2" s="5" t="s">
        <v>0</v>
      </c>
    </row>
    <row r="5" spans="2:6" x14ac:dyDescent="0.25">
      <c r="B5" s="6" t="s">
        <v>1</v>
      </c>
      <c r="C5" s="6"/>
      <c r="E5" s="7" t="s">
        <v>2</v>
      </c>
      <c r="F5" s="7"/>
    </row>
    <row r="7" spans="2:6" x14ac:dyDescent="0.25">
      <c r="B7" s="8" t="s">
        <v>3</v>
      </c>
      <c r="C7" s="8"/>
      <c r="E7" s="8" t="s">
        <v>4</v>
      </c>
      <c r="F7" s="8"/>
    </row>
    <row r="8" spans="2:6" x14ac:dyDescent="0.25">
      <c r="B8" s="2" t="s">
        <v>5</v>
      </c>
      <c r="C8" s="9" t="b">
        <f>TRUE()</f>
        <v>1</v>
      </c>
      <c r="E8" s="2" t="s">
        <v>6</v>
      </c>
      <c r="F8" s="10" t="s">
        <v>7</v>
      </c>
    </row>
    <row r="9" spans="2:6" x14ac:dyDescent="0.25">
      <c r="E9" s="2" t="s">
        <v>8</v>
      </c>
      <c r="F9" s="11" t="b">
        <f>TRUE()</f>
        <v>1</v>
      </c>
    </row>
    <row r="10" spans="2:6" x14ac:dyDescent="0.25">
      <c r="B10" s="8" t="s">
        <v>9</v>
      </c>
      <c r="C10" s="8"/>
    </row>
    <row r="11" spans="2:6" x14ac:dyDescent="0.25">
      <c r="B11" s="12" t="b">
        <f>[1]!obControlPanelSetVisible(C8)</f>
        <v>1</v>
      </c>
      <c r="E11" s="13" t="s">
        <v>9</v>
      </c>
      <c r="F11" s="13"/>
    </row>
    <row r="12" spans="2:6" x14ac:dyDescent="0.25">
      <c r="E12" s="2" t="s">
        <v>10</v>
      </c>
      <c r="F12" s="2" t="str">
        <f>[1]!OBADDALLJARS(F8,F9)</f>
        <v>\\vmware-host\Shared Folders\finmath-spreadsheets\spreadsheets\Monte Carlo Black Scholes Model Delta Hedge Portfolio\lib</v>
      </c>
    </row>
    <row r="14" spans="2:6" x14ac:dyDescent="0.25">
      <c r="B14" s="6" t="s">
        <v>11</v>
      </c>
      <c r="C14" s="6"/>
      <c r="E14" s="7" t="s">
        <v>12</v>
      </c>
      <c r="F14" s="7"/>
    </row>
    <row r="16" spans="2:6" x14ac:dyDescent="0.25">
      <c r="B16" s="8" t="s">
        <v>9</v>
      </c>
      <c r="C16" s="8"/>
      <c r="E16" s="8" t="s">
        <v>13</v>
      </c>
      <c r="F16" s="8"/>
    </row>
    <row r="17" spans="2:6" x14ac:dyDescent="0.25">
      <c r="B17" s="2" t="s">
        <v>14</v>
      </c>
      <c r="C17" s="14" t="str">
        <f>[1]!OBGETPROPERTY("version")</f>
        <v>6.1.0</v>
      </c>
      <c r="E17" s="2" t="s">
        <v>6</v>
      </c>
      <c r="F17" s="10"/>
    </row>
    <row r="18" spans="2:6" x14ac:dyDescent="0.25">
      <c r="B18" s="2" t="s">
        <v>15</v>
      </c>
      <c r="C18" s="2" t="str">
        <f>[1]!OBGETPROPERTY("build")</f>
        <v>60100</v>
      </c>
      <c r="E18" s="2" t="s">
        <v>8</v>
      </c>
      <c r="F18" s="15">
        <f>1</f>
        <v>1</v>
      </c>
    </row>
    <row r="20" spans="2:6" x14ac:dyDescent="0.25">
      <c r="E20" s="8" t="s">
        <v>9</v>
      </c>
      <c r="F20" s="8"/>
    </row>
    <row r="21" spans="2:6" x14ac:dyDescent="0.25">
      <c r="B21" s="6" t="s">
        <v>16</v>
      </c>
      <c r="C21" s="6"/>
      <c r="E21" s="2" t="s">
        <v>10</v>
      </c>
      <c r="F21" s="2" t="str">
        <f>[1]!OBADDCLASSES(F17,F18)</f>
        <v>\\vmware-host\Shared Folders\finmath-spreadsheets\spreadsheets\Monte Carlo Black Scholes Model Delta Hedge Portfolio\</v>
      </c>
    </row>
    <row r="23" spans="2:6" x14ac:dyDescent="0.25">
      <c r="B23" s="8" t="s">
        <v>9</v>
      </c>
      <c r="C23" s="8"/>
    </row>
    <row r="24" spans="2:6" x14ac:dyDescent="0.25">
      <c r="B24" s="2" t="s">
        <v>14</v>
      </c>
      <c r="C24" s="14" t="str">
        <f>[1]!obGet([1]!obCall("",obLibs&amp;"net.finmath.information.Library","getVersionString"))</f>
        <v>4.0.6-SNAPSHOT</v>
      </c>
    </row>
    <row r="25" spans="2:6" x14ac:dyDescent="0.25">
      <c r="E25" s="7" t="s">
        <v>17</v>
      </c>
      <c r="F25" s="7"/>
    </row>
    <row r="26" spans="2:6" x14ac:dyDescent="0.25">
      <c r="E26" s="16" t="str">
        <f>IF(OR(ISERROR(F12),ISERROR(F21)),NA(),"")</f>
        <v/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Z312"/>
  <sheetViews>
    <sheetView tabSelected="1" zoomScale="80" zoomScaleNormal="80" workbookViewId="0"/>
  </sheetViews>
  <sheetFormatPr baseColWidth="10" defaultColWidth="8.88671875" defaultRowHeight="13.2" x14ac:dyDescent="0.25"/>
  <cols>
    <col min="1" max="1" width="5.109375" style="17" customWidth="1"/>
    <col min="2" max="5" width="14" style="17" customWidth="1"/>
    <col min="6" max="6" width="5.109375" style="17" customWidth="1"/>
    <col min="7" max="7" width="18.21875" style="17" customWidth="1"/>
    <col min="8" max="10" width="14.44140625" style="17" customWidth="1"/>
    <col min="11" max="11" width="5.109375" style="17" customWidth="1"/>
    <col min="12" max="259" width="14.44140625" style="17" customWidth="1"/>
    <col min="260" max="260" width="14.44140625" style="18" customWidth="1"/>
  </cols>
  <sheetData>
    <row r="2" spans="2:15" s="19" customFormat="1" ht="15" customHeight="1" x14ac:dyDescent="0.25">
      <c r="B2" s="19" t="s">
        <v>18</v>
      </c>
    </row>
    <row r="3" spans="2:15" s="20" customFormat="1" ht="11.85" customHeight="1" x14ac:dyDescent="0.25">
      <c r="B3" s="21" t="s">
        <v>19</v>
      </c>
    </row>
    <row r="4" spans="2:15" s="20" customFormat="1" ht="11.8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ht="11.85" customHeight="1" x14ac:dyDescent="0.25">
      <c r="O5" s="20"/>
    </row>
    <row r="6" spans="2:15" ht="11.85" customHeight="1" x14ac:dyDescent="0.25">
      <c r="B6" s="22" t="s">
        <v>20</v>
      </c>
      <c r="C6" s="22"/>
      <c r="D6" s="22"/>
      <c r="E6" s="22"/>
      <c r="G6" s="22" t="s">
        <v>21</v>
      </c>
      <c r="H6" s="22"/>
      <c r="I6" s="22"/>
      <c r="J6" s="22"/>
      <c r="O6" s="20"/>
    </row>
    <row r="7" spans="2:15" ht="11.85" customHeight="1" x14ac:dyDescent="0.25">
      <c r="B7" s="17" t="s">
        <v>22</v>
      </c>
      <c r="C7" s="17" t="str">
        <f>obLibs&amp;"net.finmath.time.TimeDiscretizationFromArray"</f>
        <v>net.finmath.time.TimeDiscretizationFromArray</v>
      </c>
      <c r="G7" s="17" t="s">
        <v>22</v>
      </c>
      <c r="H7" s="17" t="s">
        <v>23</v>
      </c>
      <c r="N7" s="23"/>
      <c r="O7" s="20"/>
    </row>
    <row r="8" spans="2:15" ht="11.85" customHeight="1" x14ac:dyDescent="0.25">
      <c r="B8" s="24" t="s">
        <v>3</v>
      </c>
      <c r="C8" s="24"/>
      <c r="D8" s="24"/>
      <c r="E8" s="24"/>
      <c r="G8" s="25" t="s">
        <v>3</v>
      </c>
      <c r="H8" s="25"/>
      <c r="I8" s="25"/>
      <c r="J8" s="25"/>
      <c r="O8" s="20"/>
    </row>
    <row r="9" spans="2:15" ht="11.85" customHeight="1" x14ac:dyDescent="0.25">
      <c r="B9" s="17" t="str">
        <f>[1]!obMake(C9,D9,E9)</f>
        <v>td.start 
[42668]</v>
      </c>
      <c r="C9" s="26" t="s">
        <v>24</v>
      </c>
      <c r="D9" s="26" t="s">
        <v>25</v>
      </c>
      <c r="E9" s="27">
        <v>0</v>
      </c>
      <c r="G9" s="17" t="str">
        <f>[1]!obMake(H9,I9,J9)</f>
        <v>optionMaturity 
[42667]</v>
      </c>
      <c r="H9" s="26" t="s">
        <v>26</v>
      </c>
      <c r="I9" s="26" t="s">
        <v>25</v>
      </c>
      <c r="J9" s="28">
        <v>2</v>
      </c>
      <c r="O9" s="4"/>
    </row>
    <row r="10" spans="2:15" ht="11.85" customHeight="1" x14ac:dyDescent="0.25">
      <c r="B10" s="17" t="str">
        <f>[1]!obMake(C10,D10,E10)</f>
        <v>td.num 
[42659]</v>
      </c>
      <c r="C10" s="26" t="s">
        <v>27</v>
      </c>
      <c r="D10" s="26" t="s">
        <v>28</v>
      </c>
      <c r="E10" s="27">
        <v>50</v>
      </c>
      <c r="G10" s="17" t="str">
        <f>[1]!obMake(H10,I10,J10)</f>
        <v>optionStrike 
[42670]</v>
      </c>
      <c r="H10" s="26" t="s">
        <v>29</v>
      </c>
      <c r="I10" s="26" t="s">
        <v>25</v>
      </c>
      <c r="J10" s="29">
        <v>105</v>
      </c>
      <c r="L10" s="4"/>
      <c r="M10" s="4"/>
    </row>
    <row r="11" spans="2:15" ht="11.85" customHeight="1" x14ac:dyDescent="0.25">
      <c r="B11" s="17" t="str">
        <f>[1]!obMake(C11,D11,E11)</f>
        <v>td.step 
[42662]</v>
      </c>
      <c r="C11" s="26" t="s">
        <v>30</v>
      </c>
      <c r="D11" s="26" t="s">
        <v>25</v>
      </c>
      <c r="E11" s="27">
        <v>0.1</v>
      </c>
      <c r="G11" s="17" t="str">
        <f>[1]!obMake(H11,I11,J11)</f>
        <v>riskFreeRateAssumed 
[42666]</v>
      </c>
      <c r="H11" s="26" t="s">
        <v>31</v>
      </c>
      <c r="I11" s="26" t="s">
        <v>25</v>
      </c>
      <c r="J11" s="30">
        <v>0.05</v>
      </c>
    </row>
    <row r="12" spans="2:15" ht="11.85" customHeight="1" x14ac:dyDescent="0.25">
      <c r="B12" s="4"/>
      <c r="D12" s="26"/>
      <c r="G12" s="17" t="str">
        <f>[1]!obMake(H12,I12,J12)</f>
        <v>volatilityAssumed 
[42658]</v>
      </c>
      <c r="H12" s="26" t="s">
        <v>32</v>
      </c>
      <c r="I12" s="26" t="s">
        <v>25</v>
      </c>
      <c r="J12" s="30">
        <v>0.3</v>
      </c>
    </row>
    <row r="13" spans="2:15" ht="11.85" customHeight="1" x14ac:dyDescent="0.25">
      <c r="B13" s="24" t="s">
        <v>33</v>
      </c>
      <c r="C13" s="24"/>
      <c r="D13" s="24"/>
      <c r="E13" s="24"/>
      <c r="J13" s="31"/>
    </row>
    <row r="14" spans="2:15" ht="11.85" customHeight="1" x14ac:dyDescent="0.25">
      <c r="B14" s="26" t="str">
        <f>[1]!obMake(C14,obLibs&amp;C7,B9:B11)</f>
        <v>timeDiscretization 
[42676]</v>
      </c>
      <c r="C14" s="17" t="s">
        <v>34</v>
      </c>
      <c r="G14" s="25" t="s">
        <v>33</v>
      </c>
      <c r="H14" s="25"/>
      <c r="I14" s="25"/>
      <c r="J14" s="25"/>
    </row>
    <row r="15" spans="2:15" ht="11.85" customHeight="1" x14ac:dyDescent="0.25">
      <c r="G15" s="26" t="str">
        <f>[1]!obMake(H15,obLibs&amp;H7,G9:G12)</f>
        <v>product 
[42675]</v>
      </c>
      <c r="H15" s="26" t="s">
        <v>35</v>
      </c>
      <c r="I15" s="26"/>
    </row>
    <row r="16" spans="2:15" ht="11.85" customHeight="1" x14ac:dyDescent="0.25">
      <c r="B16" s="22" t="s">
        <v>36</v>
      </c>
      <c r="C16" s="22"/>
      <c r="D16" s="22"/>
      <c r="E16" s="22"/>
    </row>
    <row r="17" spans="2:10" ht="11.85" customHeight="1" x14ac:dyDescent="0.25">
      <c r="B17" s="17" t="s">
        <v>22</v>
      </c>
      <c r="C17" s="17" t="s">
        <v>37</v>
      </c>
    </row>
    <row r="18" spans="2:10" ht="11.85" customHeight="1" x14ac:dyDescent="0.25">
      <c r="B18" s="24" t="s">
        <v>3</v>
      </c>
      <c r="C18" s="24"/>
      <c r="D18" s="24"/>
      <c r="E18" s="24"/>
      <c r="G18" s="22" t="s">
        <v>38</v>
      </c>
      <c r="H18" s="22"/>
      <c r="I18" s="22"/>
      <c r="J18" s="22"/>
    </row>
    <row r="19" spans="2:10" ht="11.85" customHeight="1" x14ac:dyDescent="0.25">
      <c r="B19" s="17" t="str">
        <f>[1]!obMake(C19,D19,E19)</f>
        <v>initialValue 
[42665]</v>
      </c>
      <c r="C19" s="26" t="s">
        <v>39</v>
      </c>
      <c r="D19" s="26" t="s">
        <v>25</v>
      </c>
      <c r="E19" s="27">
        <v>100</v>
      </c>
      <c r="G19" s="26" t="str">
        <f>[1]!obMake("evaluationTime","double",J19)</f>
        <v>evaluationTime 
[42657]</v>
      </c>
      <c r="H19" s="26"/>
      <c r="I19" s="26"/>
      <c r="J19" s="23">
        <f>J9</f>
        <v>2</v>
      </c>
    </row>
    <row r="20" spans="2:10" ht="11.85" customHeight="1" x14ac:dyDescent="0.25">
      <c r="B20" s="17" t="str">
        <f>[1]!obMake(C20,D20,E20)</f>
        <v>riskFreeRate 
[42669]</v>
      </c>
      <c r="C20" s="26" t="s">
        <v>40</v>
      </c>
      <c r="D20" s="26" t="s">
        <v>25</v>
      </c>
      <c r="E20" s="27">
        <v>0.05</v>
      </c>
    </row>
    <row r="21" spans="2:10" ht="11.85" customHeight="1" x14ac:dyDescent="0.25">
      <c r="B21" s="17" t="str">
        <f>[1]!obMake(C21,D21,E21)</f>
        <v>volatility 
[42661]</v>
      </c>
      <c r="C21" s="26" t="s">
        <v>41</v>
      </c>
      <c r="D21" s="26" t="s">
        <v>25</v>
      </c>
      <c r="E21" s="32">
        <v>0.3</v>
      </c>
      <c r="G21" s="22" t="s">
        <v>42</v>
      </c>
      <c r="H21" s="22"/>
      <c r="I21" s="22"/>
      <c r="J21" s="22"/>
    </row>
    <row r="22" spans="2:10" ht="11.85" customHeight="1" x14ac:dyDescent="0.25">
      <c r="G22" s="33" t="s">
        <v>43</v>
      </c>
      <c r="H22" s="33"/>
      <c r="I22" s="33"/>
      <c r="J22" s="34">
        <f>[1]!obGet([1]!obCall("",obLibs&amp;"net.finmath.functions.AnalyticFormulas","blackScholesOptionValue",B19,B20,B21,G9,G10))</f>
        <v>18.993678426215379</v>
      </c>
    </row>
    <row r="23" spans="2:10" ht="11.85" customHeight="1" x14ac:dyDescent="0.25">
      <c r="B23" s="24" t="s">
        <v>33</v>
      </c>
      <c r="C23" s="24"/>
      <c r="D23" s="24"/>
      <c r="E23" s="24"/>
      <c r="G23" s="33"/>
      <c r="H23" s="33"/>
      <c r="I23" s="33"/>
      <c r="J23" s="34"/>
    </row>
    <row r="24" spans="2:10" ht="11.85" customHeight="1" x14ac:dyDescent="0.25">
      <c r="B24" s="26" t="str">
        <f>[1]!obMake(C24,obLibs&amp;C17,B19:B21)</f>
        <v>model 
[42673]</v>
      </c>
      <c r="C24" s="26" t="s">
        <v>44</v>
      </c>
      <c r="D24" s="26"/>
      <c r="E24" s="26"/>
      <c r="G24" s="33"/>
      <c r="H24" s="33"/>
      <c r="I24" s="33"/>
      <c r="J24" s="34"/>
    </row>
    <row r="25" spans="2:10" ht="11.85" customHeight="1" x14ac:dyDescent="0.25">
      <c r="G25" s="33"/>
      <c r="H25" s="33"/>
      <c r="I25" s="33"/>
      <c r="J25" s="34"/>
    </row>
    <row r="26" spans="2:10" ht="11.85" customHeight="1" x14ac:dyDescent="0.25">
      <c r="B26" s="22" t="s">
        <v>45</v>
      </c>
      <c r="C26" s="22"/>
      <c r="D26" s="22"/>
      <c r="E26" s="22"/>
      <c r="G26" s="33"/>
      <c r="H26" s="33"/>
      <c r="I26" s="33"/>
      <c r="J26" s="34"/>
    </row>
    <row r="27" spans="2:10" ht="11.85" customHeight="1" x14ac:dyDescent="0.25">
      <c r="B27" s="17" t="s">
        <v>22</v>
      </c>
      <c r="C27" s="17" t="s">
        <v>46</v>
      </c>
      <c r="G27" s="33"/>
      <c r="H27" s="33"/>
      <c r="I27" s="33"/>
      <c r="J27" s="34"/>
    </row>
    <row r="28" spans="2:10" ht="11.85" customHeight="1" x14ac:dyDescent="0.25">
      <c r="B28" s="24" t="s">
        <v>3</v>
      </c>
      <c r="C28" s="24"/>
      <c r="D28" s="24"/>
      <c r="E28" s="24"/>
      <c r="G28" s="33"/>
      <c r="H28" s="33"/>
      <c r="I28" s="33"/>
      <c r="J28" s="34"/>
    </row>
    <row r="29" spans="2:10" ht="11.85" customHeight="1" x14ac:dyDescent="0.25">
      <c r="B29" s="17" t="str">
        <f>B14</f>
        <v>timeDiscretization 
[42676]</v>
      </c>
      <c r="C29" s="26" t="s">
        <v>47</v>
      </c>
      <c r="D29" s="26" t="s">
        <v>48</v>
      </c>
      <c r="E29" s="26"/>
      <c r="G29" s="33"/>
      <c r="H29" s="33"/>
      <c r="I29" s="33"/>
      <c r="J29" s="34"/>
    </row>
    <row r="30" spans="2:10" ht="11.85" customHeight="1" x14ac:dyDescent="0.25">
      <c r="B30" s="17" t="str">
        <f>[1]!obMake(C30,D30,E30)</f>
        <v>numberOfFactors 
[42671]</v>
      </c>
      <c r="C30" s="26" t="s">
        <v>49</v>
      </c>
      <c r="D30" s="26" t="s">
        <v>28</v>
      </c>
      <c r="E30" s="35">
        <v>1</v>
      </c>
      <c r="G30" s="33"/>
      <c r="H30" s="33"/>
      <c r="I30" s="33"/>
      <c r="J30" s="34"/>
    </row>
    <row r="31" spans="2:10" ht="11.85" customHeight="1" x14ac:dyDescent="0.25">
      <c r="B31" s="17" t="str">
        <f>[1]!obMake(C31,D31,E31)</f>
        <v>numberOfPaths 
[42660]</v>
      </c>
      <c r="C31" s="26" t="s">
        <v>50</v>
      </c>
      <c r="D31" s="26" t="s">
        <v>28</v>
      </c>
      <c r="E31" s="35">
        <v>10000</v>
      </c>
      <c r="G31" s="33"/>
      <c r="H31" s="33"/>
      <c r="I31" s="33"/>
      <c r="J31" s="34"/>
    </row>
    <row r="32" spans="2:10" ht="11.85" customHeight="1" x14ac:dyDescent="0.25">
      <c r="B32" s="17" t="str">
        <f>[1]!obMake(C32,D32,E32)</f>
        <v>seed 
[42664]</v>
      </c>
      <c r="C32" s="26" t="s">
        <v>51</v>
      </c>
      <c r="D32" s="26" t="s">
        <v>28</v>
      </c>
      <c r="E32" s="35">
        <v>3131</v>
      </c>
      <c r="G32" s="33"/>
      <c r="H32" s="33"/>
      <c r="I32" s="33"/>
      <c r="J32" s="34"/>
    </row>
    <row r="33" spans="2:10" ht="11.85" customHeight="1" x14ac:dyDescent="0.25">
      <c r="G33" s="33"/>
      <c r="H33" s="33"/>
      <c r="I33" s="33"/>
      <c r="J33" s="34"/>
    </row>
    <row r="34" spans="2:10" ht="11.85" customHeight="1" x14ac:dyDescent="0.25">
      <c r="B34" s="24" t="s">
        <v>33</v>
      </c>
      <c r="C34" s="24"/>
      <c r="D34" s="24"/>
      <c r="E34" s="24"/>
      <c r="G34" s="33"/>
      <c r="H34" s="33"/>
      <c r="I34" s="33"/>
      <c r="J34" s="34"/>
    </row>
    <row r="35" spans="2:10" ht="11.85" customHeight="1" x14ac:dyDescent="0.25">
      <c r="B35" s="26" t="str">
        <f>[1]!obMake(C35,obLibs&amp;C27,B29:B32)</f>
        <v>brownianMotion 
[42677]</v>
      </c>
      <c r="C35" s="26" t="s">
        <v>52</v>
      </c>
      <c r="D35" s="26"/>
      <c r="E35" s="26"/>
      <c r="G35" s="33"/>
      <c r="H35" s="33"/>
      <c r="I35" s="33"/>
      <c r="J35" s="34"/>
    </row>
    <row r="36" spans="2:10" ht="11.85" customHeight="1" x14ac:dyDescent="0.25">
      <c r="B36" s="26"/>
      <c r="C36" s="26"/>
      <c r="D36" s="26"/>
      <c r="E36" s="26"/>
      <c r="G36" s="33"/>
      <c r="H36" s="33"/>
      <c r="I36" s="33"/>
      <c r="J36" s="34"/>
    </row>
    <row r="37" spans="2:10" ht="11.85" customHeight="1" x14ac:dyDescent="0.25">
      <c r="B37" s="22" t="s">
        <v>53</v>
      </c>
      <c r="C37" s="22"/>
      <c r="D37" s="22"/>
      <c r="E37" s="22"/>
      <c r="G37" s="33"/>
      <c r="H37" s="33"/>
      <c r="I37" s="33"/>
      <c r="J37" s="34"/>
    </row>
    <row r="38" spans="2:10" ht="11.85" customHeight="1" x14ac:dyDescent="0.25">
      <c r="B38" s="17" t="s">
        <v>22</v>
      </c>
      <c r="C38" s="17" t="s">
        <v>54</v>
      </c>
      <c r="G38" s="33"/>
      <c r="H38" s="33"/>
      <c r="I38" s="33"/>
      <c r="J38" s="34"/>
    </row>
    <row r="39" spans="2:10" ht="11.85" customHeight="1" x14ac:dyDescent="0.25">
      <c r="B39" s="24" t="s">
        <v>3</v>
      </c>
      <c r="C39" s="24"/>
      <c r="D39" s="24"/>
      <c r="E39" s="24"/>
      <c r="G39" s="33"/>
      <c r="H39" s="33"/>
      <c r="I39" s="33"/>
      <c r="J39" s="34"/>
    </row>
    <row r="40" spans="2:10" ht="11.85" customHeight="1" x14ac:dyDescent="0.25">
      <c r="B40" s="17" t="str">
        <f>B35</f>
        <v>brownianMotion 
[42677]</v>
      </c>
      <c r="C40" s="26"/>
      <c r="D40" s="26" t="s">
        <v>48</v>
      </c>
      <c r="E40" s="26"/>
      <c r="G40" s="33"/>
      <c r="H40" s="33"/>
      <c r="I40" s="33"/>
      <c r="J40" s="34"/>
    </row>
    <row r="41" spans="2:10" ht="11.85" customHeight="1" x14ac:dyDescent="0.25">
      <c r="G41" s="33"/>
      <c r="H41" s="33"/>
      <c r="I41" s="33"/>
      <c r="J41" s="34"/>
    </row>
    <row r="42" spans="2:10" ht="11.85" customHeight="1" x14ac:dyDescent="0.25">
      <c r="B42" s="24" t="s">
        <v>33</v>
      </c>
      <c r="C42" s="24"/>
      <c r="D42" s="24"/>
      <c r="E42" s="24"/>
      <c r="G42" s="33"/>
      <c r="H42" s="33"/>
      <c r="I42" s="33"/>
      <c r="J42" s="34"/>
    </row>
    <row r="43" spans="2:10" ht="11.85" customHeight="1" x14ac:dyDescent="0.25">
      <c r="B43" s="26" t="str">
        <f>[1]!obMake(C43,obLibs&amp;C38,[1]!OBSYNC(B40,B24))</f>
        <v>eulerScheme 
[42678]</v>
      </c>
      <c r="C43" s="26" t="s">
        <v>55</v>
      </c>
      <c r="D43" s="26"/>
      <c r="E43" s="26"/>
      <c r="G43" s="36" t="s">
        <v>56</v>
      </c>
      <c r="H43" s="33"/>
      <c r="I43" s="33"/>
      <c r="J43" s="34"/>
    </row>
    <row r="44" spans="2:10" ht="11.85" customHeight="1" x14ac:dyDescent="0.25">
      <c r="B44" s="26"/>
      <c r="C44" s="26"/>
      <c r="D44" s="26"/>
      <c r="E44" s="26"/>
      <c r="G44" s="33"/>
      <c r="H44" s="33"/>
      <c r="I44" s="33"/>
      <c r="J44" s="34"/>
    </row>
    <row r="45" spans="2:10" ht="11.85" customHeight="1" x14ac:dyDescent="0.25">
      <c r="B45" s="22" t="s">
        <v>57</v>
      </c>
      <c r="C45" s="22"/>
      <c r="D45" s="22"/>
      <c r="E45" s="22"/>
      <c r="G45" s="33"/>
      <c r="H45" s="33"/>
      <c r="I45" s="33"/>
      <c r="J45" s="34"/>
    </row>
    <row r="46" spans="2:10" ht="11.85" customHeight="1" x14ac:dyDescent="0.25">
      <c r="B46" s="17" t="s">
        <v>22</v>
      </c>
      <c r="C46" s="17" t="s">
        <v>58</v>
      </c>
      <c r="G46" s="33"/>
      <c r="H46" s="33"/>
      <c r="I46" s="33"/>
      <c r="J46" s="34"/>
    </row>
    <row r="47" spans="2:10" ht="11.85" customHeight="1" x14ac:dyDescent="0.25">
      <c r="B47" s="24" t="s">
        <v>3</v>
      </c>
      <c r="C47" s="24"/>
      <c r="D47" s="24"/>
      <c r="E47" s="24"/>
      <c r="G47" s="33"/>
      <c r="H47" s="33"/>
      <c r="I47" s="33"/>
      <c r="J47" s="34"/>
    </row>
    <row r="48" spans="2:10" ht="11.85" customHeight="1" x14ac:dyDescent="0.25">
      <c r="B48" s="17" t="str">
        <f>B24</f>
        <v>model 
[42673]</v>
      </c>
      <c r="C48" s="26"/>
      <c r="D48" s="26" t="s">
        <v>48</v>
      </c>
      <c r="E48" s="26"/>
      <c r="G48" s="33"/>
      <c r="H48" s="33"/>
      <c r="I48" s="33"/>
      <c r="J48" s="34"/>
    </row>
    <row r="49" spans="2:10" ht="11.85" customHeight="1" x14ac:dyDescent="0.25">
      <c r="B49" s="17" t="str">
        <f>B43</f>
        <v>eulerScheme 
[42678]</v>
      </c>
      <c r="C49" s="26"/>
      <c r="D49" s="26" t="s">
        <v>48</v>
      </c>
      <c r="E49" s="26"/>
      <c r="G49" s="33"/>
      <c r="H49" s="33"/>
      <c r="I49" s="33"/>
      <c r="J49" s="34"/>
    </row>
    <row r="51" spans="2:10" ht="11.85" customHeight="1" x14ac:dyDescent="0.25">
      <c r="B51" s="24" t="s">
        <v>33</v>
      </c>
      <c r="C51" s="24"/>
      <c r="D51" s="24"/>
      <c r="E51" s="24"/>
    </row>
    <row r="52" spans="2:10" ht="11.85" customHeight="1" x14ac:dyDescent="0.25">
      <c r="B52" s="26" t="str">
        <f>[1]!obMake(C52,obLibs&amp;C46,B48:B49)</f>
        <v>simulation 
[42679]</v>
      </c>
      <c r="C52" s="26" t="s">
        <v>59</v>
      </c>
      <c r="D52" s="26"/>
      <c r="E52" s="26"/>
    </row>
    <row r="61" spans="2:10" ht="11.85" customHeight="1" x14ac:dyDescent="0.25">
      <c r="C61" s="17" t="s">
        <v>60</v>
      </c>
      <c r="F61" s="17" t="s">
        <v>61</v>
      </c>
    </row>
    <row r="62" spans="2:10" ht="11.85" customHeight="1" x14ac:dyDescent="0.25">
      <c r="B62" s="37" t="str">
        <f>[1]!obCall("underlyingValue",B52,"getAssetValue",G19,[1]!obMake("","int",0))</f>
        <v>underlyingValue 
[42683]</v>
      </c>
      <c r="C62" s="37" t="str">
        <f>[1]!obCall("productValues",G15,"getValue",G19,$B$52)</f>
        <v>productValues 
[42680]</v>
      </c>
      <c r="F62" s="17" t="s">
        <v>62</v>
      </c>
    </row>
    <row r="63" spans="2:10" ht="11.85" customHeight="1" x14ac:dyDescent="0.25">
      <c r="B63" s="38">
        <f t="array" ref="B63:B312">TRANSPOSE([1]!obGet([1]!obCall("",B62,"getRealizations")))</f>
        <v>81.898959668444746</v>
      </c>
      <c r="C63" s="38">
        <f t="array" ref="C63:C312">TRANSPOSE([1]!obGet([1]!obCall("",C62,"getRealizations")))</f>
        <v>-0.5934333580906852</v>
      </c>
      <c r="D63" s="38"/>
      <c r="E63" s="38"/>
      <c r="F63" s="39">
        <f t="shared" ref="F63:F126" si="0">MAX(B63-$J$10,0)</f>
        <v>0</v>
      </c>
    </row>
    <row r="64" spans="2:10" ht="11.85" customHeight="1" x14ac:dyDescent="0.25">
      <c r="B64" s="38">
        <v>142.88410517180486</v>
      </c>
      <c r="C64" s="38">
        <v>40.092676523206634</v>
      </c>
      <c r="D64" s="38"/>
      <c r="E64" s="38"/>
      <c r="F64" s="39">
        <f t="shared" si="0"/>
        <v>37.884105171804862</v>
      </c>
    </row>
    <row r="65" spans="2:6" ht="11.85" customHeight="1" x14ac:dyDescent="0.25">
      <c r="B65" s="38">
        <v>88.024217814516746</v>
      </c>
      <c r="C65" s="38">
        <v>-0.23853308370299864</v>
      </c>
      <c r="D65" s="38"/>
      <c r="E65" s="38"/>
      <c r="F65" s="39">
        <f t="shared" si="0"/>
        <v>0</v>
      </c>
    </row>
    <row r="66" spans="2:6" ht="11.85" customHeight="1" x14ac:dyDescent="0.25">
      <c r="B66" s="38">
        <v>110.06831698959569</v>
      </c>
      <c r="C66" s="38">
        <v>6.8611150128824789</v>
      </c>
      <c r="D66" s="38"/>
      <c r="E66" s="38"/>
      <c r="F66" s="39">
        <f t="shared" si="0"/>
        <v>5.0683169895956866</v>
      </c>
    </row>
    <row r="67" spans="2:6" ht="11.85" customHeight="1" x14ac:dyDescent="0.25">
      <c r="B67" s="38">
        <v>87.386418292837362</v>
      </c>
      <c r="C67" s="38">
        <v>-1.3538026631793159</v>
      </c>
      <c r="D67" s="38"/>
      <c r="E67" s="38"/>
      <c r="F67" s="39">
        <f t="shared" si="0"/>
        <v>0</v>
      </c>
    </row>
    <row r="68" spans="2:6" ht="11.85" customHeight="1" x14ac:dyDescent="0.25">
      <c r="B68" s="38">
        <v>121.98757522190418</v>
      </c>
      <c r="C68" s="38">
        <v>20.944503314103734</v>
      </c>
      <c r="D68" s="38"/>
      <c r="E68" s="38"/>
      <c r="F68" s="39">
        <f t="shared" si="0"/>
        <v>16.98757522190418</v>
      </c>
    </row>
    <row r="69" spans="2:6" ht="11.85" customHeight="1" x14ac:dyDescent="0.25">
      <c r="B69" s="38">
        <v>132.22505676536576</v>
      </c>
      <c r="C69" s="38">
        <v>27.926786170700439</v>
      </c>
      <c r="D69" s="38"/>
      <c r="E69" s="38"/>
      <c r="F69" s="39">
        <f t="shared" si="0"/>
        <v>27.225056765365764</v>
      </c>
    </row>
    <row r="70" spans="2:6" ht="11.85" customHeight="1" x14ac:dyDescent="0.25">
      <c r="B70" s="38">
        <v>110.15167512489052</v>
      </c>
      <c r="C70" s="38">
        <v>5.8497957740422066</v>
      </c>
      <c r="D70" s="38"/>
      <c r="E70" s="38"/>
      <c r="F70" s="39">
        <f t="shared" si="0"/>
        <v>5.1516751248905166</v>
      </c>
    </row>
    <row r="71" spans="2:6" ht="11.85" customHeight="1" x14ac:dyDescent="0.25">
      <c r="B71" s="38">
        <v>134.05490113975389</v>
      </c>
      <c r="C71" s="38">
        <v>29.38983508986243</v>
      </c>
      <c r="D71" s="38"/>
      <c r="E71" s="38"/>
      <c r="F71" s="39">
        <f t="shared" si="0"/>
        <v>29.054901139753895</v>
      </c>
    </row>
    <row r="72" spans="2:6" ht="11.85" customHeight="1" x14ac:dyDescent="0.25">
      <c r="B72" s="38">
        <v>109.57185523119192</v>
      </c>
      <c r="C72" s="38">
        <v>7.2842615868721694</v>
      </c>
      <c r="D72" s="38"/>
      <c r="E72" s="38"/>
      <c r="F72" s="39">
        <f t="shared" si="0"/>
        <v>4.5718552311919183</v>
      </c>
    </row>
    <row r="73" spans="2:6" ht="11.85" customHeight="1" x14ac:dyDescent="0.25">
      <c r="B73" s="38">
        <v>97.065253836325482</v>
      </c>
      <c r="C73" s="38">
        <v>-3.2475743526475824</v>
      </c>
      <c r="D73" s="38"/>
      <c r="E73" s="38"/>
      <c r="F73" s="39">
        <f t="shared" si="0"/>
        <v>0</v>
      </c>
    </row>
    <row r="74" spans="2:6" ht="11.85" customHeight="1" x14ac:dyDescent="0.25">
      <c r="B74" s="38">
        <v>175.64875608340571</v>
      </c>
      <c r="C74" s="38">
        <v>70.157260030912099</v>
      </c>
      <c r="D74" s="38"/>
      <c r="E74" s="38"/>
      <c r="F74" s="39">
        <f t="shared" si="0"/>
        <v>70.648756083405715</v>
      </c>
    </row>
    <row r="75" spans="2:6" ht="11.85" customHeight="1" x14ac:dyDescent="0.25">
      <c r="B75" s="38">
        <v>68.547875063411439</v>
      </c>
      <c r="C75" s="38">
        <v>-1.5261438223466708</v>
      </c>
      <c r="D75" s="38"/>
      <c r="E75" s="38"/>
      <c r="F75" s="39">
        <f t="shared" si="0"/>
        <v>0</v>
      </c>
    </row>
    <row r="76" spans="2:6" ht="11.85" customHeight="1" x14ac:dyDescent="0.25">
      <c r="B76" s="38">
        <v>152.77343128378848</v>
      </c>
      <c r="C76" s="38">
        <v>48.799718554016636</v>
      </c>
      <c r="D76" s="38"/>
      <c r="E76" s="38"/>
      <c r="F76" s="39">
        <f t="shared" si="0"/>
        <v>47.773431283788483</v>
      </c>
    </row>
    <row r="77" spans="2:6" ht="11.85" customHeight="1" x14ac:dyDescent="0.25">
      <c r="B77" s="38">
        <v>88.140420475675683</v>
      </c>
      <c r="C77" s="38">
        <v>-0.23730915821198062</v>
      </c>
      <c r="D77" s="38"/>
      <c r="E77" s="38"/>
      <c r="F77" s="39">
        <f t="shared" si="0"/>
        <v>0</v>
      </c>
    </row>
    <row r="78" spans="2:6" ht="11.85" customHeight="1" x14ac:dyDescent="0.25">
      <c r="B78" s="38">
        <v>72.046441992512925</v>
      </c>
      <c r="C78" s="38">
        <v>4.9237601590611604</v>
      </c>
      <c r="D78" s="38"/>
      <c r="E78" s="38"/>
      <c r="F78" s="39">
        <f t="shared" si="0"/>
        <v>0</v>
      </c>
    </row>
    <row r="79" spans="2:6" ht="11.85" customHeight="1" x14ac:dyDescent="0.25">
      <c r="B79" s="38">
        <v>45.542842957922396</v>
      </c>
      <c r="C79" s="38">
        <v>0.86269119793961235</v>
      </c>
      <c r="D79" s="38"/>
      <c r="E79" s="38"/>
      <c r="F79" s="39">
        <f t="shared" si="0"/>
        <v>0</v>
      </c>
    </row>
    <row r="80" spans="2:6" ht="11.85" customHeight="1" x14ac:dyDescent="0.25">
      <c r="B80" s="38">
        <v>96.004932917514992</v>
      </c>
      <c r="C80" s="38">
        <v>6.5397884393610735</v>
      </c>
      <c r="D80" s="38"/>
      <c r="E80" s="38"/>
      <c r="F80" s="39">
        <f t="shared" si="0"/>
        <v>0</v>
      </c>
    </row>
    <row r="81" spans="2:6" ht="11.85" customHeight="1" x14ac:dyDescent="0.25">
      <c r="B81" s="38">
        <v>161.94138384356953</v>
      </c>
      <c r="C81" s="38">
        <v>59.39561781516187</v>
      </c>
      <c r="D81" s="38"/>
      <c r="E81" s="38"/>
      <c r="F81" s="39">
        <f t="shared" si="0"/>
        <v>56.941383843569525</v>
      </c>
    </row>
    <row r="82" spans="2:6" ht="11.85" customHeight="1" x14ac:dyDescent="0.25">
      <c r="B82" s="38">
        <v>276.62837394944893</v>
      </c>
      <c r="C82" s="38">
        <v>167.87580787642307</v>
      </c>
      <c r="D82" s="38"/>
      <c r="E82" s="38"/>
      <c r="F82" s="39">
        <f t="shared" si="0"/>
        <v>171.62837394944893</v>
      </c>
    </row>
    <row r="83" spans="2:6" ht="11.85" customHeight="1" x14ac:dyDescent="0.25">
      <c r="B83" s="38">
        <v>202.72969509071174</v>
      </c>
      <c r="C83" s="38">
        <v>95.84422911581899</v>
      </c>
      <c r="D83" s="38"/>
      <c r="E83" s="38"/>
      <c r="F83" s="39">
        <f t="shared" si="0"/>
        <v>97.729695090711743</v>
      </c>
    </row>
    <row r="84" spans="2:6" ht="11.85" customHeight="1" x14ac:dyDescent="0.25">
      <c r="B84" s="38">
        <v>82.126834710474697</v>
      </c>
      <c r="C84" s="38">
        <v>0.4725811116425227</v>
      </c>
      <c r="D84" s="38"/>
      <c r="E84" s="38"/>
      <c r="F84" s="39">
        <f t="shared" si="0"/>
        <v>0</v>
      </c>
    </row>
    <row r="85" spans="2:6" ht="11.85" customHeight="1" x14ac:dyDescent="0.25">
      <c r="B85" s="38">
        <v>118.75130832008395</v>
      </c>
      <c r="C85" s="38">
        <v>16.889324847010656</v>
      </c>
      <c r="D85" s="38"/>
      <c r="E85" s="38"/>
      <c r="F85" s="39">
        <f t="shared" si="0"/>
        <v>13.75130832008395</v>
      </c>
    </row>
    <row r="86" spans="2:6" ht="11.85" customHeight="1" x14ac:dyDescent="0.25">
      <c r="B86" s="38">
        <v>79.613625500801774</v>
      </c>
      <c r="C86" s="38">
        <v>1.2929927528600511</v>
      </c>
      <c r="D86" s="38"/>
      <c r="E86" s="38"/>
      <c r="F86" s="39">
        <f t="shared" si="0"/>
        <v>0</v>
      </c>
    </row>
    <row r="87" spans="2:6" ht="11.85" customHeight="1" x14ac:dyDescent="0.25">
      <c r="B87" s="38">
        <v>54.267652651649129</v>
      </c>
      <c r="C87" s="38">
        <v>-5.7053084012344213</v>
      </c>
      <c r="D87" s="38"/>
      <c r="E87" s="38"/>
      <c r="F87" s="39">
        <f t="shared" si="0"/>
        <v>0</v>
      </c>
    </row>
    <row r="88" spans="2:6" ht="11.85" customHeight="1" x14ac:dyDescent="0.25">
      <c r="B88" s="38">
        <v>51.763444407339215</v>
      </c>
      <c r="C88" s="38">
        <v>-0.18626894759954576</v>
      </c>
      <c r="D88" s="38"/>
      <c r="E88" s="38"/>
      <c r="F88" s="39">
        <f t="shared" si="0"/>
        <v>0</v>
      </c>
    </row>
    <row r="89" spans="2:6" ht="11.85" customHeight="1" x14ac:dyDescent="0.25">
      <c r="B89" s="38">
        <v>148.85589041639219</v>
      </c>
      <c r="C89" s="38">
        <v>46.038184718964828</v>
      </c>
      <c r="D89" s="38"/>
      <c r="E89" s="38"/>
      <c r="F89" s="39">
        <f t="shared" si="0"/>
        <v>43.855890416392185</v>
      </c>
    </row>
    <row r="90" spans="2:6" ht="11.85" customHeight="1" x14ac:dyDescent="0.25">
      <c r="B90" s="38">
        <v>103.34935152138615</v>
      </c>
      <c r="C90" s="38">
        <v>-0.34453300762965</v>
      </c>
      <c r="D90" s="38"/>
      <c r="E90" s="38"/>
      <c r="F90" s="39">
        <f t="shared" si="0"/>
        <v>0</v>
      </c>
    </row>
    <row r="91" spans="2:6" ht="11.85" customHeight="1" x14ac:dyDescent="0.25">
      <c r="B91" s="38">
        <v>78.815094054574288</v>
      </c>
      <c r="C91" s="38">
        <v>3.1296990298315559</v>
      </c>
      <c r="D91" s="38"/>
      <c r="E91" s="38"/>
      <c r="F91" s="39">
        <f t="shared" si="0"/>
        <v>0</v>
      </c>
    </row>
    <row r="92" spans="2:6" ht="11.85" customHeight="1" x14ac:dyDescent="0.25">
      <c r="B92" s="38">
        <v>76.474249938903483</v>
      </c>
      <c r="C92" s="38">
        <v>0.84015858544823518</v>
      </c>
      <c r="D92" s="38"/>
      <c r="E92" s="38"/>
      <c r="F92" s="39">
        <f t="shared" si="0"/>
        <v>0</v>
      </c>
    </row>
    <row r="93" spans="2:6" ht="11.85" customHeight="1" x14ac:dyDescent="0.25">
      <c r="B93" s="38">
        <v>78.226445267234922</v>
      </c>
      <c r="C93" s="38">
        <v>0.54083934587232108</v>
      </c>
      <c r="D93" s="38"/>
      <c r="E93" s="38"/>
      <c r="F93" s="39">
        <f t="shared" si="0"/>
        <v>0</v>
      </c>
    </row>
    <row r="94" spans="2:6" ht="11.85" customHeight="1" x14ac:dyDescent="0.25">
      <c r="B94" s="38">
        <v>149.70261467356639</v>
      </c>
      <c r="C94" s="38">
        <v>42.758631912692152</v>
      </c>
      <c r="D94" s="38"/>
      <c r="E94" s="38"/>
      <c r="F94" s="39">
        <f t="shared" si="0"/>
        <v>44.702614673566387</v>
      </c>
    </row>
    <row r="95" spans="2:6" ht="11.85" customHeight="1" x14ac:dyDescent="0.25">
      <c r="B95" s="38">
        <v>134.35573060847418</v>
      </c>
      <c r="C95" s="38">
        <v>27.89820754587349</v>
      </c>
      <c r="D95" s="38"/>
      <c r="E95" s="38"/>
      <c r="F95" s="39">
        <f t="shared" si="0"/>
        <v>29.355730608474175</v>
      </c>
    </row>
    <row r="96" spans="2:6" ht="11.85" customHeight="1" x14ac:dyDescent="0.25">
      <c r="B96" s="38">
        <v>97.19663542167396</v>
      </c>
      <c r="C96" s="38">
        <v>3.7860071101644577</v>
      </c>
      <c r="D96" s="38"/>
      <c r="E96" s="38"/>
      <c r="F96" s="39">
        <f t="shared" si="0"/>
        <v>0</v>
      </c>
    </row>
    <row r="97" spans="2:6" ht="11.85" customHeight="1" x14ac:dyDescent="0.25">
      <c r="B97" s="38">
        <v>79.969306003809578</v>
      </c>
      <c r="C97" s="38">
        <v>5.8449334965812287</v>
      </c>
      <c r="D97" s="38"/>
      <c r="E97" s="38"/>
      <c r="F97" s="39">
        <f t="shared" si="0"/>
        <v>0</v>
      </c>
    </row>
    <row r="98" spans="2:6" ht="11.85" customHeight="1" x14ac:dyDescent="0.25">
      <c r="B98" s="38">
        <v>129.69970559679254</v>
      </c>
      <c r="C98" s="38">
        <v>25.834526232997192</v>
      </c>
      <c r="D98" s="38"/>
      <c r="E98" s="38"/>
      <c r="F98" s="39">
        <f t="shared" si="0"/>
        <v>24.699705596792541</v>
      </c>
    </row>
    <row r="99" spans="2:6" ht="11.85" customHeight="1" x14ac:dyDescent="0.25">
      <c r="B99" s="38">
        <v>129.15287797059597</v>
      </c>
      <c r="C99" s="38">
        <v>23.979140684414261</v>
      </c>
      <c r="D99" s="38"/>
      <c r="E99" s="38"/>
      <c r="F99" s="39">
        <f t="shared" si="0"/>
        <v>24.152877970595966</v>
      </c>
    </row>
    <row r="100" spans="2:6" ht="11.85" customHeight="1" x14ac:dyDescent="0.25">
      <c r="B100" s="38">
        <v>99.344834304637061</v>
      </c>
      <c r="C100" s="38">
        <v>-0.39442641059272532</v>
      </c>
      <c r="D100" s="38"/>
      <c r="E100" s="38"/>
      <c r="F100" s="39">
        <f t="shared" si="0"/>
        <v>0</v>
      </c>
    </row>
    <row r="101" spans="2:6" ht="11.85" customHeight="1" x14ac:dyDescent="0.25">
      <c r="B101" s="38">
        <v>97.341227931065887</v>
      </c>
      <c r="C101" s="38">
        <v>-0.68492796485843144</v>
      </c>
      <c r="D101" s="38"/>
      <c r="E101" s="38"/>
      <c r="F101" s="39">
        <f t="shared" si="0"/>
        <v>0</v>
      </c>
    </row>
    <row r="102" spans="2:6" ht="11.85" customHeight="1" x14ac:dyDescent="0.25">
      <c r="B102" s="38">
        <v>192.99031590949912</v>
      </c>
      <c r="C102" s="38">
        <v>83.109309007341707</v>
      </c>
      <c r="D102" s="38"/>
      <c r="E102" s="38"/>
      <c r="F102" s="39">
        <f t="shared" si="0"/>
        <v>87.990315909499117</v>
      </c>
    </row>
    <row r="103" spans="2:6" ht="11.85" customHeight="1" x14ac:dyDescent="0.25">
      <c r="B103" s="38">
        <v>138.07192081458692</v>
      </c>
      <c r="C103" s="38">
        <v>33.934760093577395</v>
      </c>
      <c r="D103" s="38"/>
      <c r="E103" s="38"/>
      <c r="F103" s="39">
        <f t="shared" si="0"/>
        <v>33.071920814586917</v>
      </c>
    </row>
    <row r="104" spans="2:6" ht="11.85" customHeight="1" x14ac:dyDescent="0.25">
      <c r="B104" s="38">
        <v>158.41632075712153</v>
      </c>
      <c r="C104" s="38">
        <v>51.833431331827882</v>
      </c>
      <c r="D104" s="38"/>
      <c r="E104" s="38"/>
      <c r="F104" s="39">
        <f t="shared" si="0"/>
        <v>53.416320757121525</v>
      </c>
    </row>
    <row r="105" spans="2:6" ht="11.85" customHeight="1" x14ac:dyDescent="0.25">
      <c r="B105" s="38">
        <v>118.85791770539947</v>
      </c>
      <c r="C105" s="38">
        <v>12.610487655698293</v>
      </c>
      <c r="D105" s="38"/>
      <c r="E105" s="38"/>
      <c r="F105" s="39">
        <f t="shared" si="0"/>
        <v>13.857917705399473</v>
      </c>
    </row>
    <row r="106" spans="2:6" ht="11.85" customHeight="1" x14ac:dyDescent="0.25">
      <c r="B106" s="38">
        <v>78.504691048063265</v>
      </c>
      <c r="C106" s="38">
        <v>5.1453283964908465</v>
      </c>
      <c r="D106" s="38"/>
      <c r="E106" s="38"/>
      <c r="F106" s="39">
        <f t="shared" si="0"/>
        <v>0</v>
      </c>
    </row>
    <row r="107" spans="2:6" ht="11.85" customHeight="1" x14ac:dyDescent="0.25">
      <c r="B107" s="38">
        <v>116.27606703812344</v>
      </c>
      <c r="C107" s="38">
        <v>16.338749867400125</v>
      </c>
      <c r="D107" s="38"/>
      <c r="E107" s="38"/>
      <c r="F107" s="39">
        <f t="shared" si="0"/>
        <v>11.276067038123443</v>
      </c>
    </row>
    <row r="108" spans="2:6" ht="11.85" customHeight="1" x14ac:dyDescent="0.25">
      <c r="B108" s="38">
        <v>74.979778849054</v>
      </c>
      <c r="C108" s="38">
        <v>2.492698928028338</v>
      </c>
      <c r="D108" s="38"/>
      <c r="E108" s="38"/>
      <c r="F108" s="39">
        <f t="shared" si="0"/>
        <v>0</v>
      </c>
    </row>
    <row r="109" spans="2:6" ht="11.85" customHeight="1" x14ac:dyDescent="0.25">
      <c r="B109" s="38">
        <v>102.15459882440513</v>
      </c>
      <c r="C109" s="38">
        <v>0.39654256568753365</v>
      </c>
      <c r="D109" s="38"/>
      <c r="E109" s="38"/>
      <c r="F109" s="39">
        <f t="shared" si="0"/>
        <v>0</v>
      </c>
    </row>
    <row r="110" spans="2:6" ht="11.85" customHeight="1" x14ac:dyDescent="0.25">
      <c r="B110" s="38">
        <v>104.18092226634953</v>
      </c>
      <c r="C110" s="38">
        <v>3.6411424246219219</v>
      </c>
      <c r="D110" s="38"/>
      <c r="E110" s="38"/>
      <c r="F110" s="39">
        <f t="shared" si="0"/>
        <v>0</v>
      </c>
    </row>
    <row r="111" spans="2:6" ht="11.85" customHeight="1" x14ac:dyDescent="0.25">
      <c r="B111" s="38">
        <v>92.76967146267809</v>
      </c>
      <c r="C111" s="38">
        <v>-4.484363098610185</v>
      </c>
      <c r="D111" s="38"/>
      <c r="E111" s="38"/>
      <c r="F111" s="39">
        <f t="shared" si="0"/>
        <v>0</v>
      </c>
    </row>
    <row r="112" spans="2:6" ht="11.85" customHeight="1" x14ac:dyDescent="0.25">
      <c r="B112" s="38">
        <v>112.81432169351774</v>
      </c>
      <c r="C112" s="38">
        <v>11.372518206135766</v>
      </c>
      <c r="D112" s="38"/>
      <c r="E112" s="38"/>
      <c r="F112" s="39">
        <f t="shared" si="0"/>
        <v>7.8143216935177406</v>
      </c>
    </row>
    <row r="113" spans="2:6" ht="11.85" customHeight="1" x14ac:dyDescent="0.25">
      <c r="B113" s="38">
        <v>39.156221731839395</v>
      </c>
      <c r="C113" s="38">
        <v>0.14607876032737993</v>
      </c>
      <c r="D113" s="38"/>
      <c r="E113" s="38"/>
      <c r="F113" s="39">
        <f t="shared" si="0"/>
        <v>0</v>
      </c>
    </row>
    <row r="114" spans="2:6" ht="11.85" customHeight="1" x14ac:dyDescent="0.25">
      <c r="B114" s="38">
        <v>157.65641454636395</v>
      </c>
      <c r="C114" s="38">
        <v>52.201278308959957</v>
      </c>
      <c r="D114" s="38"/>
      <c r="E114" s="38"/>
      <c r="F114" s="39">
        <f t="shared" si="0"/>
        <v>52.656414546363948</v>
      </c>
    </row>
    <row r="115" spans="2:6" ht="11.85" customHeight="1" x14ac:dyDescent="0.25">
      <c r="B115" s="38">
        <v>157.27335899689257</v>
      </c>
      <c r="C115" s="38">
        <v>48.34612939270103</v>
      </c>
      <c r="D115" s="38"/>
      <c r="E115" s="38"/>
      <c r="F115" s="39">
        <f t="shared" si="0"/>
        <v>52.273358996892568</v>
      </c>
    </row>
    <row r="116" spans="2:6" ht="11.85" customHeight="1" x14ac:dyDescent="0.25">
      <c r="B116" s="38">
        <v>88.201341959395933</v>
      </c>
      <c r="C116" s="38">
        <v>-2.370250355621486</v>
      </c>
      <c r="D116" s="38"/>
      <c r="E116" s="38"/>
      <c r="F116" s="39">
        <f t="shared" si="0"/>
        <v>0</v>
      </c>
    </row>
    <row r="117" spans="2:6" ht="11.85" customHeight="1" x14ac:dyDescent="0.25">
      <c r="B117" s="38">
        <v>169.89444429074359</v>
      </c>
      <c r="C117" s="38">
        <v>63.516924434931227</v>
      </c>
      <c r="D117" s="38"/>
      <c r="E117" s="38"/>
      <c r="F117" s="39">
        <f t="shared" si="0"/>
        <v>64.894444290743593</v>
      </c>
    </row>
    <row r="118" spans="2:6" ht="11.85" customHeight="1" x14ac:dyDescent="0.25">
      <c r="B118" s="38">
        <v>94.871941111644432</v>
      </c>
      <c r="C118" s="38">
        <v>5.4888601052279178</v>
      </c>
      <c r="D118" s="38"/>
      <c r="E118" s="38"/>
      <c r="F118" s="39">
        <f t="shared" si="0"/>
        <v>0</v>
      </c>
    </row>
    <row r="119" spans="2:6" ht="11.85" customHeight="1" x14ac:dyDescent="0.25">
      <c r="B119" s="38">
        <v>102.96639399067882</v>
      </c>
      <c r="C119" s="38">
        <v>-0.26219205614028596</v>
      </c>
      <c r="D119" s="38"/>
      <c r="E119" s="38"/>
      <c r="F119" s="39">
        <f t="shared" si="0"/>
        <v>0</v>
      </c>
    </row>
    <row r="120" spans="2:6" ht="11.85" customHeight="1" x14ac:dyDescent="0.25">
      <c r="B120" s="38">
        <v>66.923093622397005</v>
      </c>
      <c r="C120" s="38">
        <v>1.7821474435534019</v>
      </c>
      <c r="D120" s="38"/>
      <c r="E120" s="38"/>
      <c r="F120" s="39">
        <f t="shared" si="0"/>
        <v>0</v>
      </c>
    </row>
    <row r="121" spans="2:6" ht="11.85" customHeight="1" x14ac:dyDescent="0.25">
      <c r="B121" s="38">
        <v>215.90956053439146</v>
      </c>
      <c r="C121" s="38">
        <v>112.73655049742167</v>
      </c>
      <c r="D121" s="38"/>
      <c r="E121" s="38"/>
      <c r="F121" s="39">
        <f t="shared" si="0"/>
        <v>110.90956053439146</v>
      </c>
    </row>
    <row r="122" spans="2:6" ht="11.85" customHeight="1" x14ac:dyDescent="0.25">
      <c r="B122" s="38">
        <v>61.349076447887484</v>
      </c>
      <c r="C122" s="38">
        <v>-1.5803230572128562</v>
      </c>
      <c r="D122" s="38"/>
      <c r="E122" s="38"/>
      <c r="F122" s="39">
        <f t="shared" si="0"/>
        <v>0</v>
      </c>
    </row>
    <row r="123" spans="2:6" ht="11.85" customHeight="1" x14ac:dyDescent="0.25">
      <c r="B123" s="38">
        <v>74.326480539714922</v>
      </c>
      <c r="C123" s="38">
        <v>-4.1305673580498441</v>
      </c>
      <c r="D123" s="38"/>
      <c r="E123" s="38"/>
      <c r="F123" s="39">
        <f t="shared" si="0"/>
        <v>0</v>
      </c>
    </row>
    <row r="124" spans="2:6" ht="11.85" customHeight="1" x14ac:dyDescent="0.25">
      <c r="B124" s="38">
        <v>57.863994744022449</v>
      </c>
      <c r="C124" s="38">
        <v>-2.9830272707926579</v>
      </c>
      <c r="D124" s="38"/>
      <c r="E124" s="38"/>
      <c r="F124" s="39">
        <f t="shared" si="0"/>
        <v>0</v>
      </c>
    </row>
    <row r="125" spans="2:6" ht="11.85" customHeight="1" x14ac:dyDescent="0.25">
      <c r="B125" s="38">
        <v>103.56365272693714</v>
      </c>
      <c r="C125" s="38">
        <v>6.96324197900827</v>
      </c>
      <c r="D125" s="38"/>
      <c r="E125" s="38"/>
      <c r="F125" s="39">
        <f t="shared" si="0"/>
        <v>0</v>
      </c>
    </row>
    <row r="126" spans="2:6" ht="11.85" customHeight="1" x14ac:dyDescent="0.25">
      <c r="B126" s="38">
        <v>177.39051165690577</v>
      </c>
      <c r="C126" s="38">
        <v>68.827413389954629</v>
      </c>
      <c r="D126" s="38"/>
      <c r="E126" s="38"/>
      <c r="F126" s="39">
        <f t="shared" si="0"/>
        <v>72.390511656905772</v>
      </c>
    </row>
    <row r="127" spans="2:6" ht="11.85" customHeight="1" x14ac:dyDescent="0.25">
      <c r="B127" s="38">
        <v>86.813062025493835</v>
      </c>
      <c r="C127" s="38">
        <v>3.0922787583791957</v>
      </c>
      <c r="D127" s="38"/>
      <c r="E127" s="38"/>
      <c r="F127" s="39">
        <f t="shared" ref="F127:F190" si="1">MAX(B127-$J$10,0)</f>
        <v>0</v>
      </c>
    </row>
    <row r="128" spans="2:6" ht="11.85" customHeight="1" x14ac:dyDescent="0.25">
      <c r="B128" s="38">
        <v>125.52277448218521</v>
      </c>
      <c r="C128" s="38">
        <v>21.539174151713752</v>
      </c>
      <c r="D128" s="38"/>
      <c r="E128" s="38"/>
      <c r="F128" s="39">
        <f t="shared" si="1"/>
        <v>20.522774482185213</v>
      </c>
    </row>
    <row r="129" spans="2:6" ht="11.85" customHeight="1" x14ac:dyDescent="0.25">
      <c r="B129" s="38">
        <v>69.63858749424594</v>
      </c>
      <c r="C129" s="38">
        <v>-1.0758660574720869</v>
      </c>
      <c r="D129" s="38"/>
      <c r="E129" s="38"/>
      <c r="F129" s="39">
        <f t="shared" si="1"/>
        <v>0</v>
      </c>
    </row>
    <row r="130" spans="2:6" ht="11.85" customHeight="1" x14ac:dyDescent="0.25">
      <c r="B130" s="38">
        <v>80.77671416542448</v>
      </c>
      <c r="C130" s="38">
        <v>-0.74412109302585794</v>
      </c>
      <c r="D130" s="38"/>
      <c r="E130" s="38"/>
      <c r="F130" s="39">
        <f t="shared" si="1"/>
        <v>0</v>
      </c>
    </row>
    <row r="131" spans="2:6" ht="11.85" customHeight="1" x14ac:dyDescent="0.25">
      <c r="B131" s="38">
        <v>149.00838213849556</v>
      </c>
      <c r="C131" s="38">
        <v>42.197650926135296</v>
      </c>
      <c r="D131" s="38"/>
      <c r="E131" s="38"/>
      <c r="F131" s="39">
        <f t="shared" si="1"/>
        <v>44.008382138495563</v>
      </c>
    </row>
    <row r="132" spans="2:6" ht="11.85" customHeight="1" x14ac:dyDescent="0.25">
      <c r="B132" s="38">
        <v>124.7947442961518</v>
      </c>
      <c r="C132" s="38">
        <v>17.251290216523827</v>
      </c>
      <c r="D132" s="38"/>
      <c r="E132" s="38"/>
      <c r="F132" s="39">
        <f t="shared" si="1"/>
        <v>19.794744296151805</v>
      </c>
    </row>
    <row r="133" spans="2:6" ht="11.85" customHeight="1" x14ac:dyDescent="0.25">
      <c r="B133" s="38">
        <v>50.475514100588299</v>
      </c>
      <c r="C133" s="38">
        <v>-9.0993690388421964</v>
      </c>
      <c r="D133" s="38"/>
      <c r="E133" s="38"/>
      <c r="F133" s="39">
        <f t="shared" si="1"/>
        <v>0</v>
      </c>
    </row>
    <row r="134" spans="2:6" ht="11.85" customHeight="1" x14ac:dyDescent="0.25">
      <c r="B134" s="38">
        <v>77.331151573575724</v>
      </c>
      <c r="C134" s="38">
        <v>-4.0288501628938294</v>
      </c>
      <c r="D134" s="38"/>
      <c r="E134" s="38"/>
      <c r="F134" s="39">
        <f t="shared" si="1"/>
        <v>0</v>
      </c>
    </row>
    <row r="135" spans="2:6" ht="11.85" customHeight="1" x14ac:dyDescent="0.25">
      <c r="B135" s="38">
        <v>93.860535479310741</v>
      </c>
      <c r="C135" s="38">
        <v>-0.43285642833119198</v>
      </c>
      <c r="D135" s="38"/>
      <c r="E135" s="38"/>
      <c r="F135" s="39">
        <f t="shared" si="1"/>
        <v>0</v>
      </c>
    </row>
    <row r="136" spans="2:6" ht="11.85" customHeight="1" x14ac:dyDescent="0.25">
      <c r="B136" s="38">
        <v>63.574484010085236</v>
      </c>
      <c r="C136" s="38">
        <v>-4.169744617675736</v>
      </c>
      <c r="D136" s="38"/>
      <c r="E136" s="38"/>
      <c r="F136" s="39">
        <f t="shared" si="1"/>
        <v>0</v>
      </c>
    </row>
    <row r="137" spans="2:6" ht="11.85" customHeight="1" x14ac:dyDescent="0.25">
      <c r="B137" s="38">
        <v>66.001263763537949</v>
      </c>
      <c r="C137" s="38">
        <v>0.81233040680424073</v>
      </c>
      <c r="D137" s="38"/>
      <c r="E137" s="38"/>
      <c r="F137" s="39">
        <f t="shared" si="1"/>
        <v>0</v>
      </c>
    </row>
    <row r="138" spans="2:6" ht="11.85" customHeight="1" x14ac:dyDescent="0.25">
      <c r="B138" s="38">
        <v>93.838009096429289</v>
      </c>
      <c r="C138" s="38">
        <v>3.1693038439182075</v>
      </c>
      <c r="D138" s="38"/>
      <c r="E138" s="38"/>
      <c r="F138" s="39">
        <f t="shared" si="1"/>
        <v>0</v>
      </c>
    </row>
    <row r="139" spans="2:6" ht="11.85" customHeight="1" x14ac:dyDescent="0.25">
      <c r="B139" s="38">
        <v>168.03713822182414</v>
      </c>
      <c r="C139" s="38">
        <v>60.552487224050367</v>
      </c>
      <c r="D139" s="38"/>
      <c r="E139" s="38"/>
      <c r="F139" s="39">
        <f t="shared" si="1"/>
        <v>63.037138221824137</v>
      </c>
    </row>
    <row r="140" spans="2:6" ht="11.85" customHeight="1" x14ac:dyDescent="0.25">
      <c r="B140" s="38">
        <v>77.201261209647328</v>
      </c>
      <c r="C140" s="38">
        <v>1.2316452975634899</v>
      </c>
      <c r="D140" s="38"/>
      <c r="E140" s="38"/>
      <c r="F140" s="39">
        <f t="shared" si="1"/>
        <v>0</v>
      </c>
    </row>
    <row r="141" spans="2:6" ht="11.85" customHeight="1" x14ac:dyDescent="0.25">
      <c r="B141" s="38">
        <v>81.28443491366464</v>
      </c>
      <c r="C141" s="38">
        <v>0.73543015635225473</v>
      </c>
      <c r="D141" s="38"/>
      <c r="E141" s="38"/>
      <c r="F141" s="39">
        <f t="shared" si="1"/>
        <v>0</v>
      </c>
    </row>
    <row r="142" spans="2:6" ht="11.85" customHeight="1" x14ac:dyDescent="0.25">
      <c r="B142" s="38">
        <v>372.98484103483383</v>
      </c>
      <c r="C142" s="38">
        <v>265.61494772413687</v>
      </c>
      <c r="D142" s="38"/>
      <c r="E142" s="38"/>
      <c r="F142" s="39">
        <f t="shared" si="1"/>
        <v>267.98484103483383</v>
      </c>
    </row>
    <row r="143" spans="2:6" ht="11.85" customHeight="1" x14ac:dyDescent="0.25">
      <c r="B143" s="38">
        <v>76.500132116334555</v>
      </c>
      <c r="C143" s="38">
        <v>-3.1569386721938377</v>
      </c>
      <c r="D143" s="38"/>
      <c r="E143" s="38"/>
      <c r="F143" s="39">
        <f t="shared" si="1"/>
        <v>0</v>
      </c>
    </row>
    <row r="144" spans="2:6" ht="11.85" customHeight="1" x14ac:dyDescent="0.25">
      <c r="B144" s="38">
        <v>76.851661100383197</v>
      </c>
      <c r="C144" s="38">
        <v>0.74435190645234983</v>
      </c>
      <c r="D144" s="38"/>
      <c r="E144" s="38"/>
      <c r="F144" s="39">
        <f t="shared" si="1"/>
        <v>0</v>
      </c>
    </row>
    <row r="145" spans="2:6" ht="11.85" customHeight="1" x14ac:dyDescent="0.25">
      <c r="B145" s="38">
        <v>179.14195902782413</v>
      </c>
      <c r="C145" s="38">
        <v>74.104495878140611</v>
      </c>
      <c r="D145" s="38"/>
      <c r="E145" s="38"/>
      <c r="F145" s="39">
        <f t="shared" si="1"/>
        <v>74.141959027824129</v>
      </c>
    </row>
    <row r="146" spans="2:6" ht="11.85" customHeight="1" x14ac:dyDescent="0.25">
      <c r="B146" s="38">
        <v>52.222552270617875</v>
      </c>
      <c r="C146" s="38">
        <v>-2.4088096984865484</v>
      </c>
      <c r="D146" s="38"/>
      <c r="E146" s="38"/>
      <c r="F146" s="39">
        <f t="shared" si="1"/>
        <v>0</v>
      </c>
    </row>
    <row r="147" spans="2:6" ht="11.85" customHeight="1" x14ac:dyDescent="0.25">
      <c r="B147" s="38">
        <v>81.896037442740791</v>
      </c>
      <c r="C147" s="38">
        <v>-2.1943609755759166</v>
      </c>
      <c r="D147" s="38"/>
      <c r="E147" s="38"/>
      <c r="F147" s="39">
        <f t="shared" si="1"/>
        <v>0</v>
      </c>
    </row>
    <row r="148" spans="2:6" ht="11.85" customHeight="1" x14ac:dyDescent="0.25">
      <c r="B148" s="38">
        <v>76.468996275018966</v>
      </c>
      <c r="C148" s="38">
        <v>-1.4360611188222854</v>
      </c>
      <c r="D148" s="38"/>
      <c r="E148" s="38"/>
      <c r="F148" s="39">
        <f t="shared" si="1"/>
        <v>0</v>
      </c>
    </row>
    <row r="149" spans="2:6" ht="11.85" customHeight="1" x14ac:dyDescent="0.25">
      <c r="B149" s="38">
        <v>181.02517853593579</v>
      </c>
      <c r="C149" s="38">
        <v>78.817227035636861</v>
      </c>
      <c r="D149" s="38"/>
      <c r="E149" s="38"/>
      <c r="F149" s="39">
        <f t="shared" si="1"/>
        <v>76.025178535935794</v>
      </c>
    </row>
    <row r="150" spans="2:6" ht="11.85" customHeight="1" x14ac:dyDescent="0.25">
      <c r="B150" s="38">
        <v>41.278743851009736</v>
      </c>
      <c r="C150" s="38">
        <v>-2.3007937918466559</v>
      </c>
      <c r="D150" s="38"/>
      <c r="E150" s="38"/>
      <c r="F150" s="39">
        <f t="shared" si="1"/>
        <v>0</v>
      </c>
    </row>
    <row r="151" spans="2:6" ht="11.85" customHeight="1" x14ac:dyDescent="0.25">
      <c r="B151" s="38">
        <v>60.20769243842156</v>
      </c>
      <c r="C151" s="38">
        <v>0.24517268079331736</v>
      </c>
      <c r="D151" s="38"/>
      <c r="E151" s="38"/>
      <c r="F151" s="39">
        <f t="shared" si="1"/>
        <v>0</v>
      </c>
    </row>
    <row r="152" spans="2:6" ht="11.85" customHeight="1" x14ac:dyDescent="0.25">
      <c r="B152" s="38">
        <v>131.35673784704181</v>
      </c>
      <c r="C152" s="38">
        <v>22.571003563463265</v>
      </c>
      <c r="D152" s="38"/>
      <c r="E152" s="38"/>
      <c r="F152" s="39">
        <f t="shared" si="1"/>
        <v>26.356737847041813</v>
      </c>
    </row>
    <row r="153" spans="2:6" ht="11.85" customHeight="1" x14ac:dyDescent="0.25">
      <c r="B153" s="38">
        <v>117.18637439187677</v>
      </c>
      <c r="C153" s="38">
        <v>13.497379062496734</v>
      </c>
      <c r="D153" s="38"/>
      <c r="E153" s="38"/>
      <c r="F153" s="39">
        <f t="shared" si="1"/>
        <v>12.186374391876768</v>
      </c>
    </row>
    <row r="154" spans="2:6" ht="11.85" customHeight="1" x14ac:dyDescent="0.25">
      <c r="B154" s="38">
        <v>141.20242496059345</v>
      </c>
      <c r="C154" s="38">
        <v>33.310250364917735</v>
      </c>
      <c r="D154" s="38"/>
      <c r="E154" s="38"/>
      <c r="F154" s="39">
        <f t="shared" si="1"/>
        <v>36.202424960593447</v>
      </c>
    </row>
    <row r="155" spans="2:6" ht="11.85" customHeight="1" x14ac:dyDescent="0.25">
      <c r="B155" s="38">
        <v>124.0080509631061</v>
      </c>
      <c r="C155" s="38">
        <v>20.021377091920087</v>
      </c>
      <c r="D155" s="38"/>
      <c r="E155" s="38"/>
      <c r="F155" s="39">
        <f t="shared" si="1"/>
        <v>19.008050963106101</v>
      </c>
    </row>
    <row r="156" spans="2:6" ht="11.85" customHeight="1" x14ac:dyDescent="0.25">
      <c r="B156" s="38">
        <v>80.345982067677667</v>
      </c>
      <c r="C156" s="38">
        <v>1.8391321716480724E-2</v>
      </c>
      <c r="D156" s="38"/>
      <c r="E156" s="38"/>
      <c r="F156" s="39">
        <f t="shared" si="1"/>
        <v>0</v>
      </c>
    </row>
    <row r="157" spans="2:6" ht="11.85" customHeight="1" x14ac:dyDescent="0.25">
      <c r="B157" s="38">
        <v>89.531269829230027</v>
      </c>
      <c r="C157" s="38">
        <v>4.1304536166079302</v>
      </c>
      <c r="D157" s="38"/>
      <c r="E157" s="38"/>
      <c r="F157" s="39">
        <f t="shared" si="1"/>
        <v>0</v>
      </c>
    </row>
    <row r="158" spans="2:6" ht="11.85" customHeight="1" x14ac:dyDescent="0.25">
      <c r="B158" s="38">
        <v>100.84703157453158</v>
      </c>
      <c r="C158" s="38">
        <v>-3.9479640097476505</v>
      </c>
      <c r="D158" s="38"/>
      <c r="E158" s="38"/>
      <c r="F158" s="39">
        <f t="shared" si="1"/>
        <v>0</v>
      </c>
    </row>
    <row r="159" spans="2:6" ht="11.85" customHeight="1" x14ac:dyDescent="0.25">
      <c r="B159" s="38">
        <v>72.323521429517029</v>
      </c>
      <c r="C159" s="38">
        <v>-1.1043429843476045</v>
      </c>
      <c r="D159" s="38"/>
      <c r="E159" s="38"/>
      <c r="F159" s="39">
        <f t="shared" si="1"/>
        <v>0</v>
      </c>
    </row>
    <row r="160" spans="2:6" ht="11.85" customHeight="1" x14ac:dyDescent="0.25">
      <c r="B160" s="38">
        <v>77.261771709667158</v>
      </c>
      <c r="C160" s="38">
        <v>0.4951216397181345</v>
      </c>
      <c r="D160" s="38"/>
      <c r="E160" s="38"/>
      <c r="F160" s="39">
        <f t="shared" si="1"/>
        <v>0</v>
      </c>
    </row>
    <row r="161" spans="2:6" ht="11.85" customHeight="1" x14ac:dyDescent="0.25">
      <c r="B161" s="38">
        <v>213.15356485878064</v>
      </c>
      <c r="C161" s="38">
        <v>109.48060162090724</v>
      </c>
      <c r="D161" s="38"/>
      <c r="E161" s="38"/>
      <c r="F161" s="39">
        <f t="shared" si="1"/>
        <v>108.15356485878064</v>
      </c>
    </row>
    <row r="162" spans="2:6" ht="11.85" customHeight="1" x14ac:dyDescent="0.25">
      <c r="B162" s="38">
        <v>99.26347094328068</v>
      </c>
      <c r="C162" s="38">
        <v>5.7690123424786659</v>
      </c>
      <c r="D162" s="38"/>
      <c r="E162" s="38"/>
      <c r="F162" s="39">
        <f t="shared" si="1"/>
        <v>0</v>
      </c>
    </row>
    <row r="163" spans="2:6" ht="11.85" customHeight="1" x14ac:dyDescent="0.25">
      <c r="B163" s="38">
        <v>104.36199920257648</v>
      </c>
      <c r="C163" s="38">
        <v>0.62312058806337056</v>
      </c>
      <c r="D163" s="38"/>
      <c r="E163" s="38"/>
      <c r="F163" s="39">
        <f t="shared" si="1"/>
        <v>0</v>
      </c>
    </row>
    <row r="164" spans="2:6" ht="11.85" customHeight="1" x14ac:dyDescent="0.25">
      <c r="B164" s="38">
        <v>91.317168576598846</v>
      </c>
      <c r="C164" s="38">
        <v>-5.6376701590082234E-2</v>
      </c>
      <c r="D164" s="38"/>
      <c r="E164" s="38"/>
      <c r="F164" s="39">
        <f t="shared" si="1"/>
        <v>0</v>
      </c>
    </row>
    <row r="165" spans="2:6" ht="11.85" customHeight="1" x14ac:dyDescent="0.25">
      <c r="B165" s="38">
        <v>80.866063694981804</v>
      </c>
      <c r="C165" s="38">
        <v>-0.39724688304632305</v>
      </c>
      <c r="D165" s="38"/>
      <c r="E165" s="38"/>
      <c r="F165" s="39">
        <f t="shared" si="1"/>
        <v>0</v>
      </c>
    </row>
    <row r="166" spans="2:6" ht="11.85" customHeight="1" x14ac:dyDescent="0.25">
      <c r="B166" s="38">
        <v>179.67595480239663</v>
      </c>
      <c r="C166" s="38">
        <v>74.803435437296471</v>
      </c>
      <c r="D166" s="38"/>
      <c r="E166" s="38"/>
      <c r="F166" s="39">
        <f t="shared" si="1"/>
        <v>74.675954802396632</v>
      </c>
    </row>
    <row r="167" spans="2:6" ht="11.85" customHeight="1" x14ac:dyDescent="0.25">
      <c r="B167" s="38">
        <v>114.63183769211332</v>
      </c>
      <c r="C167" s="38">
        <v>12.309109994262883</v>
      </c>
      <c r="D167" s="38"/>
      <c r="E167" s="38"/>
      <c r="F167" s="39">
        <f t="shared" si="1"/>
        <v>9.6318376921133222</v>
      </c>
    </row>
    <row r="168" spans="2:6" ht="11.85" customHeight="1" x14ac:dyDescent="0.25">
      <c r="B168" s="38">
        <v>87.748811364346381</v>
      </c>
      <c r="C168" s="38">
        <v>1.057722124926606</v>
      </c>
      <c r="D168" s="38"/>
      <c r="E168" s="38"/>
      <c r="F168" s="39">
        <f t="shared" si="1"/>
        <v>0</v>
      </c>
    </row>
    <row r="169" spans="2:6" ht="11.85" customHeight="1" x14ac:dyDescent="0.25">
      <c r="B169" s="38">
        <v>119.08309711490266</v>
      </c>
      <c r="C169" s="38">
        <v>11.827363298893516</v>
      </c>
      <c r="D169" s="38"/>
      <c r="E169" s="38"/>
      <c r="F169" s="39">
        <f t="shared" si="1"/>
        <v>14.083097114902657</v>
      </c>
    </row>
    <row r="170" spans="2:6" ht="11.85" customHeight="1" x14ac:dyDescent="0.25">
      <c r="B170" s="38">
        <v>80.641255334630415</v>
      </c>
      <c r="C170" s="38">
        <v>1.3110668965252001</v>
      </c>
      <c r="D170" s="38"/>
      <c r="E170" s="38"/>
      <c r="F170" s="39">
        <f t="shared" si="1"/>
        <v>0</v>
      </c>
    </row>
    <row r="171" spans="2:6" ht="11.85" customHeight="1" x14ac:dyDescent="0.25">
      <c r="B171" s="38">
        <v>74.792651820452463</v>
      </c>
      <c r="C171" s="38">
        <v>-2.2047334035175221</v>
      </c>
      <c r="D171" s="38"/>
      <c r="E171" s="38"/>
      <c r="F171" s="39">
        <f t="shared" si="1"/>
        <v>0</v>
      </c>
    </row>
    <row r="172" spans="2:6" ht="11.85" customHeight="1" x14ac:dyDescent="0.25">
      <c r="B172" s="38">
        <v>90.110510739077228</v>
      </c>
      <c r="C172" s="38">
        <v>3.3771154220403332E-3</v>
      </c>
      <c r="D172" s="38"/>
      <c r="E172" s="38"/>
      <c r="F172" s="39">
        <f t="shared" si="1"/>
        <v>0</v>
      </c>
    </row>
    <row r="173" spans="2:6" ht="11.85" customHeight="1" x14ac:dyDescent="0.25">
      <c r="B173" s="38">
        <v>237.88403752654497</v>
      </c>
      <c r="C173" s="38">
        <v>131.51760403848363</v>
      </c>
      <c r="D173" s="38"/>
      <c r="E173" s="38"/>
      <c r="F173" s="39">
        <f t="shared" si="1"/>
        <v>132.88403752654497</v>
      </c>
    </row>
    <row r="174" spans="2:6" ht="11.85" customHeight="1" x14ac:dyDescent="0.25">
      <c r="B174" s="38">
        <v>215.81388460282776</v>
      </c>
      <c r="C174" s="38">
        <v>110.58667009648454</v>
      </c>
      <c r="D174" s="38"/>
      <c r="E174" s="38"/>
      <c r="F174" s="39">
        <f t="shared" si="1"/>
        <v>110.81388460282776</v>
      </c>
    </row>
    <row r="175" spans="2:6" ht="11.85" customHeight="1" x14ac:dyDescent="0.25">
      <c r="B175" s="38">
        <v>59.747935684529033</v>
      </c>
      <c r="C175" s="38">
        <v>0.52940940746851217</v>
      </c>
      <c r="D175" s="38"/>
      <c r="E175" s="38"/>
      <c r="F175" s="39">
        <f t="shared" si="1"/>
        <v>0</v>
      </c>
    </row>
    <row r="176" spans="2:6" ht="11.85" customHeight="1" x14ac:dyDescent="0.25">
      <c r="B176" s="38">
        <v>62.819735573493688</v>
      </c>
      <c r="C176" s="38">
        <v>0.45244930498384628</v>
      </c>
      <c r="D176" s="38"/>
      <c r="E176" s="38"/>
      <c r="F176" s="39">
        <f t="shared" si="1"/>
        <v>0</v>
      </c>
    </row>
    <row r="177" spans="2:6" ht="11.85" customHeight="1" x14ac:dyDescent="0.25">
      <c r="B177" s="38">
        <v>100.74139425966578</v>
      </c>
      <c r="C177" s="38">
        <v>0.66149386387647535</v>
      </c>
      <c r="D177" s="38"/>
      <c r="E177" s="38"/>
      <c r="F177" s="39">
        <f t="shared" si="1"/>
        <v>0</v>
      </c>
    </row>
    <row r="178" spans="2:6" ht="11.85" customHeight="1" x14ac:dyDescent="0.25">
      <c r="B178" s="38">
        <v>105.47563936492912</v>
      </c>
      <c r="C178" s="38">
        <v>3.8046431091360162</v>
      </c>
      <c r="D178" s="38"/>
      <c r="E178" s="38"/>
      <c r="F178" s="39">
        <f t="shared" si="1"/>
        <v>0.47563936492912262</v>
      </c>
    </row>
    <row r="179" spans="2:6" ht="11.85" customHeight="1" x14ac:dyDescent="0.25">
      <c r="B179" s="38">
        <v>123.75953641834361</v>
      </c>
      <c r="C179" s="38">
        <v>24.538132262466732</v>
      </c>
      <c r="D179" s="38"/>
      <c r="E179" s="38"/>
      <c r="F179" s="39">
        <f t="shared" si="1"/>
        <v>18.759536418343615</v>
      </c>
    </row>
    <row r="180" spans="2:6" ht="11.85" customHeight="1" x14ac:dyDescent="0.25">
      <c r="B180" s="38">
        <v>148.93612309116085</v>
      </c>
      <c r="C180" s="38">
        <v>47.460014916129026</v>
      </c>
      <c r="D180" s="38"/>
      <c r="E180" s="38"/>
      <c r="F180" s="39">
        <f t="shared" si="1"/>
        <v>43.936123091160852</v>
      </c>
    </row>
    <row r="181" spans="2:6" ht="11.85" customHeight="1" x14ac:dyDescent="0.25">
      <c r="B181" s="38">
        <v>86.977472101092104</v>
      </c>
      <c r="C181" s="38">
        <v>-2.4385647642593407</v>
      </c>
      <c r="D181" s="38"/>
      <c r="E181" s="38"/>
      <c r="F181" s="39">
        <f t="shared" si="1"/>
        <v>0</v>
      </c>
    </row>
    <row r="182" spans="2:6" ht="11.85" customHeight="1" x14ac:dyDescent="0.25">
      <c r="B182" s="38">
        <v>119.13742900068205</v>
      </c>
      <c r="C182" s="38">
        <v>16.554227367828091</v>
      </c>
      <c r="D182" s="38"/>
      <c r="E182" s="38"/>
      <c r="F182" s="39">
        <f t="shared" si="1"/>
        <v>14.137429000682047</v>
      </c>
    </row>
    <row r="183" spans="2:6" ht="11.85" customHeight="1" x14ac:dyDescent="0.25">
      <c r="B183" s="38">
        <v>69.987680041721447</v>
      </c>
      <c r="C183" s="38">
        <v>0.52246698793995017</v>
      </c>
      <c r="D183" s="38"/>
      <c r="E183" s="38"/>
      <c r="F183" s="39">
        <f t="shared" si="1"/>
        <v>0</v>
      </c>
    </row>
    <row r="184" spans="2:6" ht="11.85" customHeight="1" x14ac:dyDescent="0.25">
      <c r="B184" s="38">
        <v>30.69286388238945</v>
      </c>
      <c r="C184" s="38">
        <v>0.16052802815510223</v>
      </c>
      <c r="D184" s="38"/>
      <c r="E184" s="38"/>
      <c r="F184" s="39">
        <f t="shared" si="1"/>
        <v>0</v>
      </c>
    </row>
    <row r="185" spans="2:6" ht="11.85" customHeight="1" x14ac:dyDescent="0.25">
      <c r="B185" s="38">
        <v>86.115575298005723</v>
      </c>
      <c r="C185" s="38">
        <v>-1.6979102081468938</v>
      </c>
      <c r="D185" s="38"/>
      <c r="E185" s="38"/>
      <c r="F185" s="39">
        <f t="shared" si="1"/>
        <v>0</v>
      </c>
    </row>
    <row r="186" spans="2:6" ht="11.85" customHeight="1" x14ac:dyDescent="0.25">
      <c r="B186" s="38">
        <v>64.788038611147471</v>
      </c>
      <c r="C186" s="38">
        <v>3.0494303911785705</v>
      </c>
      <c r="D186" s="38"/>
      <c r="E186" s="38"/>
      <c r="F186" s="39">
        <f t="shared" si="1"/>
        <v>0</v>
      </c>
    </row>
    <row r="187" spans="2:6" ht="11.85" customHeight="1" x14ac:dyDescent="0.25">
      <c r="B187" s="38">
        <v>146.53847395757023</v>
      </c>
      <c r="C187" s="38">
        <v>41.886002192186211</v>
      </c>
      <c r="D187" s="38"/>
      <c r="E187" s="38"/>
      <c r="F187" s="39">
        <f t="shared" si="1"/>
        <v>41.538473957570233</v>
      </c>
    </row>
    <row r="188" spans="2:6" ht="11.85" customHeight="1" x14ac:dyDescent="0.25">
      <c r="B188" s="38">
        <v>111.18482109636453</v>
      </c>
      <c r="C188" s="38">
        <v>10.649446866730642</v>
      </c>
      <c r="D188" s="38"/>
      <c r="E188" s="38"/>
      <c r="F188" s="39">
        <f t="shared" si="1"/>
        <v>6.18482109636453</v>
      </c>
    </row>
    <row r="189" spans="2:6" ht="11.85" customHeight="1" x14ac:dyDescent="0.25">
      <c r="B189" s="38">
        <v>86.502790180567786</v>
      </c>
      <c r="C189" s="38">
        <v>-0.20523641633132969</v>
      </c>
      <c r="D189" s="38"/>
      <c r="E189" s="38"/>
      <c r="F189" s="39">
        <f t="shared" si="1"/>
        <v>0</v>
      </c>
    </row>
    <row r="190" spans="2:6" ht="11.85" customHeight="1" x14ac:dyDescent="0.25">
      <c r="B190" s="38">
        <v>122.12549182070028</v>
      </c>
      <c r="C190" s="38">
        <v>20.36204462850948</v>
      </c>
      <c r="D190" s="38"/>
      <c r="E190" s="38"/>
      <c r="F190" s="39">
        <f t="shared" si="1"/>
        <v>17.125491820700276</v>
      </c>
    </row>
    <row r="191" spans="2:6" ht="11.85" customHeight="1" x14ac:dyDescent="0.25">
      <c r="B191" s="38">
        <v>85.014504668792512</v>
      </c>
      <c r="C191" s="38">
        <v>-0.7317461432231076</v>
      </c>
      <c r="D191" s="38"/>
      <c r="E191" s="38"/>
      <c r="F191" s="39">
        <f t="shared" ref="F191:F254" si="2">MAX(B191-$J$10,0)</f>
        <v>0</v>
      </c>
    </row>
    <row r="192" spans="2:6" ht="11.85" customHeight="1" x14ac:dyDescent="0.25">
      <c r="B192" s="38">
        <v>103.71853297055948</v>
      </c>
      <c r="C192" s="38">
        <v>5.2110761197166795</v>
      </c>
      <c r="D192" s="38"/>
      <c r="E192" s="38"/>
      <c r="F192" s="39">
        <f t="shared" si="2"/>
        <v>0</v>
      </c>
    </row>
    <row r="193" spans="2:6" ht="11.85" customHeight="1" x14ac:dyDescent="0.25">
      <c r="B193" s="38">
        <v>88.545311075590817</v>
      </c>
      <c r="C193" s="38">
        <v>2.2660202437005132</v>
      </c>
      <c r="D193" s="38"/>
      <c r="E193" s="38"/>
      <c r="F193" s="39">
        <f t="shared" si="2"/>
        <v>0</v>
      </c>
    </row>
    <row r="194" spans="2:6" ht="11.85" customHeight="1" x14ac:dyDescent="0.25">
      <c r="B194" s="38">
        <v>139.17211214901289</v>
      </c>
      <c r="C194" s="38">
        <v>36.914135765957155</v>
      </c>
      <c r="D194" s="38"/>
      <c r="E194" s="38"/>
      <c r="F194" s="39">
        <f t="shared" si="2"/>
        <v>34.172112149012889</v>
      </c>
    </row>
    <row r="195" spans="2:6" ht="11.85" customHeight="1" x14ac:dyDescent="0.25">
      <c r="B195" s="38">
        <v>63.77653221931957</v>
      </c>
      <c r="C195" s="38">
        <v>-3.9621056332014311</v>
      </c>
      <c r="D195" s="38"/>
      <c r="E195" s="38"/>
      <c r="F195" s="39">
        <f t="shared" si="2"/>
        <v>0</v>
      </c>
    </row>
    <row r="196" spans="2:6" ht="11.85" customHeight="1" x14ac:dyDescent="0.25">
      <c r="B196" s="38">
        <v>66.90886673098116</v>
      </c>
      <c r="C196" s="38">
        <v>-0.74275954572396108</v>
      </c>
      <c r="D196" s="38"/>
      <c r="E196" s="38"/>
      <c r="F196" s="39">
        <f t="shared" si="2"/>
        <v>0</v>
      </c>
    </row>
    <row r="197" spans="2:6" ht="11.85" customHeight="1" x14ac:dyDescent="0.25">
      <c r="B197" s="38">
        <v>104.82806802674867</v>
      </c>
      <c r="C197" s="38">
        <v>6.6440638759863901</v>
      </c>
      <c r="D197" s="38"/>
      <c r="E197" s="38"/>
      <c r="F197" s="39">
        <f t="shared" si="2"/>
        <v>0</v>
      </c>
    </row>
    <row r="198" spans="2:6" ht="11.85" customHeight="1" x14ac:dyDescent="0.25">
      <c r="B198" s="38">
        <v>38.812803038622462</v>
      </c>
      <c r="C198" s="38">
        <v>0.96328231560481625</v>
      </c>
      <c r="D198" s="38"/>
      <c r="E198" s="38"/>
      <c r="F198" s="39">
        <f t="shared" si="2"/>
        <v>0</v>
      </c>
    </row>
    <row r="199" spans="2:6" ht="11.85" customHeight="1" x14ac:dyDescent="0.25">
      <c r="B199" s="38">
        <v>84.498088189100088</v>
      </c>
      <c r="C199" s="38">
        <v>2.0234910899227203</v>
      </c>
      <c r="D199" s="38"/>
      <c r="E199" s="38"/>
      <c r="F199" s="39">
        <f t="shared" si="2"/>
        <v>0</v>
      </c>
    </row>
    <row r="200" spans="2:6" ht="11.85" customHeight="1" x14ac:dyDescent="0.25">
      <c r="B200" s="38">
        <v>91.968663105393745</v>
      </c>
      <c r="C200" s="38">
        <v>6.2084364497478823</v>
      </c>
      <c r="D200" s="38"/>
      <c r="E200" s="38"/>
      <c r="F200" s="39">
        <f t="shared" si="2"/>
        <v>0</v>
      </c>
    </row>
    <row r="201" spans="2:6" ht="11.85" customHeight="1" x14ac:dyDescent="0.25">
      <c r="B201" s="38">
        <v>77.389797405271423</v>
      </c>
      <c r="C201" s="38">
        <v>-0.59824754025713855</v>
      </c>
      <c r="D201" s="38"/>
      <c r="E201" s="38"/>
      <c r="F201" s="39">
        <f t="shared" si="2"/>
        <v>0</v>
      </c>
    </row>
    <row r="202" spans="2:6" ht="11.85" customHeight="1" x14ac:dyDescent="0.25">
      <c r="B202" s="38">
        <v>108.24862608356122</v>
      </c>
      <c r="C202" s="38">
        <v>12.325004149048183</v>
      </c>
      <c r="D202" s="38"/>
      <c r="E202" s="38"/>
      <c r="F202" s="39">
        <f t="shared" si="2"/>
        <v>3.24862608356122</v>
      </c>
    </row>
    <row r="203" spans="2:6" ht="11.85" customHeight="1" x14ac:dyDescent="0.25">
      <c r="B203" s="38">
        <v>102.90738204266462</v>
      </c>
      <c r="C203" s="38">
        <v>0.20643781135039152</v>
      </c>
      <c r="D203" s="38"/>
      <c r="E203" s="38"/>
      <c r="F203" s="39">
        <f t="shared" si="2"/>
        <v>0</v>
      </c>
    </row>
    <row r="204" spans="2:6" ht="11.85" customHeight="1" x14ac:dyDescent="0.25">
      <c r="B204" s="38">
        <v>105.51741894730937</v>
      </c>
      <c r="C204" s="38">
        <v>5.1365518601611342</v>
      </c>
      <c r="D204" s="38"/>
      <c r="E204" s="38"/>
      <c r="F204" s="39">
        <f t="shared" si="2"/>
        <v>0.51741894730936622</v>
      </c>
    </row>
    <row r="205" spans="2:6" ht="11.85" customHeight="1" x14ac:dyDescent="0.25">
      <c r="B205" s="38">
        <v>204.91548438559741</v>
      </c>
      <c r="C205" s="38">
        <v>94.92987367192633</v>
      </c>
      <c r="D205" s="38"/>
      <c r="E205" s="38"/>
      <c r="F205" s="39">
        <f t="shared" si="2"/>
        <v>99.915484385597409</v>
      </c>
    </row>
    <row r="206" spans="2:6" ht="11.85" customHeight="1" x14ac:dyDescent="0.25">
      <c r="B206" s="38">
        <v>112.71735791913162</v>
      </c>
      <c r="C206" s="38">
        <v>7.4488611110853782</v>
      </c>
      <c r="D206" s="38"/>
      <c r="E206" s="38"/>
      <c r="F206" s="39">
        <f t="shared" si="2"/>
        <v>7.7173579191316151</v>
      </c>
    </row>
    <row r="207" spans="2:6" ht="11.85" customHeight="1" x14ac:dyDescent="0.25">
      <c r="B207" s="38">
        <v>66.191576091033383</v>
      </c>
      <c r="C207" s="38">
        <v>2.3249735658257262</v>
      </c>
      <c r="D207" s="38"/>
      <c r="E207" s="38"/>
      <c r="F207" s="39">
        <f t="shared" si="2"/>
        <v>0</v>
      </c>
    </row>
    <row r="208" spans="2:6" ht="11.85" customHeight="1" x14ac:dyDescent="0.25">
      <c r="B208" s="38">
        <v>89.815059161745424</v>
      </c>
      <c r="C208" s="38">
        <v>1.8114709544396472</v>
      </c>
      <c r="D208" s="38"/>
      <c r="E208" s="38"/>
      <c r="F208" s="39">
        <f t="shared" si="2"/>
        <v>0</v>
      </c>
    </row>
    <row r="209" spans="2:6" ht="11.85" customHeight="1" x14ac:dyDescent="0.25">
      <c r="B209" s="38">
        <v>123.45729993535826</v>
      </c>
      <c r="C209" s="38">
        <v>18.325049069837014</v>
      </c>
      <c r="D209" s="38"/>
      <c r="E209" s="38"/>
      <c r="F209" s="39">
        <f t="shared" si="2"/>
        <v>18.457299935358265</v>
      </c>
    </row>
    <row r="210" spans="2:6" ht="11.85" customHeight="1" x14ac:dyDescent="0.25">
      <c r="B210" s="38">
        <v>44.236164097660293</v>
      </c>
      <c r="C210" s="38">
        <v>-0.75240283412795617</v>
      </c>
      <c r="D210" s="38"/>
      <c r="E210" s="38"/>
      <c r="F210" s="39">
        <f t="shared" si="2"/>
        <v>0</v>
      </c>
    </row>
    <row r="211" spans="2:6" ht="11.85" customHeight="1" x14ac:dyDescent="0.25">
      <c r="B211" s="38">
        <v>124.43623752595775</v>
      </c>
      <c r="C211" s="38">
        <v>18.800709342868394</v>
      </c>
      <c r="D211" s="38"/>
      <c r="E211" s="38"/>
      <c r="F211" s="39">
        <f t="shared" si="2"/>
        <v>19.43623752595775</v>
      </c>
    </row>
    <row r="212" spans="2:6" ht="11.85" customHeight="1" x14ac:dyDescent="0.25">
      <c r="B212" s="38">
        <v>166.51621672952555</v>
      </c>
      <c r="C212" s="38">
        <v>60.100420835715028</v>
      </c>
      <c r="D212" s="38"/>
      <c r="E212" s="38"/>
      <c r="F212" s="39">
        <f t="shared" si="2"/>
        <v>61.516216729525553</v>
      </c>
    </row>
    <row r="213" spans="2:6" ht="11.85" customHeight="1" x14ac:dyDescent="0.25">
      <c r="B213" s="38">
        <v>149.26940850240652</v>
      </c>
      <c r="C213" s="38">
        <v>44.823595193239939</v>
      </c>
      <c r="D213" s="38"/>
      <c r="E213" s="38"/>
      <c r="F213" s="39">
        <f t="shared" si="2"/>
        <v>44.26940850240652</v>
      </c>
    </row>
    <row r="214" spans="2:6" ht="11.85" customHeight="1" x14ac:dyDescent="0.25">
      <c r="B214" s="38">
        <v>88.617034269220539</v>
      </c>
      <c r="C214" s="38">
        <v>0.18770549616024113</v>
      </c>
      <c r="D214" s="38"/>
      <c r="E214" s="38"/>
      <c r="F214" s="39">
        <f t="shared" si="2"/>
        <v>0</v>
      </c>
    </row>
    <row r="215" spans="2:6" ht="11.85" customHeight="1" x14ac:dyDescent="0.25">
      <c r="B215" s="38">
        <v>74.615880655665919</v>
      </c>
      <c r="C215" s="38">
        <v>-0.6659853461921621</v>
      </c>
      <c r="D215" s="38"/>
      <c r="E215" s="38"/>
      <c r="F215" s="39">
        <f t="shared" si="2"/>
        <v>0</v>
      </c>
    </row>
    <row r="216" spans="2:6" ht="11.85" customHeight="1" x14ac:dyDescent="0.25">
      <c r="B216" s="38">
        <v>59.511774090920682</v>
      </c>
      <c r="C216" s="38">
        <v>-3.4503566302155986</v>
      </c>
      <c r="D216" s="38"/>
      <c r="E216" s="38"/>
      <c r="F216" s="39">
        <f t="shared" si="2"/>
        <v>0</v>
      </c>
    </row>
    <row r="217" spans="2:6" ht="11.85" customHeight="1" x14ac:dyDescent="0.25">
      <c r="B217" s="38">
        <v>142.44480756123559</v>
      </c>
      <c r="C217" s="38">
        <v>39.879313765032109</v>
      </c>
      <c r="D217" s="38"/>
      <c r="E217" s="38"/>
      <c r="F217" s="39">
        <f t="shared" si="2"/>
        <v>37.444807561235592</v>
      </c>
    </row>
    <row r="218" spans="2:6" ht="11.85" customHeight="1" x14ac:dyDescent="0.25">
      <c r="B218" s="38">
        <v>92.477811931045125</v>
      </c>
      <c r="C218" s="38">
        <v>6.5062852284404116E-2</v>
      </c>
      <c r="D218" s="38"/>
      <c r="E218" s="38"/>
      <c r="F218" s="39">
        <f t="shared" si="2"/>
        <v>0</v>
      </c>
    </row>
    <row r="219" spans="2:6" ht="11.85" customHeight="1" x14ac:dyDescent="0.25">
      <c r="B219" s="38">
        <v>170.97106416990763</v>
      </c>
      <c r="C219" s="38">
        <v>67.386758122234099</v>
      </c>
      <c r="D219" s="38"/>
      <c r="E219" s="38"/>
      <c r="F219" s="39">
        <f t="shared" si="2"/>
        <v>65.971064169907635</v>
      </c>
    </row>
    <row r="220" spans="2:6" ht="11.85" customHeight="1" x14ac:dyDescent="0.25">
      <c r="B220" s="38">
        <v>172.35804165784543</v>
      </c>
      <c r="C220" s="38">
        <v>67.663527019616339</v>
      </c>
      <c r="D220" s="38"/>
      <c r="E220" s="38"/>
      <c r="F220" s="39">
        <f t="shared" si="2"/>
        <v>67.358041657845433</v>
      </c>
    </row>
    <row r="221" spans="2:6" ht="11.85" customHeight="1" x14ac:dyDescent="0.25">
      <c r="B221" s="38">
        <v>49.127816246619567</v>
      </c>
      <c r="C221" s="38">
        <v>2.3848343619586192</v>
      </c>
      <c r="D221" s="38"/>
      <c r="E221" s="38"/>
      <c r="F221" s="39">
        <f t="shared" si="2"/>
        <v>0</v>
      </c>
    </row>
    <row r="222" spans="2:6" ht="11.85" customHeight="1" x14ac:dyDescent="0.25">
      <c r="B222" s="38">
        <v>113.54500073511616</v>
      </c>
      <c r="C222" s="38">
        <v>11.506481852451387</v>
      </c>
      <c r="D222" s="38"/>
      <c r="E222" s="38"/>
      <c r="F222" s="39">
        <f t="shared" si="2"/>
        <v>8.5450007351161616</v>
      </c>
    </row>
    <row r="223" spans="2:6" ht="11.85" customHeight="1" x14ac:dyDescent="0.25">
      <c r="B223" s="38">
        <v>76.816566476461503</v>
      </c>
      <c r="C223" s="38">
        <v>1.3591537534888647</v>
      </c>
      <c r="D223" s="38"/>
      <c r="E223" s="38"/>
      <c r="F223" s="39">
        <f t="shared" si="2"/>
        <v>0</v>
      </c>
    </row>
    <row r="224" spans="2:6" ht="11.85" customHeight="1" x14ac:dyDescent="0.25">
      <c r="B224" s="38">
        <v>57.467331155757471</v>
      </c>
      <c r="C224" s="38">
        <v>-2.182164840113721</v>
      </c>
      <c r="D224" s="38"/>
      <c r="E224" s="38"/>
      <c r="F224" s="39">
        <f t="shared" si="2"/>
        <v>0</v>
      </c>
    </row>
    <row r="225" spans="2:6" ht="11.85" customHeight="1" x14ac:dyDescent="0.25">
      <c r="B225" s="38">
        <v>93.023660146427233</v>
      </c>
      <c r="C225" s="38">
        <v>-2.1692082452310162</v>
      </c>
      <c r="D225" s="38"/>
      <c r="E225" s="38"/>
      <c r="F225" s="39">
        <f t="shared" si="2"/>
        <v>0</v>
      </c>
    </row>
    <row r="226" spans="2:6" ht="11.85" customHeight="1" x14ac:dyDescent="0.25">
      <c r="B226" s="38">
        <v>267.68734121207495</v>
      </c>
      <c r="C226" s="38">
        <v>160.89443912340778</v>
      </c>
      <c r="D226" s="38"/>
      <c r="E226" s="38"/>
      <c r="F226" s="39">
        <f t="shared" si="2"/>
        <v>162.68734121207495</v>
      </c>
    </row>
    <row r="227" spans="2:6" ht="11.85" customHeight="1" x14ac:dyDescent="0.25">
      <c r="B227" s="38">
        <v>136.79546387966428</v>
      </c>
      <c r="C227" s="38">
        <v>31.74890818464948</v>
      </c>
      <c r="D227" s="38"/>
      <c r="E227" s="38"/>
      <c r="F227" s="39">
        <f t="shared" si="2"/>
        <v>31.795463879664283</v>
      </c>
    </row>
    <row r="228" spans="2:6" ht="11.85" customHeight="1" x14ac:dyDescent="0.25">
      <c r="B228" s="38">
        <v>77.305438963874153</v>
      </c>
      <c r="C228" s="38">
        <v>0.31499609195487488</v>
      </c>
      <c r="D228" s="38"/>
      <c r="E228" s="38"/>
      <c r="F228" s="39">
        <f t="shared" si="2"/>
        <v>0</v>
      </c>
    </row>
    <row r="229" spans="2:6" ht="11.85" customHeight="1" x14ac:dyDescent="0.25">
      <c r="B229" s="38">
        <v>190.70351533941684</v>
      </c>
      <c r="C229" s="38">
        <v>79.509545899407783</v>
      </c>
      <c r="D229" s="38"/>
      <c r="E229" s="38"/>
      <c r="F229" s="39">
        <f t="shared" si="2"/>
        <v>85.703515339416839</v>
      </c>
    </row>
    <row r="230" spans="2:6" ht="11.85" customHeight="1" x14ac:dyDescent="0.25">
      <c r="B230" s="38">
        <v>152.49141092402823</v>
      </c>
      <c r="C230" s="38">
        <v>45.707036440848697</v>
      </c>
      <c r="D230" s="38"/>
      <c r="E230" s="38"/>
      <c r="F230" s="39">
        <f t="shared" si="2"/>
        <v>47.49141092402823</v>
      </c>
    </row>
    <row r="231" spans="2:6" ht="11.85" customHeight="1" x14ac:dyDescent="0.25">
      <c r="B231" s="38">
        <v>151.92535702246212</v>
      </c>
      <c r="C231" s="38">
        <v>47.07783201621875</v>
      </c>
      <c r="D231" s="38"/>
      <c r="E231" s="38"/>
      <c r="F231" s="39">
        <f t="shared" si="2"/>
        <v>46.925357022462123</v>
      </c>
    </row>
    <row r="232" spans="2:6" ht="11.85" customHeight="1" x14ac:dyDescent="0.25">
      <c r="B232" s="38">
        <v>105.39344286832973</v>
      </c>
      <c r="C232" s="38">
        <v>7.8690370287053071</v>
      </c>
      <c r="D232" s="38"/>
      <c r="E232" s="38"/>
      <c r="F232" s="39">
        <f t="shared" si="2"/>
        <v>0.39344286832972841</v>
      </c>
    </row>
    <row r="233" spans="2:6" ht="11.85" customHeight="1" x14ac:dyDescent="0.25">
      <c r="B233" s="38">
        <v>71.537270683744694</v>
      </c>
      <c r="C233" s="38">
        <v>2.1823350456101589</v>
      </c>
      <c r="D233" s="38"/>
      <c r="E233" s="38"/>
      <c r="F233" s="39">
        <f t="shared" si="2"/>
        <v>0</v>
      </c>
    </row>
    <row r="234" spans="2:6" ht="11.85" customHeight="1" x14ac:dyDescent="0.25">
      <c r="B234" s="38">
        <v>101.06421858731065</v>
      </c>
      <c r="C234" s="38">
        <v>-2.1470024736435489</v>
      </c>
      <c r="D234" s="38"/>
      <c r="E234" s="38"/>
      <c r="F234" s="39">
        <f t="shared" si="2"/>
        <v>0</v>
      </c>
    </row>
    <row r="235" spans="2:6" ht="11.85" customHeight="1" x14ac:dyDescent="0.25">
      <c r="B235" s="38">
        <v>148.93915732148056</v>
      </c>
      <c r="C235" s="38">
        <v>41.842971376663115</v>
      </c>
      <c r="D235" s="38"/>
      <c r="E235" s="38"/>
      <c r="F235" s="39">
        <f t="shared" si="2"/>
        <v>43.939157321480565</v>
      </c>
    </row>
    <row r="236" spans="2:6" ht="11.85" customHeight="1" x14ac:dyDescent="0.25">
      <c r="B236" s="38">
        <v>55.32272290331489</v>
      </c>
      <c r="C236" s="38">
        <v>-3.2288934835317851</v>
      </c>
      <c r="D236" s="38"/>
      <c r="E236" s="38"/>
      <c r="F236" s="39">
        <f t="shared" si="2"/>
        <v>0</v>
      </c>
    </row>
    <row r="237" spans="2:6" ht="11.85" customHeight="1" x14ac:dyDescent="0.25">
      <c r="B237" s="38">
        <v>138.87955805923465</v>
      </c>
      <c r="C237" s="38">
        <v>26.944277503096004</v>
      </c>
      <c r="D237" s="38"/>
      <c r="E237" s="38"/>
      <c r="F237" s="39">
        <f t="shared" si="2"/>
        <v>33.879558059234654</v>
      </c>
    </row>
    <row r="238" spans="2:6" ht="11.85" customHeight="1" x14ac:dyDescent="0.25">
      <c r="B238" s="38">
        <v>90.082380161976374</v>
      </c>
      <c r="C238" s="38">
        <v>2.3535562340725953</v>
      </c>
      <c r="D238" s="38"/>
      <c r="E238" s="38"/>
      <c r="F238" s="39">
        <f t="shared" si="2"/>
        <v>0</v>
      </c>
    </row>
    <row r="239" spans="2:6" ht="11.85" customHeight="1" x14ac:dyDescent="0.25">
      <c r="B239" s="38">
        <v>169.44406187323034</v>
      </c>
      <c r="C239" s="38">
        <v>63.67606130407961</v>
      </c>
      <c r="D239" s="38"/>
      <c r="E239" s="38"/>
      <c r="F239" s="39">
        <f t="shared" si="2"/>
        <v>64.444061873230339</v>
      </c>
    </row>
    <row r="240" spans="2:6" ht="11.85" customHeight="1" x14ac:dyDescent="0.25">
      <c r="B240" s="38">
        <v>38.559599245995557</v>
      </c>
      <c r="C240" s="38">
        <v>-5.4452120315522947</v>
      </c>
      <c r="D240" s="38"/>
      <c r="E240" s="38"/>
      <c r="F240" s="39">
        <f t="shared" si="2"/>
        <v>0</v>
      </c>
    </row>
    <row r="241" spans="2:6" ht="11.85" customHeight="1" x14ac:dyDescent="0.25">
      <c r="B241" s="38">
        <v>71.672917776090429</v>
      </c>
      <c r="C241" s="38">
        <v>0.42621680226980824</v>
      </c>
      <c r="D241" s="38"/>
      <c r="E241" s="38"/>
      <c r="F241" s="39">
        <f t="shared" si="2"/>
        <v>0</v>
      </c>
    </row>
    <row r="242" spans="2:6" ht="11.85" customHeight="1" x14ac:dyDescent="0.25">
      <c r="B242" s="38">
        <v>173.96062818795022</v>
      </c>
      <c r="C242" s="38">
        <v>69.020674339027693</v>
      </c>
      <c r="D242" s="38"/>
      <c r="E242" s="38"/>
      <c r="F242" s="39">
        <f t="shared" si="2"/>
        <v>68.960628187950221</v>
      </c>
    </row>
    <row r="243" spans="2:6" ht="11.85" customHeight="1" x14ac:dyDescent="0.25">
      <c r="B243" s="38">
        <v>187.53910735739669</v>
      </c>
      <c r="C243" s="38">
        <v>81.509158220339003</v>
      </c>
      <c r="D243" s="38"/>
      <c r="E243" s="38"/>
      <c r="F243" s="39">
        <f t="shared" si="2"/>
        <v>82.539107357396688</v>
      </c>
    </row>
    <row r="244" spans="2:6" ht="11.85" customHeight="1" x14ac:dyDescent="0.25">
      <c r="B244" s="38">
        <v>56.646127957846289</v>
      </c>
      <c r="C244" s="38">
        <v>1.3163919802462323</v>
      </c>
      <c r="D244" s="38"/>
      <c r="E244" s="38"/>
      <c r="F244" s="39">
        <f t="shared" si="2"/>
        <v>0</v>
      </c>
    </row>
    <row r="245" spans="2:6" ht="11.85" customHeight="1" x14ac:dyDescent="0.25">
      <c r="B245" s="38">
        <v>175.57532846565792</v>
      </c>
      <c r="C245" s="38">
        <v>68.477146726321067</v>
      </c>
      <c r="D245" s="38"/>
      <c r="E245" s="38"/>
      <c r="F245" s="39">
        <f t="shared" si="2"/>
        <v>70.575328465657918</v>
      </c>
    </row>
    <row r="246" spans="2:6" ht="11.85" customHeight="1" x14ac:dyDescent="0.25">
      <c r="B246" s="38">
        <v>65.461589560960945</v>
      </c>
      <c r="C246" s="38">
        <v>1.2137551299749645</v>
      </c>
      <c r="D246" s="38"/>
      <c r="E246" s="38"/>
      <c r="F246" s="39">
        <f t="shared" si="2"/>
        <v>0</v>
      </c>
    </row>
    <row r="247" spans="2:6" ht="11.85" customHeight="1" x14ac:dyDescent="0.25">
      <c r="B247" s="38">
        <v>177.27435967822376</v>
      </c>
      <c r="C247" s="38">
        <v>72.331178203381327</v>
      </c>
      <c r="D247" s="38"/>
      <c r="E247" s="38"/>
      <c r="F247" s="39">
        <f t="shared" si="2"/>
        <v>72.27435967822376</v>
      </c>
    </row>
    <row r="248" spans="2:6" ht="11.85" customHeight="1" x14ac:dyDescent="0.25">
      <c r="B248" s="38">
        <v>132.71883317334701</v>
      </c>
      <c r="C248" s="38">
        <v>31.753241237844378</v>
      </c>
      <c r="D248" s="38"/>
      <c r="E248" s="38"/>
      <c r="F248" s="39">
        <f t="shared" si="2"/>
        <v>27.718833173347008</v>
      </c>
    </row>
    <row r="249" spans="2:6" ht="11.85" customHeight="1" x14ac:dyDescent="0.25">
      <c r="B249" s="38">
        <v>87.21949289808326</v>
      </c>
      <c r="C249" s="38">
        <v>-13.617783761989671</v>
      </c>
      <c r="D249" s="38"/>
      <c r="E249" s="38"/>
      <c r="F249" s="39">
        <f t="shared" si="2"/>
        <v>0</v>
      </c>
    </row>
    <row r="250" spans="2:6" ht="11.85" customHeight="1" x14ac:dyDescent="0.25">
      <c r="B250" s="38">
        <v>56.654573833896578</v>
      </c>
      <c r="C250" s="38">
        <v>-1.321755191226011</v>
      </c>
      <c r="D250" s="38"/>
      <c r="E250" s="38"/>
      <c r="F250" s="39">
        <f t="shared" si="2"/>
        <v>0</v>
      </c>
    </row>
    <row r="251" spans="2:6" ht="11.85" customHeight="1" x14ac:dyDescent="0.25">
      <c r="B251" s="38">
        <v>107.19556420537107</v>
      </c>
      <c r="C251" s="38">
        <v>6.7263663785069809</v>
      </c>
      <c r="D251" s="38"/>
      <c r="E251" s="38"/>
      <c r="F251" s="39">
        <f t="shared" si="2"/>
        <v>2.1955642053710704</v>
      </c>
    </row>
    <row r="252" spans="2:6" ht="11.85" customHeight="1" x14ac:dyDescent="0.25">
      <c r="B252" s="38">
        <v>299.89869797227476</v>
      </c>
      <c r="C252" s="38">
        <v>192.94109782448137</v>
      </c>
      <c r="D252" s="38"/>
      <c r="E252" s="38"/>
      <c r="F252" s="39">
        <f t="shared" si="2"/>
        <v>194.89869797227476</v>
      </c>
    </row>
    <row r="253" spans="2:6" ht="11.85" customHeight="1" x14ac:dyDescent="0.25">
      <c r="B253" s="38">
        <v>109.54971992114137</v>
      </c>
      <c r="C253" s="38">
        <v>-0.97467315917862152</v>
      </c>
      <c r="D253" s="38"/>
      <c r="E253" s="38"/>
      <c r="F253" s="39">
        <f t="shared" si="2"/>
        <v>4.5497199211413744</v>
      </c>
    </row>
    <row r="254" spans="2:6" ht="11.85" customHeight="1" x14ac:dyDescent="0.25">
      <c r="B254" s="38">
        <v>103.47732076833596</v>
      </c>
      <c r="C254" s="38">
        <v>4.6649700309304656</v>
      </c>
      <c r="D254" s="38"/>
      <c r="E254" s="38"/>
      <c r="F254" s="39">
        <f t="shared" si="2"/>
        <v>0</v>
      </c>
    </row>
    <row r="255" spans="2:6" ht="11.85" customHeight="1" x14ac:dyDescent="0.25">
      <c r="B255" s="38">
        <v>250.29059825967957</v>
      </c>
      <c r="C255" s="38">
        <v>143.4200404964221</v>
      </c>
      <c r="D255" s="38"/>
      <c r="E255" s="38"/>
      <c r="F255" s="39">
        <f t="shared" ref="F255:F312" si="3">MAX(B255-$J$10,0)</f>
        <v>145.29059825967957</v>
      </c>
    </row>
    <row r="256" spans="2:6" ht="11.85" customHeight="1" x14ac:dyDescent="0.25">
      <c r="B256" s="38">
        <v>142.11684627776276</v>
      </c>
      <c r="C256" s="38">
        <v>28.865413167018829</v>
      </c>
      <c r="D256" s="38"/>
      <c r="E256" s="38"/>
      <c r="F256" s="39">
        <f t="shared" si="3"/>
        <v>37.116846277762761</v>
      </c>
    </row>
    <row r="257" spans="2:6" ht="11.85" customHeight="1" x14ac:dyDescent="0.25">
      <c r="B257" s="38">
        <v>126.68579218358697</v>
      </c>
      <c r="C257" s="38">
        <v>21.593747093646783</v>
      </c>
      <c r="D257" s="38"/>
      <c r="E257" s="38"/>
      <c r="F257" s="39">
        <f t="shared" si="3"/>
        <v>21.685792183586969</v>
      </c>
    </row>
    <row r="258" spans="2:6" ht="11.85" customHeight="1" x14ac:dyDescent="0.25">
      <c r="B258" s="38">
        <v>135.64112263434006</v>
      </c>
      <c r="C258" s="38">
        <v>33.659137961609943</v>
      </c>
      <c r="D258" s="38"/>
      <c r="E258" s="38"/>
      <c r="F258" s="39">
        <f t="shared" si="3"/>
        <v>30.641122634340064</v>
      </c>
    </row>
    <row r="259" spans="2:6" ht="11.85" customHeight="1" x14ac:dyDescent="0.25">
      <c r="B259" s="38">
        <v>64.519293918034123</v>
      </c>
      <c r="C259" s="38">
        <v>2.4379589664456272</v>
      </c>
      <c r="D259" s="38"/>
      <c r="E259" s="38"/>
      <c r="F259" s="39">
        <f t="shared" si="3"/>
        <v>0</v>
      </c>
    </row>
    <row r="260" spans="2:6" ht="11.85" customHeight="1" x14ac:dyDescent="0.25">
      <c r="B260" s="38">
        <v>117.60097028944524</v>
      </c>
      <c r="C260" s="38">
        <v>11.834478726616751</v>
      </c>
      <c r="D260" s="38"/>
      <c r="E260" s="38"/>
      <c r="F260" s="39">
        <f t="shared" si="3"/>
        <v>12.600970289445243</v>
      </c>
    </row>
    <row r="261" spans="2:6" ht="11.85" customHeight="1" x14ac:dyDescent="0.25">
      <c r="B261" s="38">
        <v>248.37835773223546</v>
      </c>
      <c r="C261" s="38">
        <v>144.28715255636376</v>
      </c>
      <c r="D261" s="38"/>
      <c r="E261" s="38"/>
      <c r="F261" s="39">
        <f t="shared" si="3"/>
        <v>143.37835773223546</v>
      </c>
    </row>
    <row r="262" spans="2:6" ht="11.85" customHeight="1" x14ac:dyDescent="0.25">
      <c r="B262" s="38">
        <v>128.40111128851086</v>
      </c>
      <c r="C262" s="38">
        <v>21.079324899979298</v>
      </c>
      <c r="D262" s="38"/>
      <c r="E262" s="38"/>
      <c r="F262" s="39">
        <f t="shared" si="3"/>
        <v>23.401111288510862</v>
      </c>
    </row>
    <row r="263" spans="2:6" ht="11.85" customHeight="1" x14ac:dyDescent="0.25">
      <c r="B263" s="38">
        <v>39.942509553049049</v>
      </c>
      <c r="C263" s="38">
        <v>-3.8449375572380773</v>
      </c>
      <c r="D263" s="38"/>
      <c r="E263" s="38"/>
      <c r="F263" s="39">
        <f t="shared" si="3"/>
        <v>0</v>
      </c>
    </row>
    <row r="264" spans="2:6" ht="11.85" customHeight="1" x14ac:dyDescent="0.25">
      <c r="B264" s="38">
        <v>147.49505199415032</v>
      </c>
      <c r="C264" s="38">
        <v>40.963301697912527</v>
      </c>
      <c r="D264" s="38"/>
      <c r="E264" s="38"/>
      <c r="F264" s="39">
        <f t="shared" si="3"/>
        <v>42.495051994150316</v>
      </c>
    </row>
    <row r="265" spans="2:6" ht="11.85" customHeight="1" x14ac:dyDescent="0.25">
      <c r="B265" s="38">
        <v>133.31030188269463</v>
      </c>
      <c r="C265" s="38">
        <v>27.875127691517378</v>
      </c>
      <c r="D265" s="38"/>
      <c r="E265" s="38"/>
      <c r="F265" s="39">
        <f t="shared" si="3"/>
        <v>28.310301882694631</v>
      </c>
    </row>
    <row r="266" spans="2:6" ht="11.85" customHeight="1" x14ac:dyDescent="0.25">
      <c r="B266" s="38">
        <v>39.329243689431827</v>
      </c>
      <c r="C266" s="38">
        <v>-1.0528300542091764</v>
      </c>
      <c r="D266" s="38"/>
      <c r="E266" s="38"/>
      <c r="F266" s="39">
        <f t="shared" si="3"/>
        <v>0</v>
      </c>
    </row>
    <row r="267" spans="2:6" ht="11.85" customHeight="1" x14ac:dyDescent="0.25">
      <c r="B267" s="38">
        <v>76.994671756034876</v>
      </c>
      <c r="C267" s="38">
        <v>-0.24436969268491249</v>
      </c>
      <c r="D267" s="38"/>
      <c r="E267" s="38"/>
      <c r="F267" s="39">
        <f t="shared" si="3"/>
        <v>0</v>
      </c>
    </row>
    <row r="268" spans="2:6" ht="11.85" customHeight="1" x14ac:dyDescent="0.25">
      <c r="B268" s="38">
        <v>91.691837826965497</v>
      </c>
      <c r="C268" s="38">
        <v>-2.4450645885193332</v>
      </c>
      <c r="D268" s="38"/>
      <c r="E268" s="38"/>
      <c r="F268" s="39">
        <f t="shared" si="3"/>
        <v>0</v>
      </c>
    </row>
    <row r="269" spans="2:6" ht="11.85" customHeight="1" x14ac:dyDescent="0.25">
      <c r="B269" s="38">
        <v>58.466991195035519</v>
      </c>
      <c r="C269" s="38">
        <v>-1.2629056048338334</v>
      </c>
      <c r="D269" s="38"/>
      <c r="E269" s="38"/>
      <c r="F269" s="39">
        <f t="shared" si="3"/>
        <v>0</v>
      </c>
    </row>
    <row r="270" spans="2:6" ht="11.85" customHeight="1" x14ac:dyDescent="0.25">
      <c r="B270" s="38">
        <v>110.01951384064459</v>
      </c>
      <c r="C270" s="38">
        <v>7.7224205390224085</v>
      </c>
      <c r="D270" s="38"/>
      <c r="E270" s="38"/>
      <c r="F270" s="39">
        <f t="shared" si="3"/>
        <v>5.0195138406445921</v>
      </c>
    </row>
    <row r="271" spans="2:6" ht="11.85" customHeight="1" x14ac:dyDescent="0.25">
      <c r="B271" s="38">
        <v>192.12588045538283</v>
      </c>
      <c r="C271" s="38">
        <v>84.9907794921956</v>
      </c>
      <c r="D271" s="38"/>
      <c r="E271" s="38"/>
      <c r="F271" s="39">
        <f t="shared" si="3"/>
        <v>87.125880455382827</v>
      </c>
    </row>
    <row r="272" spans="2:6" ht="11.85" customHeight="1" x14ac:dyDescent="0.25">
      <c r="B272" s="38">
        <v>69.86579455110946</v>
      </c>
      <c r="C272" s="38">
        <v>-9.6714096079252868E-2</v>
      </c>
      <c r="D272" s="38"/>
      <c r="E272" s="38"/>
      <c r="F272" s="39">
        <f t="shared" si="3"/>
        <v>0</v>
      </c>
    </row>
    <row r="273" spans="2:6" ht="11.85" customHeight="1" x14ac:dyDescent="0.25">
      <c r="B273" s="38">
        <v>144.81363376627718</v>
      </c>
      <c r="C273" s="38">
        <v>22.761325269563002</v>
      </c>
      <c r="D273" s="38"/>
      <c r="E273" s="38"/>
      <c r="F273" s="39">
        <f t="shared" si="3"/>
        <v>39.813633766277178</v>
      </c>
    </row>
    <row r="274" spans="2:6" ht="11.85" customHeight="1" x14ac:dyDescent="0.25">
      <c r="B274" s="38">
        <v>150.68712238090737</v>
      </c>
      <c r="C274" s="38">
        <v>46.223718869026015</v>
      </c>
      <c r="D274" s="38"/>
      <c r="E274" s="38"/>
      <c r="F274" s="39">
        <f t="shared" si="3"/>
        <v>45.687122380907368</v>
      </c>
    </row>
    <row r="275" spans="2:6" ht="11.85" customHeight="1" x14ac:dyDescent="0.25">
      <c r="B275" s="38">
        <v>68.656459825469184</v>
      </c>
      <c r="C275" s="38">
        <v>0.30909739988218543</v>
      </c>
      <c r="D275" s="38"/>
      <c r="E275" s="38"/>
      <c r="F275" s="39">
        <f t="shared" si="3"/>
        <v>0</v>
      </c>
    </row>
    <row r="276" spans="2:6" ht="11.85" customHeight="1" x14ac:dyDescent="0.25">
      <c r="B276" s="38">
        <v>35.037886353988533</v>
      </c>
      <c r="C276" s="38">
        <v>-2.4338267976592897E-2</v>
      </c>
      <c r="D276" s="38"/>
      <c r="E276" s="38"/>
      <c r="F276" s="39">
        <f t="shared" si="3"/>
        <v>0</v>
      </c>
    </row>
    <row r="277" spans="2:6" ht="11.85" customHeight="1" x14ac:dyDescent="0.25">
      <c r="B277" s="38">
        <v>80.883530019273991</v>
      </c>
      <c r="C277" s="38">
        <v>-0.5396137377526824</v>
      </c>
      <c r="D277" s="38"/>
      <c r="E277" s="38"/>
      <c r="F277" s="39">
        <f t="shared" si="3"/>
        <v>0</v>
      </c>
    </row>
    <row r="278" spans="2:6" ht="11.85" customHeight="1" x14ac:dyDescent="0.25">
      <c r="B278" s="38">
        <v>115.54865371435542</v>
      </c>
      <c r="C278" s="38">
        <v>16.663791774810107</v>
      </c>
      <c r="D278" s="38"/>
      <c r="E278" s="38"/>
      <c r="F278" s="39">
        <f t="shared" si="3"/>
        <v>10.548653714355424</v>
      </c>
    </row>
    <row r="279" spans="2:6" ht="11.85" customHeight="1" x14ac:dyDescent="0.25">
      <c r="B279" s="38">
        <v>100.98169461912985</v>
      </c>
      <c r="C279" s="38">
        <v>7.2227439093140333E-2</v>
      </c>
      <c r="D279" s="38"/>
      <c r="E279" s="38"/>
      <c r="F279" s="39">
        <f t="shared" si="3"/>
        <v>0</v>
      </c>
    </row>
    <row r="280" spans="2:6" ht="11.85" customHeight="1" x14ac:dyDescent="0.25">
      <c r="B280" s="38">
        <v>70.790642574565936</v>
      </c>
      <c r="C280" s="38">
        <v>3.3019414397537585</v>
      </c>
      <c r="D280" s="38"/>
      <c r="E280" s="38"/>
      <c r="F280" s="39">
        <f t="shared" si="3"/>
        <v>0</v>
      </c>
    </row>
    <row r="281" spans="2:6" ht="11.85" customHeight="1" x14ac:dyDescent="0.25">
      <c r="B281" s="38">
        <v>122.62786129023009</v>
      </c>
      <c r="C281" s="38">
        <v>13.705014252151699</v>
      </c>
      <c r="D281" s="38"/>
      <c r="E281" s="38"/>
      <c r="F281" s="39">
        <f t="shared" si="3"/>
        <v>17.627861290230086</v>
      </c>
    </row>
    <row r="282" spans="2:6" ht="11.85" customHeight="1" x14ac:dyDescent="0.25">
      <c r="B282" s="38">
        <v>74.216744394426826</v>
      </c>
      <c r="C282" s="38">
        <v>1.3954471741554759</v>
      </c>
      <c r="D282" s="38"/>
      <c r="E282" s="38"/>
      <c r="F282" s="39">
        <f t="shared" si="3"/>
        <v>0</v>
      </c>
    </row>
    <row r="283" spans="2:6" ht="11.85" customHeight="1" x14ac:dyDescent="0.25">
      <c r="B283" s="38">
        <v>110.75029400219135</v>
      </c>
      <c r="C283" s="38">
        <v>9.413005024648939</v>
      </c>
      <c r="D283" s="38"/>
      <c r="E283" s="38"/>
      <c r="F283" s="39">
        <f t="shared" si="3"/>
        <v>5.7502940021913531</v>
      </c>
    </row>
    <row r="284" spans="2:6" ht="11.85" customHeight="1" x14ac:dyDescent="0.25">
      <c r="B284" s="38">
        <v>87.571731505219148</v>
      </c>
      <c r="C284" s="38">
        <v>-2.9964429303715372</v>
      </c>
      <c r="D284" s="38"/>
      <c r="E284" s="38"/>
      <c r="F284" s="39">
        <f t="shared" si="3"/>
        <v>0</v>
      </c>
    </row>
    <row r="285" spans="2:6" ht="11.85" customHeight="1" x14ac:dyDescent="0.25">
      <c r="B285" s="38">
        <v>96.560767037826409</v>
      </c>
      <c r="C285" s="38">
        <v>-3.3283932892098584</v>
      </c>
      <c r="D285" s="38"/>
      <c r="E285" s="38"/>
      <c r="F285" s="39">
        <f t="shared" si="3"/>
        <v>0</v>
      </c>
    </row>
    <row r="286" spans="2:6" ht="11.85" customHeight="1" x14ac:dyDescent="0.25">
      <c r="B286" s="38">
        <v>41.99874673667356</v>
      </c>
      <c r="C286" s="38">
        <v>0.50221725564040365</v>
      </c>
      <c r="D286" s="38"/>
      <c r="E286" s="38"/>
      <c r="F286" s="39">
        <f t="shared" si="3"/>
        <v>0</v>
      </c>
    </row>
    <row r="287" spans="2:6" ht="11.85" customHeight="1" x14ac:dyDescent="0.25">
      <c r="B287" s="38">
        <v>168.7061887779364</v>
      </c>
      <c r="C287" s="38">
        <v>57.91303092398438</v>
      </c>
      <c r="D287" s="38"/>
      <c r="E287" s="38"/>
      <c r="F287" s="39">
        <f t="shared" si="3"/>
        <v>63.706188777936404</v>
      </c>
    </row>
    <row r="288" spans="2:6" ht="11.85" customHeight="1" x14ac:dyDescent="0.25">
      <c r="B288" s="38">
        <v>139.81155933121249</v>
      </c>
      <c r="C288" s="38">
        <v>31.859380136569342</v>
      </c>
      <c r="D288" s="38"/>
      <c r="E288" s="38"/>
      <c r="F288" s="39">
        <f t="shared" si="3"/>
        <v>34.811559331212493</v>
      </c>
    </row>
    <row r="289" spans="2:6" ht="11.85" customHeight="1" x14ac:dyDescent="0.25">
      <c r="B289" s="38">
        <v>76.814956678402581</v>
      </c>
      <c r="C289" s="38">
        <v>0.9968117583702929</v>
      </c>
      <c r="D289" s="38"/>
      <c r="E289" s="38"/>
      <c r="F289" s="39">
        <f t="shared" si="3"/>
        <v>0</v>
      </c>
    </row>
    <row r="290" spans="2:6" ht="11.85" customHeight="1" x14ac:dyDescent="0.25">
      <c r="B290" s="38">
        <v>60.620415007261641</v>
      </c>
      <c r="C290" s="38">
        <v>0.13265633269626481</v>
      </c>
      <c r="D290" s="38"/>
      <c r="E290" s="38"/>
      <c r="F290" s="39">
        <f t="shared" si="3"/>
        <v>0</v>
      </c>
    </row>
    <row r="291" spans="2:6" ht="11.85" customHeight="1" x14ac:dyDescent="0.25">
      <c r="B291" s="38">
        <v>86.541470237399352</v>
      </c>
      <c r="C291" s="38">
        <v>-0.82576850829745219</v>
      </c>
      <c r="D291" s="38"/>
      <c r="E291" s="38"/>
      <c r="F291" s="39">
        <f t="shared" si="3"/>
        <v>0</v>
      </c>
    </row>
    <row r="292" spans="2:6" ht="11.85" customHeight="1" x14ac:dyDescent="0.25">
      <c r="B292" s="38">
        <v>118.20839458299183</v>
      </c>
      <c r="C292" s="38">
        <v>17.103260204675792</v>
      </c>
      <c r="D292" s="38"/>
      <c r="E292" s="38"/>
      <c r="F292" s="39">
        <f t="shared" si="3"/>
        <v>13.208394582991829</v>
      </c>
    </row>
    <row r="293" spans="2:6" ht="11.85" customHeight="1" x14ac:dyDescent="0.25">
      <c r="B293" s="38">
        <v>73.359198261543341</v>
      </c>
      <c r="C293" s="38">
        <v>0.27043087186384901</v>
      </c>
      <c r="D293" s="38"/>
      <c r="E293" s="38"/>
      <c r="F293" s="39">
        <f t="shared" si="3"/>
        <v>0</v>
      </c>
    </row>
    <row r="294" spans="2:6" ht="11.85" customHeight="1" x14ac:dyDescent="0.25">
      <c r="B294" s="38">
        <v>119.50110405849681</v>
      </c>
      <c r="C294" s="38">
        <v>15.321589326912459</v>
      </c>
      <c r="D294" s="38"/>
      <c r="E294" s="38"/>
      <c r="F294" s="39">
        <f t="shared" si="3"/>
        <v>14.501104058496807</v>
      </c>
    </row>
    <row r="295" spans="2:6" ht="11.85" customHeight="1" x14ac:dyDescent="0.25">
      <c r="B295" s="38">
        <v>60.139145887847086</v>
      </c>
      <c r="C295" s="38">
        <v>-0.93266498487046146</v>
      </c>
      <c r="D295" s="38"/>
      <c r="E295" s="38"/>
      <c r="F295" s="39">
        <f t="shared" si="3"/>
        <v>0</v>
      </c>
    </row>
    <row r="296" spans="2:6" ht="11.85" customHeight="1" x14ac:dyDescent="0.25">
      <c r="B296" s="38">
        <v>90.470846237363233</v>
      </c>
      <c r="C296" s="38">
        <v>-8.3903318361548003</v>
      </c>
      <c r="D296" s="38"/>
      <c r="E296" s="38"/>
      <c r="F296" s="39">
        <f t="shared" si="3"/>
        <v>0</v>
      </c>
    </row>
    <row r="297" spans="2:6" ht="11.85" customHeight="1" x14ac:dyDescent="0.25">
      <c r="B297" s="38">
        <v>129.31193470950996</v>
      </c>
      <c r="C297" s="38">
        <v>25.169990605535588</v>
      </c>
      <c r="D297" s="38"/>
      <c r="E297" s="38"/>
      <c r="F297" s="39">
        <f t="shared" si="3"/>
        <v>24.311934709509956</v>
      </c>
    </row>
    <row r="298" spans="2:6" ht="11.85" customHeight="1" x14ac:dyDescent="0.25">
      <c r="B298" s="38">
        <v>99.524956922705869</v>
      </c>
      <c r="C298" s="38">
        <v>4.0687543388839327</v>
      </c>
      <c r="D298" s="38"/>
      <c r="E298" s="38"/>
      <c r="F298" s="39">
        <f t="shared" si="3"/>
        <v>0</v>
      </c>
    </row>
    <row r="299" spans="2:6" ht="11.85" customHeight="1" x14ac:dyDescent="0.25">
      <c r="B299" s="38">
        <v>125.82070437285147</v>
      </c>
      <c r="C299" s="38">
        <v>21.148641358289126</v>
      </c>
      <c r="D299" s="38"/>
      <c r="E299" s="38"/>
      <c r="F299" s="39">
        <f t="shared" si="3"/>
        <v>20.820704372851466</v>
      </c>
    </row>
    <row r="300" spans="2:6" ht="11.85" customHeight="1" x14ac:dyDescent="0.25">
      <c r="B300" s="38">
        <v>65.017021609578123</v>
      </c>
      <c r="C300" s="38">
        <v>-0.52373700784383148</v>
      </c>
      <c r="D300" s="38"/>
      <c r="E300" s="38"/>
      <c r="F300" s="39">
        <f t="shared" si="3"/>
        <v>0</v>
      </c>
    </row>
    <row r="301" spans="2:6" ht="11.85" customHeight="1" x14ac:dyDescent="0.25">
      <c r="B301" s="38">
        <v>184.66978792719576</v>
      </c>
      <c r="C301" s="38">
        <v>82.103246359518678</v>
      </c>
      <c r="D301" s="38"/>
      <c r="E301" s="38"/>
      <c r="F301" s="39">
        <f t="shared" si="3"/>
        <v>79.669787927195756</v>
      </c>
    </row>
    <row r="302" spans="2:6" ht="11.85" customHeight="1" x14ac:dyDescent="0.25">
      <c r="B302" s="38">
        <v>76.284000166019695</v>
      </c>
      <c r="C302" s="38">
        <v>-1.2711967744474537</v>
      </c>
      <c r="D302" s="38"/>
      <c r="E302" s="38"/>
      <c r="F302" s="39">
        <f t="shared" si="3"/>
        <v>0</v>
      </c>
    </row>
    <row r="303" spans="2:6" ht="11.85" customHeight="1" x14ac:dyDescent="0.25">
      <c r="B303" s="38">
        <v>138.50908650901081</v>
      </c>
      <c r="C303" s="38">
        <v>35.669712300946131</v>
      </c>
      <c r="D303" s="38"/>
      <c r="E303" s="38"/>
      <c r="F303" s="39">
        <f t="shared" si="3"/>
        <v>33.509086509010814</v>
      </c>
    </row>
    <row r="304" spans="2:6" ht="11.85" customHeight="1" x14ac:dyDescent="0.25">
      <c r="B304" s="38">
        <v>132.94207702779084</v>
      </c>
      <c r="C304" s="38">
        <v>31.988526160160248</v>
      </c>
      <c r="D304" s="38"/>
      <c r="E304" s="38"/>
      <c r="F304" s="39">
        <f t="shared" si="3"/>
        <v>27.942077027790845</v>
      </c>
    </row>
    <row r="305" spans="2:6" ht="11.85" customHeight="1" x14ac:dyDescent="0.25">
      <c r="B305" s="38">
        <v>105.11281116384559</v>
      </c>
      <c r="C305" s="38">
        <v>11.183913590637623</v>
      </c>
      <c r="D305" s="38"/>
      <c r="E305" s="38"/>
      <c r="F305" s="39">
        <f t="shared" si="3"/>
        <v>0.11281116384559198</v>
      </c>
    </row>
    <row r="306" spans="2:6" ht="11.85" customHeight="1" x14ac:dyDescent="0.25">
      <c r="B306" s="38">
        <v>76.119009189244323</v>
      </c>
      <c r="C306" s="38">
        <v>1.3248486728210227</v>
      </c>
      <c r="D306" s="38"/>
      <c r="E306" s="38"/>
      <c r="F306" s="39">
        <f t="shared" si="3"/>
        <v>0</v>
      </c>
    </row>
    <row r="307" spans="2:6" ht="11.85" customHeight="1" x14ac:dyDescent="0.25">
      <c r="B307" s="38">
        <v>122.98594293561358</v>
      </c>
      <c r="C307" s="38">
        <v>14.281518422285529</v>
      </c>
      <c r="D307" s="38"/>
      <c r="E307" s="38"/>
      <c r="F307" s="39">
        <f t="shared" si="3"/>
        <v>17.985942935613579</v>
      </c>
    </row>
    <row r="308" spans="2:6" ht="11.85" customHeight="1" x14ac:dyDescent="0.25">
      <c r="B308" s="38">
        <v>196.02550429509677</v>
      </c>
      <c r="C308" s="38">
        <v>88.314078766540632</v>
      </c>
      <c r="D308" s="38"/>
      <c r="E308" s="38"/>
      <c r="F308" s="39">
        <f t="shared" si="3"/>
        <v>91.025504295096766</v>
      </c>
    </row>
    <row r="309" spans="2:6" ht="11.85" customHeight="1" x14ac:dyDescent="0.25">
      <c r="B309" s="38">
        <v>73.241288240458815</v>
      </c>
      <c r="C309" s="38">
        <v>-1.4589975575141287</v>
      </c>
      <c r="D309" s="38"/>
      <c r="E309" s="38"/>
      <c r="F309" s="39">
        <f t="shared" si="3"/>
        <v>0</v>
      </c>
    </row>
    <row r="310" spans="2:6" ht="11.85" customHeight="1" x14ac:dyDescent="0.25">
      <c r="B310" s="38">
        <v>80.278598053577426</v>
      </c>
      <c r="C310" s="38">
        <v>0.86708295997549845</v>
      </c>
      <c r="D310" s="38"/>
      <c r="E310" s="38"/>
      <c r="F310" s="39">
        <f t="shared" si="3"/>
        <v>0</v>
      </c>
    </row>
    <row r="311" spans="2:6" ht="11.85" customHeight="1" x14ac:dyDescent="0.25">
      <c r="B311" s="38">
        <v>128.74384593234123</v>
      </c>
      <c r="C311" s="38">
        <v>28.822645434335342</v>
      </c>
      <c r="D311" s="38"/>
      <c r="E311" s="38"/>
      <c r="F311" s="39">
        <f t="shared" si="3"/>
        <v>23.74384593234123</v>
      </c>
    </row>
    <row r="312" spans="2:6" ht="11.85" customHeight="1" x14ac:dyDescent="0.25">
      <c r="B312" s="38">
        <v>142.55224931030872</v>
      </c>
      <c r="C312" s="38">
        <v>41.387543639896904</v>
      </c>
      <c r="D312" s="38"/>
      <c r="E312" s="38"/>
      <c r="F312" s="39">
        <f t="shared" si="3"/>
        <v>37.552249310308724</v>
      </c>
    </row>
  </sheetData>
  <mergeCells count="1">
    <mergeCell ref="B4:O4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Load Libs</vt:lpstr>
      <vt:lpstr>MonteCarloBlackScholes</vt:lpstr>
      <vt:lpstr>obLibs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fries</dc:creator>
  <dc:description/>
  <cp:lastModifiedBy>fries</cp:lastModifiedBy>
  <cp:revision>14</cp:revision>
  <dcterms:created xsi:type="dcterms:W3CDTF">2013-11-29T22:06:59Z</dcterms:created>
  <dcterms:modified xsi:type="dcterms:W3CDTF">2019-01-27T19:20:58Z</dcterms:modified>
  <dc:language>de-DE</dc:language>
</cp:coreProperties>
</file>