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finmath-spreadsheets\spreadsheets\Monte Carlo Simulation of Black Scholes Model for Custom Product\"/>
    </mc:Choice>
  </mc:AlternateContent>
  <bookViews>
    <workbookView xWindow="0" yWindow="0" windowWidth="16380" windowHeight="8196" tabRatio="500" activeTab="1"/>
  </bookViews>
  <sheets>
    <sheet name="Load Libs" sheetId="1" r:id="rId1"/>
    <sheet name="MonteCarloBlackScholes" sheetId="2" r:id="rId2"/>
  </sheets>
  <externalReferences>
    <externalReference r:id="rId3"/>
  </externalReferences>
  <definedNames>
    <definedName name="obLibs">'Load Libs'!$E$26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40" i="2" l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B2" i="2"/>
  <c r="E26" i="1"/>
  <c r="E12" i="2"/>
  <c r="E10" i="2"/>
  <c r="I3" i="2"/>
  <c r="E11" i="2"/>
  <c r="B10" i="2"/>
  <c r="C24" i="1"/>
  <c r="B11" i="2"/>
  <c r="H9" i="2"/>
  <c r="E13" i="2"/>
  <c r="H10" i="2"/>
  <c r="H13" i="2" s="1"/>
  <c r="B9" i="2"/>
  <c r="B14" i="2" s="1"/>
  <c r="E9" i="2" l="1"/>
  <c r="E16" i="2"/>
  <c r="H20" i="2"/>
  <c r="C37" i="2"/>
  <c r="C39" i="2" s="1" a="1"/>
  <c r="I19" i="2"/>
  <c r="B37" i="2"/>
  <c r="B39" i="2" s="1" a="1"/>
  <c r="B288" i="2" l="1"/>
  <c r="B284" i="2"/>
  <c r="B280" i="2"/>
  <c r="B276" i="2"/>
  <c r="B272" i="2"/>
  <c r="B268" i="2"/>
  <c r="B264" i="2"/>
  <c r="B260" i="2"/>
  <c r="B256" i="2"/>
  <c r="B252" i="2"/>
  <c r="B248" i="2"/>
  <c r="B244" i="2"/>
  <c r="B240" i="2"/>
  <c r="B236" i="2"/>
  <c r="B232" i="2"/>
  <c r="B228" i="2"/>
  <c r="B224" i="2"/>
  <c r="B220" i="2"/>
  <c r="B216" i="2"/>
  <c r="B212" i="2"/>
  <c r="B208" i="2"/>
  <c r="B204" i="2"/>
  <c r="B200" i="2"/>
  <c r="B287" i="2"/>
  <c r="B282" i="2"/>
  <c r="B277" i="2"/>
  <c r="B271" i="2"/>
  <c r="B266" i="2"/>
  <c r="B261" i="2"/>
  <c r="B255" i="2"/>
  <c r="B250" i="2"/>
  <c r="B245" i="2"/>
  <c r="B239" i="2"/>
  <c r="B234" i="2"/>
  <c r="B229" i="2"/>
  <c r="B223" i="2"/>
  <c r="B218" i="2"/>
  <c r="B213" i="2"/>
  <c r="B207" i="2"/>
  <c r="B202" i="2"/>
  <c r="B197" i="2"/>
  <c r="B193" i="2"/>
  <c r="B189" i="2"/>
  <c r="B185" i="2"/>
  <c r="B181" i="2"/>
  <c r="B177" i="2"/>
  <c r="B173" i="2"/>
  <c r="B169" i="2"/>
  <c r="B165" i="2"/>
  <c r="B161" i="2"/>
  <c r="B157" i="2"/>
  <c r="B153" i="2"/>
  <c r="B149" i="2"/>
  <c r="B145" i="2"/>
  <c r="B141" i="2"/>
  <c r="B137" i="2"/>
  <c r="B133" i="2"/>
  <c r="B129" i="2"/>
  <c r="B125" i="2"/>
  <c r="B121" i="2"/>
  <c r="B117" i="2"/>
  <c r="B285" i="2"/>
  <c r="B279" i="2"/>
  <c r="B274" i="2"/>
  <c r="B269" i="2"/>
  <c r="B263" i="2"/>
  <c r="B258" i="2"/>
  <c r="B253" i="2"/>
  <c r="B247" i="2"/>
  <c r="B242" i="2"/>
  <c r="B237" i="2"/>
  <c r="B231" i="2"/>
  <c r="B226" i="2"/>
  <c r="B221" i="2"/>
  <c r="B215" i="2"/>
  <c r="B210" i="2"/>
  <c r="B205" i="2"/>
  <c r="B199" i="2"/>
  <c r="B195" i="2"/>
  <c r="B191" i="2"/>
  <c r="B187" i="2"/>
  <c r="B183" i="2"/>
  <c r="B179" i="2"/>
  <c r="B175" i="2"/>
  <c r="B171" i="2"/>
  <c r="B167" i="2"/>
  <c r="B163" i="2"/>
  <c r="B159" i="2"/>
  <c r="B155" i="2"/>
  <c r="B151" i="2"/>
  <c r="B147" i="2"/>
  <c r="B143" i="2"/>
  <c r="B139" i="2"/>
  <c r="B135" i="2"/>
  <c r="B131" i="2"/>
  <c r="B127" i="2"/>
  <c r="B123" i="2"/>
  <c r="B119" i="2"/>
  <c r="B115" i="2"/>
  <c r="B111" i="2"/>
  <c r="B107" i="2"/>
  <c r="B103" i="2"/>
  <c r="B99" i="2"/>
  <c r="B95" i="2"/>
  <c r="B91" i="2"/>
  <c r="B87" i="2"/>
  <c r="B83" i="2"/>
  <c r="B79" i="2"/>
  <c r="B75" i="2"/>
  <c r="B71" i="2"/>
  <c r="B67" i="2"/>
  <c r="B63" i="2"/>
  <c r="B59" i="2"/>
  <c r="B55" i="2"/>
  <c r="B51" i="2"/>
  <c r="B47" i="2"/>
  <c r="B43" i="2"/>
  <c r="B39" i="2"/>
  <c r="E39" i="2" s="1" a="1"/>
  <c r="B286" i="2"/>
  <c r="B275" i="2"/>
  <c r="B265" i="2"/>
  <c r="B254" i="2"/>
  <c r="B243" i="2"/>
  <c r="B233" i="2"/>
  <c r="B222" i="2"/>
  <c r="B211" i="2"/>
  <c r="B201" i="2"/>
  <c r="B192" i="2"/>
  <c r="B184" i="2"/>
  <c r="B176" i="2"/>
  <c r="B168" i="2"/>
  <c r="B160" i="2"/>
  <c r="B152" i="2"/>
  <c r="B144" i="2"/>
  <c r="B136" i="2"/>
  <c r="B128" i="2"/>
  <c r="B120" i="2"/>
  <c r="B113" i="2"/>
  <c r="B108" i="2"/>
  <c r="B102" i="2"/>
  <c r="B97" i="2"/>
  <c r="B92" i="2"/>
  <c r="B86" i="2"/>
  <c r="B81" i="2"/>
  <c r="B76" i="2"/>
  <c r="B70" i="2"/>
  <c r="B65" i="2"/>
  <c r="B60" i="2"/>
  <c r="B54" i="2"/>
  <c r="B49" i="2"/>
  <c r="B44" i="2"/>
  <c r="B283" i="2"/>
  <c r="B273" i="2"/>
  <c r="B262" i="2"/>
  <c r="B251" i="2"/>
  <c r="B241" i="2"/>
  <c r="B230" i="2"/>
  <c r="B219" i="2"/>
  <c r="B209" i="2"/>
  <c r="B198" i="2"/>
  <c r="B190" i="2"/>
  <c r="B182" i="2"/>
  <c r="B174" i="2"/>
  <c r="B166" i="2"/>
  <c r="B158" i="2"/>
  <c r="B150" i="2"/>
  <c r="B142" i="2"/>
  <c r="B134" i="2"/>
  <c r="B126" i="2"/>
  <c r="B118" i="2"/>
  <c r="B112" i="2"/>
  <c r="B106" i="2"/>
  <c r="B101" i="2"/>
  <c r="B96" i="2"/>
  <c r="B90" i="2"/>
  <c r="B85" i="2"/>
  <c r="B80" i="2"/>
  <c r="B74" i="2"/>
  <c r="B69" i="2"/>
  <c r="B64" i="2"/>
  <c r="B58" i="2"/>
  <c r="B53" i="2"/>
  <c r="B48" i="2"/>
  <c r="B42" i="2"/>
  <c r="B281" i="2"/>
  <c r="B270" i="2"/>
  <c r="B259" i="2"/>
  <c r="B249" i="2"/>
  <c r="B238" i="2"/>
  <c r="B227" i="2"/>
  <c r="B217" i="2"/>
  <c r="B206" i="2"/>
  <c r="B196" i="2"/>
  <c r="B188" i="2"/>
  <c r="B180" i="2"/>
  <c r="B172" i="2"/>
  <c r="B164" i="2"/>
  <c r="B156" i="2"/>
  <c r="B148" i="2"/>
  <c r="B140" i="2"/>
  <c r="B132" i="2"/>
  <c r="B124" i="2"/>
  <c r="B116" i="2"/>
  <c r="B110" i="2"/>
  <c r="B105" i="2"/>
  <c r="B100" i="2"/>
  <c r="B94" i="2"/>
  <c r="B89" i="2"/>
  <c r="B84" i="2"/>
  <c r="B78" i="2"/>
  <c r="B73" i="2"/>
  <c r="B68" i="2"/>
  <c r="B62" i="2"/>
  <c r="B57" i="2"/>
  <c r="B52" i="2"/>
  <c r="B46" i="2"/>
  <c r="B41" i="2"/>
  <c r="B278" i="2"/>
  <c r="B267" i="2"/>
  <c r="B257" i="2"/>
  <c r="B246" i="2"/>
  <c r="B235" i="2"/>
  <c r="B225" i="2"/>
  <c r="B214" i="2"/>
  <c r="B203" i="2"/>
  <c r="B194" i="2"/>
  <c r="B186" i="2"/>
  <c r="B178" i="2"/>
  <c r="B170" i="2"/>
  <c r="B162" i="2"/>
  <c r="B154" i="2"/>
  <c r="B146" i="2"/>
  <c r="B114" i="2"/>
  <c r="B93" i="2"/>
  <c r="B72" i="2"/>
  <c r="B50" i="2"/>
  <c r="B138" i="2"/>
  <c r="B109" i="2"/>
  <c r="B88" i="2"/>
  <c r="B66" i="2"/>
  <c r="B45" i="2"/>
  <c r="B130" i="2"/>
  <c r="B104" i="2"/>
  <c r="B82" i="2"/>
  <c r="B61" i="2"/>
  <c r="B40" i="2"/>
  <c r="B122" i="2"/>
  <c r="B98" i="2"/>
  <c r="B77" i="2"/>
  <c r="B56" i="2"/>
  <c r="C285" i="2"/>
  <c r="C281" i="2"/>
  <c r="C277" i="2"/>
  <c r="C273" i="2"/>
  <c r="C269" i="2"/>
  <c r="C265" i="2"/>
  <c r="C261" i="2"/>
  <c r="C257" i="2"/>
  <c r="C253" i="2"/>
  <c r="C249" i="2"/>
  <c r="C245" i="2"/>
  <c r="C241" i="2"/>
  <c r="C237" i="2"/>
  <c r="C233" i="2"/>
  <c r="C229" i="2"/>
  <c r="C225" i="2"/>
  <c r="C221" i="2"/>
  <c r="C217" i="2"/>
  <c r="C213" i="2"/>
  <c r="C209" i="2"/>
  <c r="C205" i="2"/>
  <c r="C201" i="2"/>
  <c r="C197" i="2"/>
  <c r="C193" i="2"/>
  <c r="C189" i="2"/>
  <c r="C185" i="2"/>
  <c r="C181" i="2"/>
  <c r="C177" i="2"/>
  <c r="C173" i="2"/>
  <c r="C169" i="2"/>
  <c r="C165" i="2"/>
  <c r="C161" i="2"/>
  <c r="C157" i="2"/>
  <c r="C153" i="2"/>
  <c r="C149" i="2"/>
  <c r="C145" i="2"/>
  <c r="C141" i="2"/>
  <c r="C137" i="2"/>
  <c r="C133" i="2"/>
  <c r="C129" i="2"/>
  <c r="C125" i="2"/>
  <c r="C121" i="2"/>
  <c r="C117" i="2"/>
  <c r="C113" i="2"/>
  <c r="C109" i="2"/>
  <c r="C105" i="2"/>
  <c r="C101" i="2"/>
  <c r="C97" i="2"/>
  <c r="C93" i="2"/>
  <c r="C89" i="2"/>
  <c r="C85" i="2"/>
  <c r="C81" i="2"/>
  <c r="C77" i="2"/>
  <c r="C73" i="2"/>
  <c r="C69" i="2"/>
  <c r="C65" i="2"/>
  <c r="C61" i="2"/>
  <c r="C57" i="2"/>
  <c r="C53" i="2"/>
  <c r="C49" i="2"/>
  <c r="C45" i="2"/>
  <c r="C41" i="2"/>
  <c r="C288" i="2"/>
  <c r="C283" i="2"/>
  <c r="C278" i="2"/>
  <c r="C272" i="2"/>
  <c r="C267" i="2"/>
  <c r="C262" i="2"/>
  <c r="C256" i="2"/>
  <c r="C251" i="2"/>
  <c r="C246" i="2"/>
  <c r="C240" i="2"/>
  <c r="C235" i="2"/>
  <c r="C230" i="2"/>
  <c r="C224" i="2"/>
  <c r="C219" i="2"/>
  <c r="C214" i="2"/>
  <c r="C208" i="2"/>
  <c r="C203" i="2"/>
  <c r="C198" i="2"/>
  <c r="C192" i="2"/>
  <c r="C187" i="2"/>
  <c r="C182" i="2"/>
  <c r="C176" i="2"/>
  <c r="C171" i="2"/>
  <c r="C166" i="2"/>
  <c r="C160" i="2"/>
  <c r="C155" i="2"/>
  <c r="C150" i="2"/>
  <c r="C144" i="2"/>
  <c r="C139" i="2"/>
  <c r="C134" i="2"/>
  <c r="C128" i="2"/>
  <c r="C123" i="2"/>
  <c r="C118" i="2"/>
  <c r="C112" i="2"/>
  <c r="C107" i="2"/>
  <c r="C102" i="2"/>
  <c r="C96" i="2"/>
  <c r="C91" i="2"/>
  <c r="C86" i="2"/>
  <c r="C80" i="2"/>
  <c r="C75" i="2"/>
  <c r="C70" i="2"/>
  <c r="C64" i="2"/>
  <c r="C59" i="2"/>
  <c r="C54" i="2"/>
  <c r="C48" i="2"/>
  <c r="C43" i="2"/>
  <c r="C287" i="2"/>
  <c r="C282" i="2"/>
  <c r="C276" i="2"/>
  <c r="C271" i="2"/>
  <c r="C266" i="2"/>
  <c r="C260" i="2"/>
  <c r="C255" i="2"/>
  <c r="C250" i="2"/>
  <c r="C244" i="2"/>
  <c r="C239" i="2"/>
  <c r="C234" i="2"/>
  <c r="C228" i="2"/>
  <c r="C223" i="2"/>
  <c r="C218" i="2"/>
  <c r="C212" i="2"/>
  <c r="C207" i="2"/>
  <c r="C202" i="2"/>
  <c r="C196" i="2"/>
  <c r="C191" i="2"/>
  <c r="C186" i="2"/>
  <c r="C180" i="2"/>
  <c r="C175" i="2"/>
  <c r="C170" i="2"/>
  <c r="C164" i="2"/>
  <c r="C159" i="2"/>
  <c r="C154" i="2"/>
  <c r="C148" i="2"/>
  <c r="C143" i="2"/>
  <c r="C138" i="2"/>
  <c r="C132" i="2"/>
  <c r="C127" i="2"/>
  <c r="C122" i="2"/>
  <c r="C116" i="2"/>
  <c r="C111" i="2"/>
  <c r="C106" i="2"/>
  <c r="C100" i="2"/>
  <c r="C95" i="2"/>
  <c r="C90" i="2"/>
  <c r="C84" i="2"/>
  <c r="C79" i="2"/>
  <c r="C74" i="2"/>
  <c r="C68" i="2"/>
  <c r="C63" i="2"/>
  <c r="C58" i="2"/>
  <c r="C52" i="2"/>
  <c r="C47" i="2"/>
  <c r="C42" i="2"/>
  <c r="C284" i="2"/>
  <c r="C279" i="2"/>
  <c r="C274" i="2"/>
  <c r="C268" i="2"/>
  <c r="C263" i="2"/>
  <c r="C258" i="2"/>
  <c r="C252" i="2"/>
  <c r="C247" i="2"/>
  <c r="C242" i="2"/>
  <c r="C236" i="2"/>
  <c r="C231" i="2"/>
  <c r="C226" i="2"/>
  <c r="C220" i="2"/>
  <c r="C215" i="2"/>
  <c r="C210" i="2"/>
  <c r="C204" i="2"/>
  <c r="C199" i="2"/>
  <c r="C194" i="2"/>
  <c r="C188" i="2"/>
  <c r="C183" i="2"/>
  <c r="C178" i="2"/>
  <c r="C172" i="2"/>
  <c r="C167" i="2"/>
  <c r="C162" i="2"/>
  <c r="C156" i="2"/>
  <c r="C151" i="2"/>
  <c r="C146" i="2"/>
  <c r="C140" i="2"/>
  <c r="C135" i="2"/>
  <c r="C130" i="2"/>
  <c r="C124" i="2"/>
  <c r="C119" i="2"/>
  <c r="C114" i="2"/>
  <c r="C108" i="2"/>
  <c r="C103" i="2"/>
  <c r="C98" i="2"/>
  <c r="C92" i="2"/>
  <c r="C87" i="2"/>
  <c r="C82" i="2"/>
  <c r="C76" i="2"/>
  <c r="C71" i="2"/>
  <c r="C66" i="2"/>
  <c r="C60" i="2"/>
  <c r="C55" i="2"/>
  <c r="C50" i="2"/>
  <c r="C44" i="2"/>
  <c r="C39" i="2"/>
  <c r="C270" i="2"/>
  <c r="C248" i="2"/>
  <c r="C227" i="2"/>
  <c r="C206" i="2"/>
  <c r="C184" i="2"/>
  <c r="C163" i="2"/>
  <c r="C142" i="2"/>
  <c r="C120" i="2"/>
  <c r="C99" i="2"/>
  <c r="C78" i="2"/>
  <c r="C56" i="2"/>
  <c r="C286" i="2"/>
  <c r="C264" i="2"/>
  <c r="C243" i="2"/>
  <c r="C222" i="2"/>
  <c r="C200" i="2"/>
  <c r="C179" i="2"/>
  <c r="C158" i="2"/>
  <c r="C136" i="2"/>
  <c r="C115" i="2"/>
  <c r="C94" i="2"/>
  <c r="C72" i="2"/>
  <c r="C51" i="2"/>
  <c r="C280" i="2"/>
  <c r="C259" i="2"/>
  <c r="C238" i="2"/>
  <c r="C216" i="2"/>
  <c r="C195" i="2"/>
  <c r="C174" i="2"/>
  <c r="C152" i="2"/>
  <c r="C131" i="2"/>
  <c r="C110" i="2"/>
  <c r="C88" i="2"/>
  <c r="C67" i="2"/>
  <c r="C46" i="2"/>
  <c r="C275" i="2"/>
  <c r="C254" i="2"/>
  <c r="C232" i="2"/>
  <c r="C211" i="2"/>
  <c r="C190" i="2"/>
  <c r="C168" i="2"/>
  <c r="C147" i="2"/>
  <c r="C126" i="2"/>
  <c r="C104" i="2"/>
  <c r="C83" i="2"/>
  <c r="C62" i="2"/>
  <c r="C40" i="2"/>
  <c r="E59" i="2" l="1"/>
  <c r="E46" i="2"/>
  <c r="E53" i="2"/>
  <c r="E44" i="2"/>
  <c r="E55" i="2"/>
  <c r="E45" i="2"/>
  <c r="E58" i="2"/>
  <c r="E42" i="2"/>
  <c r="E48" i="2"/>
  <c r="E56" i="2"/>
  <c r="E47" i="2"/>
  <c r="E54" i="2"/>
  <c r="E39" i="2"/>
  <c r="E43" i="2"/>
  <c r="E49" i="2"/>
  <c r="E40" i="2"/>
  <c r="E50" i="2"/>
  <c r="E57" i="2"/>
  <c r="E51" i="2"/>
  <c r="E41" i="2"/>
  <c r="E52" i="2"/>
</calcChain>
</file>

<file path=xl/sharedStrings.xml><?xml version="1.0" encoding="utf-8"?>
<sst xmlns="http://schemas.openxmlformats.org/spreadsheetml/2006/main" count="45" uniqueCount="32">
  <si>
    <r>
      <rPr>
        <b/>
        <i/>
        <sz val="8"/>
        <rFont val="Arial"/>
        <family val="2"/>
      </rPr>
      <t xml:space="preserve">Note: </t>
    </r>
    <r>
      <rPr>
        <i/>
        <sz val="8"/>
        <rFont val="Arial"/>
        <family val="2"/>
      </rPr>
      <t xml:space="preserve">This sheet requires Obba 3.0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</si>
  <si>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Object Viewer</t>
  </si>
  <si>
    <t>Libraries (folder with JAR files)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</si>
  <si>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</si>
  <si>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</si>
  <si>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</si>
  <si>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</si>
  <si>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</si>
  <si>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</si>
  <si>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</si>
  <si>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</si>
  <si>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/Users/fries/Documents/Development/finmath spreadsheets/spreadsheets/Curve Calibration/lib</t>
  </si>
  <si>
    <t>Obba Version</t>
  </si>
  <si>
    <t>Additional Class Folder (leave empty if not needed)</t>
  </si>
  <si>
    <t>Load classes from</t>
  </si>
  <si>
    <t>Version:</t>
  </si>
  <si>
    <t>4.2.2</t>
  </si>
  <si>
    <t>Build:</t>
  </si>
  <si>
    <t>40201</t>
  </si>
  <si>
    <t>finmath lib Version</t>
  </si>
  <si>
    <t>/Users/fries/Documents/Development/finmath spreadsheets/spreadsheets/Curve Calibration</t>
  </si>
  <si>
    <t>Reference cell below to ensure lib is loaded:</t>
  </si>
  <si>
    <r>
      <rPr>
        <i/>
        <sz val="8"/>
        <rFont val="Arial"/>
        <family val="2"/>
      </rPr>
      <t xml:space="preserve">Note: This sheet requires Obba 3.0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</si>
  <si>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 xml:space="preserve">Load classes: </t>
  </si>
  <si>
    <t>Note: Edit the corresponding Java code, compile it, and then use the product here.</t>
  </si>
  <si>
    <t>Time Discretization</t>
  </si>
  <si>
    <t>Monte Carlo Black Scholes Model</t>
  </si>
  <si>
    <t>User Defined Product</t>
  </si>
  <si>
    <t>Object:</t>
  </si>
  <si>
    <t>Result</t>
  </si>
  <si>
    <t>Value:</t>
  </si>
  <si>
    <t>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</si>
</sst>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[$€-407];[Red]\-#,##0.00\ [$€-407]"/>
    <numFmt numFmtId="165" formatCode="&quot;WAHR&quot;;&quot;WAHR&quot;;&quot;FALSCH&quot;"/>
    <numFmt numFmtId="166" formatCode="0.0"/>
  </numFmts>
  <fonts count="13" x14ac:knownFonts="1">
    <font>
      <sz val="10"/>
      <name val="Arial"/>
    </font>
    <font>
      <b/>
      <i/>
      <u/>
      <sz val="10"/>
      <name val="Arial"/>
    </font>
    <font>
      <b/>
      <i/>
      <sz val="16"/>
      <name val="Arial"/>
    </font>
    <font>
      <b/>
      <i/>
      <sz val="8"/>
      <name val="Arial"/>
      <family val="2"/>
    </font>
    <font>
      <i/>
      <sz val="8"/>
      <name val="Arial"/>
      <family val="2"/>
    </font>
    <font>
      <i/>
      <u/>
      <sz val="8"/>
      <color rgb="FF0000FF"/>
      <name val="Arial"/>
      <family val="2"/>
    </font>
    <font>
      <u/>
      <sz val="10"/>
      <color rgb="FF0000FF"/>
      <name val="Arial"/>
    </font>
    <font>
      <u/>
      <sz val="10"/>
      <color rgb="FF0000FF"/>
      <name val="Arial"/>
      <family val="2"/>
    </font>
    <font>
      <sz val="10"/>
      <name val="Arial"/>
      <family val="2"/>
    </font>
    <font>
      <sz val="9"/>
      <name val="Arial"/>
    </font>
    <font>
      <sz val="9"/>
      <name val="Arial"/>
      <family val="2"/>
    </font>
    <font>
      <sz val="12"/>
      <name val="Arial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C0C0C0"/>
        <bgColor rgb="FFDDDDDD"/>
      </patternFill>
    </fill>
    <fill>
      <patternFill patternType="solid">
        <fgColor rgb="FFCC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FFFFFF"/>
        <bgColor rgb="FFEEEEEE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ck">
        <color auto="1"/>
      </bottom>
      <diagonal/>
    </border>
  </borders>
  <cellStyleXfs count="6">
    <xf numFmtId="0" fontId="0" fillId="0" borderId="0"/>
    <xf numFmtId="0" fontId="6" fillId="0" borderId="0" applyBorder="0" applyAlignment="0" applyProtection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34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vertical="top"/>
    </xf>
    <xf numFmtId="0" fontId="7" fillId="2" borderId="0" xfId="1" applyFont="1" applyFill="1" applyBorder="1" applyAlignment="1" applyProtection="1"/>
    <xf numFmtId="0" fontId="8" fillId="2" borderId="1" xfId="0" applyFont="1" applyFill="1" applyBorder="1"/>
    <xf numFmtId="0" fontId="8" fillId="2" borderId="0" xfId="0" applyFont="1" applyFill="1"/>
    <xf numFmtId="0" fontId="8" fillId="3" borderId="0" xfId="0" applyFont="1" applyFill="1"/>
    <xf numFmtId="165" fontId="8" fillId="2" borderId="0" xfId="0" applyNumberFormat="1" applyFont="1" applyFill="1"/>
    <xf numFmtId="0" fontId="8" fillId="2" borderId="0" xfId="0" applyFont="1" applyFill="1" applyAlignment="1">
      <alignment horizontal="left"/>
    </xf>
    <xf numFmtId="165" fontId="8" fillId="2" borderId="0" xfId="0" applyNumberFormat="1" applyFont="1" applyFill="1" applyAlignment="1">
      <alignment horizontal="center"/>
    </xf>
    <xf numFmtId="165" fontId="8" fillId="2" borderId="0" xfId="0" applyNumberFormat="1" applyFont="1" applyFill="1"/>
    <xf numFmtId="0" fontId="8" fillId="4" borderId="0" xfId="0" applyFont="1" applyFill="1"/>
    <xf numFmtId="0" fontId="9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0" fillId="2" borderId="0" xfId="0" applyFont="1" applyFill="1" applyAlignment="1">
      <alignment vertical="top"/>
    </xf>
    <xf numFmtId="0" fontId="11" fillId="2" borderId="0" xfId="0" applyFont="1" applyFill="1" applyAlignment="1">
      <alignment vertical="top"/>
    </xf>
    <xf numFmtId="0" fontId="12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0" fillId="2" borderId="0" xfId="0" applyFont="1" applyFill="1" applyAlignment="1">
      <alignment horizontal="right" vertical="top"/>
    </xf>
    <xf numFmtId="0" fontId="10" fillId="2" borderId="2" xfId="0" applyFont="1" applyFill="1" applyBorder="1" applyAlignment="1">
      <alignment vertical="top"/>
    </xf>
    <xf numFmtId="0" fontId="10" fillId="5" borderId="0" xfId="0" applyFont="1" applyFill="1" applyAlignment="1">
      <alignment vertical="top"/>
    </xf>
    <xf numFmtId="0" fontId="9" fillId="2" borderId="0" xfId="0" applyFont="1" applyFill="1" applyAlignment="1">
      <alignment vertical="top" wrapText="1"/>
    </xf>
    <xf numFmtId="0" fontId="9" fillId="6" borderId="0" xfId="0" applyFont="1" applyFill="1" applyAlignment="1">
      <alignment vertical="top"/>
    </xf>
    <xf numFmtId="0" fontId="9" fillId="6" borderId="0" xfId="0" applyFont="1" applyFill="1" applyAlignment="1">
      <alignment vertical="top"/>
    </xf>
    <xf numFmtId="9" fontId="9" fillId="6" borderId="0" xfId="0" applyNumberFormat="1" applyFont="1" applyFill="1" applyAlignment="1">
      <alignment vertical="top"/>
    </xf>
    <xf numFmtId="0" fontId="0" fillId="2" borderId="2" xfId="0" applyFont="1" applyFill="1" applyBorder="1" applyAlignment="1">
      <alignment vertical="top"/>
    </xf>
    <xf numFmtId="0" fontId="9" fillId="2" borderId="0" xfId="0" applyFont="1" applyFill="1" applyAlignment="1">
      <alignment horizontal="right" vertical="top"/>
    </xf>
    <xf numFmtId="2" fontId="9" fillId="2" borderId="0" xfId="0" applyNumberFormat="1" applyFont="1" applyFill="1" applyAlignment="1">
      <alignment horizontal="center" vertical="top"/>
    </xf>
    <xf numFmtId="0" fontId="9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center" vertical="top"/>
    </xf>
    <xf numFmtId="166" fontId="9" fillId="2" borderId="0" xfId="0" applyNumberFormat="1" applyFont="1" applyFill="1" applyAlignment="1">
      <alignment horizontal="center" vertical="top"/>
    </xf>
  </cellXfs>
  <cellStyles count="6">
    <cellStyle name="Heading" xfId="4"/>
    <cellStyle name="Heading1" xfId="5"/>
    <cellStyle name="Link" xfId="1" builtinId="8"/>
    <cellStyle name="Result" xfId="2"/>
    <cellStyle name="Result2" xfId="3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r>
              <a:rPr lang="de-DE" sz="800" b="0" strike="noStrike" spc="-1">
                <a:solidFill>
                  <a:srgbClr val="000000"/>
                </a:solidFill>
                <a:latin typeface="Arial"/>
              </a:rPr>
              <a:t>Distribution</a:t>
            </a:r>
          </a:p>
        </c:rich>
      </c:tx>
      <c:layout>
        <c:manualLayout>
          <c:xMode val="edge"/>
          <c:yMode val="edge"/>
          <c:x val="0.42259186779734698"/>
          <c:y val="6.1283223294396498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15633833442101"/>
          <c:y val="0.24005417301506701"/>
          <c:w val="0.85159817351598199"/>
          <c:h val="0.581174877264262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MonteCarloBlackScholes!$D$39:$D$59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cat>
          <c:val>
            <c:numRef>
              <c:f>MonteCarloBlackScholes!$E$39:$E$59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14</c:v>
                </c:pt>
                <c:pt idx="5">
                  <c:v>25</c:v>
                </c:pt>
                <c:pt idx="6">
                  <c:v>31</c:v>
                </c:pt>
                <c:pt idx="7">
                  <c:v>22</c:v>
                </c:pt>
                <c:pt idx="8">
                  <c:v>30</c:v>
                </c:pt>
                <c:pt idx="9">
                  <c:v>25</c:v>
                </c:pt>
                <c:pt idx="10">
                  <c:v>22</c:v>
                </c:pt>
                <c:pt idx="11">
                  <c:v>19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10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857376"/>
        <c:axId val="226858496"/>
      </c:barChart>
      <c:catAx>
        <c:axId val="226857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 rot="-2700000"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26858496"/>
        <c:crosses val="autoZero"/>
        <c:auto val="1"/>
        <c:lblAlgn val="ctr"/>
        <c:lblOffset val="100"/>
        <c:noMultiLvlLbl val="1"/>
      </c:catAx>
      <c:valAx>
        <c:axId val="22685849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26857376"/>
        <c:crossesAt val="1"/>
        <c:crossBetween val="between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plotVisOnly val="1"/>
    <c:dispBlanksAs val="gap"/>
    <c:showDLblsOverMax val="1"/>
  </c:chart>
  <c:spPr>
    <a:solidFill>
      <a:srgbClr val="C0C0C0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r>
              <a:rPr lang="de-DE" sz="800" b="0" strike="noStrike" spc="-1">
                <a:solidFill>
                  <a:srgbClr val="000000"/>
                </a:solidFill>
                <a:latin typeface="Arial"/>
              </a:rPr>
              <a:t>Custom Product Payoff</a:t>
            </a:r>
          </a:p>
        </c:rich>
      </c:tx>
      <c:layout>
        <c:manualLayout>
          <c:xMode val="edge"/>
          <c:yMode val="edge"/>
          <c:x val="0.33419969677279598"/>
          <c:y val="6.1276164753544901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24951267056499"/>
          <c:y val="0.24004051316677899"/>
          <c:w val="0.78730777561186904"/>
          <c:h val="0.62035786630654999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MonteCarloBlackScholes!$B$39:$B$288</c:f>
              <c:numCache>
                <c:formatCode>0.0</c:formatCode>
                <c:ptCount val="250"/>
                <c:pt idx="0">
                  <c:v>309.05699848087079</c:v>
                </c:pt>
                <c:pt idx="1">
                  <c:v>59.948769404363894</c:v>
                </c:pt>
                <c:pt idx="2">
                  <c:v>76.596819733457764</c:v>
                </c:pt>
                <c:pt idx="3">
                  <c:v>222.06866890681931</c:v>
                </c:pt>
                <c:pt idx="4">
                  <c:v>46.052985352092286</c:v>
                </c:pt>
                <c:pt idx="5">
                  <c:v>125.30722901451088</c:v>
                </c:pt>
                <c:pt idx="6">
                  <c:v>84.378881278023385</c:v>
                </c:pt>
                <c:pt idx="7">
                  <c:v>111.01279361508696</c:v>
                </c:pt>
                <c:pt idx="8">
                  <c:v>66.276948803338897</c:v>
                </c:pt>
                <c:pt idx="9">
                  <c:v>85.471885207105842</c:v>
                </c:pt>
                <c:pt idx="10">
                  <c:v>116.16558587924622</c:v>
                </c:pt>
                <c:pt idx="11">
                  <c:v>56.63049600555776</c:v>
                </c:pt>
                <c:pt idx="12">
                  <c:v>198.94387481956949</c:v>
                </c:pt>
                <c:pt idx="13">
                  <c:v>183.06544774923313</c:v>
                </c:pt>
                <c:pt idx="14">
                  <c:v>49.786457256235636</c:v>
                </c:pt>
                <c:pt idx="15">
                  <c:v>110.74849074269895</c:v>
                </c:pt>
                <c:pt idx="16">
                  <c:v>101.2604380417895</c:v>
                </c:pt>
                <c:pt idx="17">
                  <c:v>86.418235305365982</c:v>
                </c:pt>
                <c:pt idx="18">
                  <c:v>77.322712665830494</c:v>
                </c:pt>
                <c:pt idx="19">
                  <c:v>62.50940149827143</c:v>
                </c:pt>
                <c:pt idx="20">
                  <c:v>67.436832205644393</c:v>
                </c:pt>
                <c:pt idx="21">
                  <c:v>113.50977091197794</c:v>
                </c:pt>
                <c:pt idx="22">
                  <c:v>78.459164925401282</c:v>
                </c:pt>
                <c:pt idx="23">
                  <c:v>123.74048260435427</c:v>
                </c:pt>
                <c:pt idx="24">
                  <c:v>131.08961231880625</c:v>
                </c:pt>
                <c:pt idx="25">
                  <c:v>117.88423412763693</c:v>
                </c:pt>
                <c:pt idx="26">
                  <c:v>258.48126391265424</c:v>
                </c:pt>
                <c:pt idx="27">
                  <c:v>208.70419073897338</c:v>
                </c:pt>
                <c:pt idx="28">
                  <c:v>68.681750671161112</c:v>
                </c:pt>
                <c:pt idx="29">
                  <c:v>101.96314417250007</c:v>
                </c:pt>
                <c:pt idx="30">
                  <c:v>149.57324511752807</c:v>
                </c:pt>
                <c:pt idx="31">
                  <c:v>56.51822271185609</c:v>
                </c:pt>
                <c:pt idx="32">
                  <c:v>146.59775520794361</c:v>
                </c:pt>
                <c:pt idx="33">
                  <c:v>127.31032728628169</c:v>
                </c:pt>
                <c:pt idx="34">
                  <c:v>161.50437756307701</c:v>
                </c:pt>
                <c:pt idx="35">
                  <c:v>195.86455549754501</c:v>
                </c:pt>
                <c:pt idx="36">
                  <c:v>79.086255214575772</c:v>
                </c:pt>
                <c:pt idx="37">
                  <c:v>158.98493252773767</c:v>
                </c:pt>
                <c:pt idx="38">
                  <c:v>278.54212153540175</c:v>
                </c:pt>
                <c:pt idx="39">
                  <c:v>78.484357103324598</c:v>
                </c:pt>
                <c:pt idx="40">
                  <c:v>80.951204381736943</c:v>
                </c:pt>
                <c:pt idx="41">
                  <c:v>101.43278748497208</c:v>
                </c:pt>
                <c:pt idx="42">
                  <c:v>85.224835101800906</c:v>
                </c:pt>
                <c:pt idx="43">
                  <c:v>160.97899748210591</c:v>
                </c:pt>
                <c:pt idx="44">
                  <c:v>135.10337010915399</c:v>
                </c:pt>
                <c:pt idx="45">
                  <c:v>108.73150878059737</c:v>
                </c:pt>
                <c:pt idx="46">
                  <c:v>68.234210559607504</c:v>
                </c:pt>
                <c:pt idx="47">
                  <c:v>198.52093075420663</c:v>
                </c:pt>
                <c:pt idx="48">
                  <c:v>215.86062861772416</c:v>
                </c:pt>
                <c:pt idx="49">
                  <c:v>335.76020848243496</c:v>
                </c:pt>
                <c:pt idx="50">
                  <c:v>98.887198014864239</c:v>
                </c:pt>
                <c:pt idx="51">
                  <c:v>51.763680447743496</c:v>
                </c:pt>
                <c:pt idx="52">
                  <c:v>128.18473944437434</c:v>
                </c:pt>
                <c:pt idx="53">
                  <c:v>120.10166070544022</c:v>
                </c:pt>
                <c:pt idx="54">
                  <c:v>188.93752987383496</c:v>
                </c:pt>
                <c:pt idx="55">
                  <c:v>50.377531302726723</c:v>
                </c:pt>
                <c:pt idx="56">
                  <c:v>120.99064312953577</c:v>
                </c:pt>
                <c:pt idx="57">
                  <c:v>55.832918339576175</c:v>
                </c:pt>
                <c:pt idx="58">
                  <c:v>84.223820487623115</c:v>
                </c:pt>
                <c:pt idx="59">
                  <c:v>133.17183867745584</c:v>
                </c:pt>
                <c:pt idx="60">
                  <c:v>72.994539736792461</c:v>
                </c:pt>
                <c:pt idx="61">
                  <c:v>189.82939715026893</c:v>
                </c:pt>
                <c:pt idx="62">
                  <c:v>106.10139708708832</c:v>
                </c:pt>
                <c:pt idx="63">
                  <c:v>164.40672116914902</c:v>
                </c:pt>
                <c:pt idx="64">
                  <c:v>135.69167830259505</c:v>
                </c:pt>
                <c:pt idx="65">
                  <c:v>116.00181643329967</c:v>
                </c:pt>
                <c:pt idx="66">
                  <c:v>199.14871275496614</c:v>
                </c:pt>
                <c:pt idx="67">
                  <c:v>148.1114784449606</c:v>
                </c:pt>
                <c:pt idx="68">
                  <c:v>136.67190756284646</c:v>
                </c:pt>
                <c:pt idx="69">
                  <c:v>126.50104161123359</c:v>
                </c:pt>
                <c:pt idx="70">
                  <c:v>294.40994730837627</c:v>
                </c:pt>
                <c:pt idx="71">
                  <c:v>182.74985520896368</c:v>
                </c:pt>
                <c:pt idx="72">
                  <c:v>157.75645872596971</c:v>
                </c:pt>
                <c:pt idx="73">
                  <c:v>84.847513869885006</c:v>
                </c:pt>
                <c:pt idx="74">
                  <c:v>164.02251480268077</c:v>
                </c:pt>
                <c:pt idx="75">
                  <c:v>179.65504439593579</c:v>
                </c:pt>
                <c:pt idx="76">
                  <c:v>159.52707158577005</c:v>
                </c:pt>
                <c:pt idx="77">
                  <c:v>79.353178588421997</c:v>
                </c:pt>
                <c:pt idx="78">
                  <c:v>63.36949751943245</c:v>
                </c:pt>
                <c:pt idx="79">
                  <c:v>195.45979312451348</c:v>
                </c:pt>
                <c:pt idx="80">
                  <c:v>101.19577831512809</c:v>
                </c:pt>
                <c:pt idx="81">
                  <c:v>81.123053961101746</c:v>
                </c:pt>
                <c:pt idx="82">
                  <c:v>121.76134985189273</c:v>
                </c:pt>
                <c:pt idx="83">
                  <c:v>203.82777267756359</c:v>
                </c:pt>
                <c:pt idx="84">
                  <c:v>206.90444077584829</c:v>
                </c:pt>
                <c:pt idx="85">
                  <c:v>196.98627989329449</c:v>
                </c:pt>
                <c:pt idx="86">
                  <c:v>154.44755534852453</c:v>
                </c:pt>
                <c:pt idx="87">
                  <c:v>89.822871142822521</c:v>
                </c:pt>
                <c:pt idx="88">
                  <c:v>67.667582653753982</c:v>
                </c:pt>
                <c:pt idx="89">
                  <c:v>98.013678126677419</c:v>
                </c:pt>
                <c:pt idx="90">
                  <c:v>73.268755030614059</c:v>
                </c:pt>
                <c:pt idx="91">
                  <c:v>118.86137248155052</c:v>
                </c:pt>
                <c:pt idx="92">
                  <c:v>207.19336964842989</c:v>
                </c:pt>
                <c:pt idx="93">
                  <c:v>114.32916686299103</c:v>
                </c:pt>
                <c:pt idx="94">
                  <c:v>220.63269632583692</c:v>
                </c:pt>
                <c:pt idx="95">
                  <c:v>62.55169419215315</c:v>
                </c:pt>
                <c:pt idx="96">
                  <c:v>124.61012078823528</c:v>
                </c:pt>
                <c:pt idx="97">
                  <c:v>60.427365154895213</c:v>
                </c:pt>
                <c:pt idx="98">
                  <c:v>49.654281521167988</c:v>
                </c:pt>
                <c:pt idx="99">
                  <c:v>226.64721970147934</c:v>
                </c:pt>
                <c:pt idx="100">
                  <c:v>109.45819089437916</c:v>
                </c:pt>
                <c:pt idx="101">
                  <c:v>56.77055132269362</c:v>
                </c:pt>
                <c:pt idx="102">
                  <c:v>66.406508613232347</c:v>
                </c:pt>
                <c:pt idx="103">
                  <c:v>148.02753916369699</c:v>
                </c:pt>
                <c:pt idx="104">
                  <c:v>68.178032538943626</c:v>
                </c:pt>
                <c:pt idx="105">
                  <c:v>95.040218874118409</c:v>
                </c:pt>
                <c:pt idx="106">
                  <c:v>166.55328456220894</c:v>
                </c:pt>
                <c:pt idx="107">
                  <c:v>107.11415083570182</c:v>
                </c:pt>
                <c:pt idx="108">
                  <c:v>82.8264814675954</c:v>
                </c:pt>
                <c:pt idx="109">
                  <c:v>103.22768431399099</c:v>
                </c:pt>
                <c:pt idx="110">
                  <c:v>118.55517619540132</c:v>
                </c:pt>
                <c:pt idx="111">
                  <c:v>172.86270472238502</c:v>
                </c:pt>
                <c:pt idx="112">
                  <c:v>37.143924113161177</c:v>
                </c:pt>
                <c:pt idx="113">
                  <c:v>179.94950749526981</c:v>
                </c:pt>
                <c:pt idx="114">
                  <c:v>84.586659122703296</c:v>
                </c:pt>
                <c:pt idx="115">
                  <c:v>188.6295650234558</c:v>
                </c:pt>
                <c:pt idx="116">
                  <c:v>223.37916213133872</c:v>
                </c:pt>
                <c:pt idx="117">
                  <c:v>151.02728615475209</c:v>
                </c:pt>
                <c:pt idx="118">
                  <c:v>111.9317463773351</c:v>
                </c:pt>
                <c:pt idx="119">
                  <c:v>108.13530218750383</c:v>
                </c:pt>
                <c:pt idx="120">
                  <c:v>128.21252052261445</c:v>
                </c:pt>
                <c:pt idx="121">
                  <c:v>113.93828447452776</c:v>
                </c:pt>
                <c:pt idx="122">
                  <c:v>224.29160561527848</c:v>
                </c:pt>
                <c:pt idx="123">
                  <c:v>184.78949363496278</c:v>
                </c:pt>
                <c:pt idx="124">
                  <c:v>129.54732059913127</c:v>
                </c:pt>
                <c:pt idx="125">
                  <c:v>137.56300342998969</c:v>
                </c:pt>
                <c:pt idx="126">
                  <c:v>77.977703006608309</c:v>
                </c:pt>
                <c:pt idx="127">
                  <c:v>101.69838230721892</c:v>
                </c:pt>
                <c:pt idx="128">
                  <c:v>124.57448920361772</c:v>
                </c:pt>
                <c:pt idx="129">
                  <c:v>116.54624207245642</c:v>
                </c:pt>
                <c:pt idx="130">
                  <c:v>188.61758380198617</c:v>
                </c:pt>
                <c:pt idx="131">
                  <c:v>106.77151384512861</c:v>
                </c:pt>
                <c:pt idx="132">
                  <c:v>187.09052234585724</c:v>
                </c:pt>
                <c:pt idx="133">
                  <c:v>66.056362109275497</c:v>
                </c:pt>
                <c:pt idx="134">
                  <c:v>74.902266089066117</c:v>
                </c:pt>
                <c:pt idx="135">
                  <c:v>222.1517265728497</c:v>
                </c:pt>
                <c:pt idx="136">
                  <c:v>170.41186750977886</c:v>
                </c:pt>
                <c:pt idx="137">
                  <c:v>329.22305743269635</c:v>
                </c:pt>
                <c:pt idx="138">
                  <c:v>96.584266420227266</c:v>
                </c:pt>
                <c:pt idx="139">
                  <c:v>117.83017231230706</c:v>
                </c:pt>
                <c:pt idx="140">
                  <c:v>178.82673035787087</c:v>
                </c:pt>
                <c:pt idx="141">
                  <c:v>83.170781644674449</c:v>
                </c:pt>
                <c:pt idx="142">
                  <c:v>241.43977736253683</c:v>
                </c:pt>
                <c:pt idx="143">
                  <c:v>139.3713735638942</c:v>
                </c:pt>
                <c:pt idx="144">
                  <c:v>134.32023718625916</c:v>
                </c:pt>
                <c:pt idx="145">
                  <c:v>189.41189374877086</c:v>
                </c:pt>
                <c:pt idx="146">
                  <c:v>258.81119668864017</c:v>
                </c:pt>
                <c:pt idx="147">
                  <c:v>36.997002986758716</c:v>
                </c:pt>
                <c:pt idx="148">
                  <c:v>80.244785837341226</c:v>
                </c:pt>
                <c:pt idx="149">
                  <c:v>109.65970005970432</c:v>
                </c:pt>
                <c:pt idx="150">
                  <c:v>127.07132916942335</c:v>
                </c:pt>
                <c:pt idx="151">
                  <c:v>90.516375472320235</c:v>
                </c:pt>
                <c:pt idx="152">
                  <c:v>122.93825931650801</c:v>
                </c:pt>
                <c:pt idx="153">
                  <c:v>117.39384055477419</c:v>
                </c:pt>
                <c:pt idx="154">
                  <c:v>108.51957189610096</c:v>
                </c:pt>
                <c:pt idx="155">
                  <c:v>88.062623313514962</c:v>
                </c:pt>
                <c:pt idx="156">
                  <c:v>46.569246228756583</c:v>
                </c:pt>
                <c:pt idx="157">
                  <c:v>74.085533416179373</c:v>
                </c:pt>
                <c:pt idx="158">
                  <c:v>143.62947499092266</c:v>
                </c:pt>
                <c:pt idx="159">
                  <c:v>83.144910214214264</c:v>
                </c:pt>
                <c:pt idx="160">
                  <c:v>90.83481346172205</c:v>
                </c:pt>
                <c:pt idx="161">
                  <c:v>221.7912570555599</c:v>
                </c:pt>
                <c:pt idx="162">
                  <c:v>301.73252684663476</c:v>
                </c:pt>
                <c:pt idx="163">
                  <c:v>104.08671987859157</c:v>
                </c:pt>
                <c:pt idx="164">
                  <c:v>99.780498340697847</c:v>
                </c:pt>
                <c:pt idx="165">
                  <c:v>49.450914262562023</c:v>
                </c:pt>
                <c:pt idx="166">
                  <c:v>78.535431615184677</c:v>
                </c:pt>
                <c:pt idx="167">
                  <c:v>213.33315131158585</c:v>
                </c:pt>
                <c:pt idx="168">
                  <c:v>49.296109435663872</c:v>
                </c:pt>
                <c:pt idx="169">
                  <c:v>102.78642018641861</c:v>
                </c:pt>
                <c:pt idx="170">
                  <c:v>137.76918485685485</c:v>
                </c:pt>
                <c:pt idx="171">
                  <c:v>176.29334763592314</c:v>
                </c:pt>
                <c:pt idx="172">
                  <c:v>65.41190415786842</c:v>
                </c:pt>
                <c:pt idx="173">
                  <c:v>98.544021198128434</c:v>
                </c:pt>
                <c:pt idx="174">
                  <c:v>157.87930527991927</c:v>
                </c:pt>
                <c:pt idx="175">
                  <c:v>125.35692019201043</c:v>
                </c:pt>
                <c:pt idx="176">
                  <c:v>537.98400254884496</c:v>
                </c:pt>
                <c:pt idx="177">
                  <c:v>140.43082057634032</c:v>
                </c:pt>
                <c:pt idx="178">
                  <c:v>113.50086141144517</c:v>
                </c:pt>
                <c:pt idx="179">
                  <c:v>137.47520426929532</c:v>
                </c:pt>
                <c:pt idx="180">
                  <c:v>102.0783004697539</c:v>
                </c:pt>
                <c:pt idx="181">
                  <c:v>194.61092558852837</c:v>
                </c:pt>
                <c:pt idx="182">
                  <c:v>256.23876098034322</c:v>
                </c:pt>
                <c:pt idx="183">
                  <c:v>72.412143783312359</c:v>
                </c:pt>
                <c:pt idx="184">
                  <c:v>175.78702053854315</c:v>
                </c:pt>
                <c:pt idx="185">
                  <c:v>225.69758841515045</c:v>
                </c:pt>
                <c:pt idx="186">
                  <c:v>149.53274497874392</c:v>
                </c:pt>
                <c:pt idx="187">
                  <c:v>77.619435608528875</c:v>
                </c:pt>
                <c:pt idx="188">
                  <c:v>79.695617325192316</c:v>
                </c:pt>
                <c:pt idx="189">
                  <c:v>143.65086949086833</c:v>
                </c:pt>
                <c:pt idx="190">
                  <c:v>118.30352606877805</c:v>
                </c:pt>
                <c:pt idx="191">
                  <c:v>174.18182954380558</c:v>
                </c:pt>
                <c:pt idx="192">
                  <c:v>74.600343664845042</c:v>
                </c:pt>
                <c:pt idx="193">
                  <c:v>209.157940662974</c:v>
                </c:pt>
                <c:pt idx="194">
                  <c:v>68.044081124156975</c:v>
                </c:pt>
                <c:pt idx="195">
                  <c:v>146.64165894381426</c:v>
                </c:pt>
                <c:pt idx="196">
                  <c:v>82.412279781406951</c:v>
                </c:pt>
                <c:pt idx="197">
                  <c:v>84.252766004832665</c:v>
                </c:pt>
                <c:pt idx="198">
                  <c:v>164.35208583651422</c:v>
                </c:pt>
                <c:pt idx="199">
                  <c:v>145.61727514911379</c:v>
                </c:pt>
                <c:pt idx="200">
                  <c:v>154.06558297850344</c:v>
                </c:pt>
                <c:pt idx="201">
                  <c:v>79.162129142215775</c:v>
                </c:pt>
                <c:pt idx="202">
                  <c:v>146.88530274006621</c:v>
                </c:pt>
                <c:pt idx="203">
                  <c:v>107.49546923264217</c:v>
                </c:pt>
                <c:pt idx="204">
                  <c:v>101.43464368532098</c:v>
                </c:pt>
                <c:pt idx="205">
                  <c:v>250.5660782531078</c:v>
                </c:pt>
                <c:pt idx="206">
                  <c:v>273.11044980058324</c:v>
                </c:pt>
                <c:pt idx="207">
                  <c:v>153.41698768603086</c:v>
                </c:pt>
                <c:pt idx="208">
                  <c:v>222.63971947164123</c:v>
                </c:pt>
                <c:pt idx="209">
                  <c:v>143.88119188544155</c:v>
                </c:pt>
                <c:pt idx="210">
                  <c:v>147.01229185210079</c:v>
                </c:pt>
                <c:pt idx="211">
                  <c:v>123.61817293518017</c:v>
                </c:pt>
                <c:pt idx="212">
                  <c:v>156.90899029122951</c:v>
                </c:pt>
                <c:pt idx="213">
                  <c:v>82.423372073453592</c:v>
                </c:pt>
                <c:pt idx="214">
                  <c:v>66.968905469137553</c:v>
                </c:pt>
                <c:pt idx="215">
                  <c:v>292.73254628610545</c:v>
                </c:pt>
                <c:pt idx="216">
                  <c:v>159.19914323916649</c:v>
                </c:pt>
                <c:pt idx="217">
                  <c:v>96.671513132341204</c:v>
                </c:pt>
                <c:pt idx="218">
                  <c:v>117.26080403174987</c:v>
                </c:pt>
                <c:pt idx="219">
                  <c:v>141.71777419118928</c:v>
                </c:pt>
                <c:pt idx="220">
                  <c:v>43.436027015716547</c:v>
                </c:pt>
                <c:pt idx="221">
                  <c:v>71.943479536817804</c:v>
                </c:pt>
                <c:pt idx="222">
                  <c:v>129.82902036107188</c:v>
                </c:pt>
                <c:pt idx="223">
                  <c:v>107.8719672213885</c:v>
                </c:pt>
                <c:pt idx="224">
                  <c:v>170.2578253985584</c:v>
                </c:pt>
                <c:pt idx="225">
                  <c:v>91.290462728131885</c:v>
                </c:pt>
                <c:pt idx="226">
                  <c:v>117.08034695501405</c:v>
                </c:pt>
                <c:pt idx="227">
                  <c:v>80.471552247099993</c:v>
                </c:pt>
                <c:pt idx="228">
                  <c:v>89.172543956274424</c:v>
                </c:pt>
                <c:pt idx="229">
                  <c:v>93.616547110197345</c:v>
                </c:pt>
                <c:pt idx="230">
                  <c:v>72.003451149325741</c:v>
                </c:pt>
                <c:pt idx="231">
                  <c:v>122.32737801612511</c:v>
                </c:pt>
                <c:pt idx="232">
                  <c:v>132.22164618651024</c:v>
                </c:pt>
                <c:pt idx="233">
                  <c:v>135.91701407748477</c:v>
                </c:pt>
                <c:pt idx="234">
                  <c:v>131.72958332194099</c:v>
                </c:pt>
                <c:pt idx="235">
                  <c:v>152.9247265715037</c:v>
                </c:pt>
                <c:pt idx="236">
                  <c:v>221.05449096387341</c:v>
                </c:pt>
                <c:pt idx="237">
                  <c:v>57.006562375404449</c:v>
                </c:pt>
                <c:pt idx="238">
                  <c:v>113.43255310206528</c:v>
                </c:pt>
                <c:pt idx="239">
                  <c:v>156.25429575185979</c:v>
                </c:pt>
                <c:pt idx="240">
                  <c:v>163.25459491008445</c:v>
                </c:pt>
                <c:pt idx="241">
                  <c:v>70.49697833616041</c:v>
                </c:pt>
                <c:pt idx="242">
                  <c:v>121.4136115511227</c:v>
                </c:pt>
                <c:pt idx="243">
                  <c:v>250.38549066392022</c:v>
                </c:pt>
                <c:pt idx="244">
                  <c:v>127.25601802085089</c:v>
                </c:pt>
                <c:pt idx="245">
                  <c:v>158.52239312815638</c:v>
                </c:pt>
                <c:pt idx="246">
                  <c:v>260.58648931466786</c:v>
                </c:pt>
                <c:pt idx="247">
                  <c:v>71.355317748232835</c:v>
                </c:pt>
                <c:pt idx="248">
                  <c:v>107.4438824059205</c:v>
                </c:pt>
                <c:pt idx="249">
                  <c:v>97.897900728613109</c:v>
                </c:pt>
              </c:numCache>
            </c:numRef>
          </c:xVal>
          <c:yVal>
            <c:numRef>
              <c:f>MonteCarloBlackScholes!$C$39:$C$288</c:f>
              <c:numCache>
                <c:formatCode>0.0</c:formatCode>
                <c:ptCount val="250"/>
                <c:pt idx="0">
                  <c:v>162.81375412345969</c:v>
                </c:pt>
                <c:pt idx="1">
                  <c:v>0</c:v>
                </c:pt>
                <c:pt idx="2">
                  <c:v>0</c:v>
                </c:pt>
                <c:pt idx="3">
                  <c:v>95.067174933114941</c:v>
                </c:pt>
                <c:pt idx="4">
                  <c:v>0</c:v>
                </c:pt>
                <c:pt idx="5">
                  <c:v>19.709289773868452</c:v>
                </c:pt>
                <c:pt idx="6">
                  <c:v>0</c:v>
                </c:pt>
                <c:pt idx="7">
                  <c:v>8.5767722912334943</c:v>
                </c:pt>
                <c:pt idx="8">
                  <c:v>0</c:v>
                </c:pt>
                <c:pt idx="9">
                  <c:v>0</c:v>
                </c:pt>
                <c:pt idx="10">
                  <c:v>12.589770941565003</c:v>
                </c:pt>
                <c:pt idx="11">
                  <c:v>0</c:v>
                </c:pt>
                <c:pt idx="12">
                  <c:v>77.05756718959978</c:v>
                </c:pt>
                <c:pt idx="13">
                  <c:v>64.691435753279634</c:v>
                </c:pt>
                <c:pt idx="14">
                  <c:v>0</c:v>
                </c:pt>
                <c:pt idx="15">
                  <c:v>8.3709330072496879</c:v>
                </c:pt>
                <c:pt idx="16">
                  <c:v>0.98163013395864984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10.521420165363706</c:v>
                </c:pt>
                <c:pt idx="22">
                  <c:v>0</c:v>
                </c:pt>
                <c:pt idx="23">
                  <c:v>18.489106442764172</c:v>
                </c:pt>
                <c:pt idx="24">
                  <c:v>24.2126144192727</c:v>
                </c:pt>
                <c:pt idx="25">
                  <c:v>13.928255543235984</c:v>
                </c:pt>
                <c:pt idx="26">
                  <c:v>123.4253324373211</c:v>
                </c:pt>
                <c:pt idx="27">
                  <c:v>84.658908870655836</c:v>
                </c:pt>
                <c:pt idx="28">
                  <c:v>0</c:v>
                </c:pt>
                <c:pt idx="29">
                  <c:v>1.5288982188251163</c:v>
                </c:pt>
                <c:pt idx="30">
                  <c:v>38.607682116921566</c:v>
                </c:pt>
                <c:pt idx="31">
                  <c:v>0</c:v>
                </c:pt>
                <c:pt idx="32">
                  <c:v>36.290368245316117</c:v>
                </c:pt>
                <c:pt idx="33">
                  <c:v>21.269304276492537</c:v>
                </c:pt>
                <c:pt idx="34">
                  <c:v>47.899657408443723</c:v>
                </c:pt>
                <c:pt idx="35">
                  <c:v>74.659390890280207</c:v>
                </c:pt>
                <c:pt idx="36">
                  <c:v>0</c:v>
                </c:pt>
                <c:pt idx="37">
                  <c:v>45.937511642016084</c:v>
                </c:pt>
                <c:pt idx="38">
                  <c:v>139.04874406300084</c:v>
                </c:pt>
                <c:pt idx="39">
                  <c:v>0</c:v>
                </c:pt>
                <c:pt idx="40">
                  <c:v>0</c:v>
                </c:pt>
                <c:pt idx="41">
                  <c:v>1.1158560152711658</c:v>
                </c:pt>
                <c:pt idx="42">
                  <c:v>0</c:v>
                </c:pt>
                <c:pt idx="43">
                  <c:v>47.49049098997331</c:v>
                </c:pt>
                <c:pt idx="44">
                  <c:v>27.338532129454471</c:v>
                </c:pt>
                <c:pt idx="45">
                  <c:v>6.8001058757240767</c:v>
                </c:pt>
                <c:pt idx="46">
                  <c:v>0</c:v>
                </c:pt>
                <c:pt idx="47">
                  <c:v>76.728178020299779</c:v>
                </c:pt>
                <c:pt idx="48">
                  <c:v>90.232348294628807</c:v>
                </c:pt>
                <c:pt idx="49">
                  <c:v>183.61023498319804</c:v>
                </c:pt>
                <c:pt idx="50">
                  <c:v>0</c:v>
                </c:pt>
                <c:pt idx="51">
                  <c:v>0</c:v>
                </c:pt>
                <c:pt idx="52">
                  <c:v>21.950297149942251</c:v>
                </c:pt>
                <c:pt idx="53">
                  <c:v>15.655189098432537</c:v>
                </c:pt>
                <c:pt idx="54">
                  <c:v>69.26461791017914</c:v>
                </c:pt>
                <c:pt idx="55">
                  <c:v>0</c:v>
                </c:pt>
                <c:pt idx="56">
                  <c:v>16.347529306454863</c:v>
                </c:pt>
                <c:pt idx="57">
                  <c:v>0</c:v>
                </c:pt>
                <c:pt idx="58">
                  <c:v>0</c:v>
                </c:pt>
                <c:pt idx="59">
                  <c:v>25.834253937920924</c:v>
                </c:pt>
                <c:pt idx="60">
                  <c:v>0</c:v>
                </c:pt>
                <c:pt idx="61">
                  <c:v>69.959204843461677</c:v>
                </c:pt>
                <c:pt idx="62">
                  <c:v>4.7517728292539694</c:v>
                </c:pt>
                <c:pt idx="63">
                  <c:v>50.160004881594894</c:v>
                </c:pt>
                <c:pt idx="64">
                  <c:v>27.7967070111937</c:v>
                </c:pt>
                <c:pt idx="65">
                  <c:v>12.462227168818655</c:v>
                </c:pt>
                <c:pt idx="66">
                  <c:v>77.217095134089419</c:v>
                </c:pt>
                <c:pt idx="67">
                  <c:v>37.469257087658335</c:v>
                </c:pt>
                <c:pt idx="68">
                  <c:v>28.560110326666997</c:v>
                </c:pt>
                <c:pt idx="69">
                  <c:v>20.639031959036604</c:v>
                </c:pt>
                <c:pt idx="70">
                  <c:v>151.40661920063403</c:v>
                </c:pt>
                <c:pt idx="71">
                  <c:v>64.445652035786296</c:v>
                </c:pt>
                <c:pt idx="72">
                  <c:v>44.980775283216488</c:v>
                </c:pt>
                <c:pt idx="73">
                  <c:v>0</c:v>
                </c:pt>
                <c:pt idx="74">
                  <c:v>49.860784662528403</c:v>
                </c:pt>
                <c:pt idx="75">
                  <c:v>62.035410951142318</c:v>
                </c:pt>
                <c:pt idx="76">
                  <c:v>46.359729964945288</c:v>
                </c:pt>
                <c:pt idx="77">
                  <c:v>0</c:v>
                </c:pt>
                <c:pt idx="78">
                  <c:v>0</c:v>
                </c:pt>
                <c:pt idx="79">
                  <c:v>74.344161637205417</c:v>
                </c:pt>
                <c:pt idx="80">
                  <c:v>0.93127308820156551</c:v>
                </c:pt>
                <c:pt idx="81">
                  <c:v>0</c:v>
                </c:pt>
                <c:pt idx="82">
                  <c:v>16.947756305344861</c:v>
                </c:pt>
                <c:pt idx="83">
                  <c:v>80.861150665846338</c:v>
                </c:pt>
                <c:pt idx="84">
                  <c:v>83.257262190041274</c:v>
                </c:pt>
                <c:pt idx="85">
                  <c:v>75.532990728080208</c:v>
                </c:pt>
                <c:pt idx="86">
                  <c:v>42.403798741754564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14.68925165843299</c:v>
                </c:pt>
                <c:pt idx="92">
                  <c:v>83.482280222259774</c:v>
                </c:pt>
                <c:pt idx="93">
                  <c:v>11.159566373658242</c:v>
                </c:pt>
                <c:pt idx="94">
                  <c:v>93.94883836257678</c:v>
                </c:pt>
                <c:pt idx="95">
                  <c:v>0</c:v>
                </c:pt>
                <c:pt idx="96">
                  <c:v>19.166381341359497</c:v>
                </c:pt>
                <c:pt idx="97">
                  <c:v>0</c:v>
                </c:pt>
                <c:pt idx="98">
                  <c:v>0</c:v>
                </c:pt>
                <c:pt idx="99">
                  <c:v>98.632953877328376</c:v>
                </c:pt>
                <c:pt idx="100">
                  <c:v>7.3660464749813199</c:v>
                </c:pt>
                <c:pt idx="101">
                  <c:v>0</c:v>
                </c:pt>
                <c:pt idx="102">
                  <c:v>0</c:v>
                </c:pt>
                <c:pt idx="103">
                  <c:v>37.403885109679777</c:v>
                </c:pt>
                <c:pt idx="104">
                  <c:v>0</c:v>
                </c:pt>
                <c:pt idx="105">
                  <c:v>0</c:v>
                </c:pt>
                <c:pt idx="106">
                  <c:v>51.831750133022368</c:v>
                </c:pt>
                <c:pt idx="107">
                  <c:v>5.5405062417326683</c:v>
                </c:pt>
                <c:pt idx="108">
                  <c:v>0</c:v>
                </c:pt>
                <c:pt idx="109">
                  <c:v>2.5137230712434744</c:v>
                </c:pt>
                <c:pt idx="110">
                  <c:v>14.450785751006437</c:v>
                </c:pt>
                <c:pt idx="111">
                  <c:v>56.745531494494003</c:v>
                </c:pt>
                <c:pt idx="112">
                  <c:v>0</c:v>
                </c:pt>
                <c:pt idx="113">
                  <c:v>62.264739043489286</c:v>
                </c:pt>
                <c:pt idx="114">
                  <c:v>0</c:v>
                </c:pt>
                <c:pt idx="115">
                  <c:v>69.024774643545371</c:v>
                </c:pt>
                <c:pt idx="116">
                  <c:v>96.087788082580417</c:v>
                </c:pt>
                <c:pt idx="117">
                  <c:v>39.74009041532959</c:v>
                </c:pt>
                <c:pt idx="118">
                  <c:v>9.2924534220779762</c:v>
                </c:pt>
                <c:pt idx="119">
                  <c:v>6.3357797141504921</c:v>
                </c:pt>
                <c:pt idx="120">
                  <c:v>21.971933075430218</c:v>
                </c:pt>
                <c:pt idx="121">
                  <c:v>10.855146863434227</c:v>
                </c:pt>
                <c:pt idx="122">
                  <c:v>96.798399782381111</c:v>
                </c:pt>
                <c:pt idx="123">
                  <c:v>66.034124039136913</c:v>
                </c:pt>
                <c:pt idx="124">
                  <c:v>23.011476420265286</c:v>
                </c:pt>
                <c:pt idx="125">
                  <c:v>29.254096485789841</c:v>
                </c:pt>
                <c:pt idx="126">
                  <c:v>0</c:v>
                </c:pt>
                <c:pt idx="127">
                  <c:v>1.3227014708167151</c:v>
                </c:pt>
                <c:pt idx="128">
                  <c:v>19.138631435357265</c:v>
                </c:pt>
                <c:pt idx="129">
                  <c:v>12.886226282918088</c:v>
                </c:pt>
                <c:pt idx="130">
                  <c:v>69.015443658882674</c:v>
                </c:pt>
                <c:pt idx="131">
                  <c:v>5.2736602851650209</c:v>
                </c:pt>
                <c:pt idx="132">
                  <c:v>67.826167001051303</c:v>
                </c:pt>
                <c:pt idx="133">
                  <c:v>0</c:v>
                </c:pt>
                <c:pt idx="134">
                  <c:v>0</c:v>
                </c:pt>
                <c:pt idx="135">
                  <c:v>95.13186030845948</c:v>
                </c:pt>
                <c:pt idx="136">
                  <c:v>54.836817554135791</c:v>
                </c:pt>
                <c:pt idx="137">
                  <c:v>178.51909662660555</c:v>
                </c:pt>
                <c:pt idx="138">
                  <c:v>0</c:v>
                </c:pt>
                <c:pt idx="139">
                  <c:v>13.886152159122817</c:v>
                </c:pt>
                <c:pt idx="140">
                  <c:v>61.390319329668323</c:v>
                </c:pt>
                <c:pt idx="141">
                  <c:v>0</c:v>
                </c:pt>
                <c:pt idx="142">
                  <c:v>110.15340936738886</c:v>
                </c:pt>
                <c:pt idx="143">
                  <c:v>30.662456562157608</c:v>
                </c:pt>
                <c:pt idx="144">
                  <c:v>26.728627595854988</c:v>
                </c:pt>
                <c:pt idx="145">
                  <c:v>69.634052867440005</c:v>
                </c:pt>
                <c:pt idx="146">
                  <c:v>123.68228434161988</c:v>
                </c:pt>
                <c:pt idx="147">
                  <c:v>0</c:v>
                </c:pt>
                <c:pt idx="148">
                  <c:v>0</c:v>
                </c:pt>
                <c:pt idx="149">
                  <c:v>7.522981970732622</c:v>
                </c:pt>
                <c:pt idx="150">
                  <c:v>21.083172355930671</c:v>
                </c:pt>
                <c:pt idx="151">
                  <c:v>0</c:v>
                </c:pt>
                <c:pt idx="152">
                  <c:v>17.864334317991386</c:v>
                </c:pt>
                <c:pt idx="153">
                  <c:v>13.546336644677297</c:v>
                </c:pt>
                <c:pt idx="154">
                  <c:v>6.6350492641165584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33.978669287924845</c:v>
                </c:pt>
                <c:pt idx="159">
                  <c:v>0</c:v>
                </c:pt>
                <c:pt idx="160">
                  <c:v>0</c:v>
                </c:pt>
                <c:pt idx="161">
                  <c:v>94.851126366120823</c:v>
                </c:pt>
                <c:pt idx="162">
                  <c:v>157.10944987913237</c:v>
                </c:pt>
                <c:pt idx="163">
                  <c:v>3.1827406416405886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88.263946989413085</c:v>
                </c:pt>
                <c:pt idx="168">
                  <c:v>0</c:v>
                </c:pt>
                <c:pt idx="169">
                  <c:v>2.1700662231487837</c:v>
                </c:pt>
                <c:pt idx="170">
                  <c:v>29.414670742487207</c:v>
                </c:pt>
                <c:pt idx="171">
                  <c:v>59.417318881995861</c:v>
                </c:pt>
                <c:pt idx="172">
                  <c:v>0</c:v>
                </c:pt>
                <c:pt idx="173">
                  <c:v>0</c:v>
                </c:pt>
                <c:pt idx="174">
                  <c:v>45.076448275630028</c:v>
                </c:pt>
                <c:pt idx="175">
                  <c:v>19.747989301816848</c:v>
                </c:pt>
                <c:pt idx="176">
                  <c:v>341.10228415778869</c:v>
                </c:pt>
                <c:pt idx="177">
                  <c:v>31.487554725073316</c:v>
                </c:pt>
                <c:pt idx="178">
                  <c:v>10.514481439372013</c:v>
                </c:pt>
                <c:pt idx="179">
                  <c:v>29.185718430688052</c:v>
                </c:pt>
                <c:pt idx="180">
                  <c:v>1.6185820333020049</c:v>
                </c:pt>
                <c:pt idx="181">
                  <c:v>73.68306293545632</c:v>
                </c:pt>
                <c:pt idx="182">
                  <c:v>121.67886939759737</c:v>
                </c:pt>
                <c:pt idx="183">
                  <c:v>0</c:v>
                </c:pt>
                <c:pt idx="184">
                  <c:v>59.022990942066052</c:v>
                </c:pt>
                <c:pt idx="185">
                  <c:v>97.893380287906325</c:v>
                </c:pt>
                <c:pt idx="186">
                  <c:v>38.576140577121969</c:v>
                </c:pt>
                <c:pt idx="187">
                  <c:v>0</c:v>
                </c:pt>
                <c:pt idx="188">
                  <c:v>0</c:v>
                </c:pt>
                <c:pt idx="189">
                  <c:v>33.995331341235953</c:v>
                </c:pt>
                <c:pt idx="190">
                  <c:v>14.254800435332223</c:v>
                </c:pt>
                <c:pt idx="191">
                  <c:v>57.772866938385263</c:v>
                </c:pt>
                <c:pt idx="192">
                  <c:v>0</c:v>
                </c:pt>
                <c:pt idx="193">
                  <c:v>85.012289666786103</c:v>
                </c:pt>
                <c:pt idx="194">
                  <c:v>0</c:v>
                </c:pt>
                <c:pt idx="195">
                  <c:v>36.324560509191947</c:v>
                </c:pt>
                <c:pt idx="196">
                  <c:v>0</c:v>
                </c:pt>
                <c:pt idx="197">
                  <c:v>0</c:v>
                </c:pt>
                <c:pt idx="198">
                  <c:v>50.117454841755539</c:v>
                </c:pt>
                <c:pt idx="199">
                  <c:v>35.526769607713561</c:v>
                </c:pt>
                <c:pt idx="200">
                  <c:v>42.106318360870503</c:v>
                </c:pt>
                <c:pt idx="201">
                  <c:v>0</c:v>
                </c:pt>
                <c:pt idx="202">
                  <c:v>36.514310488503448</c:v>
                </c:pt>
                <c:pt idx="203">
                  <c:v>5.8374773078693405</c:v>
                </c:pt>
                <c:pt idx="204">
                  <c:v>1.1173016255564239</c:v>
                </c:pt>
                <c:pt idx="205">
                  <c:v>117.26097964751079</c:v>
                </c:pt>
                <c:pt idx="206">
                  <c:v>134.81855386253736</c:v>
                </c:pt>
                <c:pt idx="207">
                  <c:v>41.601191839196431</c:v>
                </c:pt>
                <c:pt idx="208">
                  <c:v>95.511909560171617</c:v>
                </c:pt>
                <c:pt idx="209">
                  <c:v>34.174706602488463</c:v>
                </c:pt>
                <c:pt idx="210">
                  <c:v>36.61320970839752</c:v>
                </c:pt>
                <c:pt idx="211">
                  <c:v>18.393851576634177</c:v>
                </c:pt>
                <c:pt idx="212">
                  <c:v>44.320766202612525</c:v>
                </c:pt>
                <c:pt idx="213">
                  <c:v>0</c:v>
                </c:pt>
                <c:pt idx="214">
                  <c:v>0</c:v>
                </c:pt>
                <c:pt idx="215">
                  <c:v>150.10025797096472</c:v>
                </c:pt>
                <c:pt idx="216">
                  <c:v>46.104339111819129</c:v>
                </c:pt>
                <c:pt idx="217">
                  <c:v>0</c:v>
                </c:pt>
                <c:pt idx="218">
                  <c:v>13.442727696368863</c:v>
                </c:pt>
                <c:pt idx="219">
                  <c:v>32.489835208094256</c:v>
                </c:pt>
                <c:pt idx="220">
                  <c:v>0</c:v>
                </c:pt>
                <c:pt idx="221">
                  <c:v>0</c:v>
                </c:pt>
                <c:pt idx="222">
                  <c:v>23.230864415455663</c:v>
                </c:pt>
                <c:pt idx="223">
                  <c:v>6.1306942363297967</c:v>
                </c:pt>
                <c:pt idx="224">
                  <c:v>54.716849437291323</c:v>
                </c:pt>
                <c:pt idx="225">
                  <c:v>0</c:v>
                </c:pt>
                <c:pt idx="226">
                  <c:v>13.302187583696229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17.388579482889508</c:v>
                </c:pt>
                <c:pt idx="232">
                  <c:v>25.094243281903925</c:v>
                </c:pt>
                <c:pt idx="233">
                  <c:v>27.972198689131808</c:v>
                </c:pt>
                <c:pt idx="234">
                  <c:v>24.711024337657033</c:v>
                </c:pt>
                <c:pt idx="235">
                  <c:v>41.217818497727073</c:v>
                </c:pt>
                <c:pt idx="236">
                  <c:v>94.277332356974924</c:v>
                </c:pt>
                <c:pt idx="237">
                  <c:v>0</c:v>
                </c:pt>
                <c:pt idx="238">
                  <c:v>10.461282874536673</c:v>
                </c:pt>
                <c:pt idx="239">
                  <c:v>43.810889582678811</c:v>
                </c:pt>
                <c:pt idx="240">
                  <c:v>49.262728048838277</c:v>
                </c:pt>
                <c:pt idx="241">
                  <c:v>0</c:v>
                </c:pt>
                <c:pt idx="242">
                  <c:v>16.67693744440124</c:v>
                </c:pt>
                <c:pt idx="243">
                  <c:v>117.12033789163853</c:v>
                </c:pt>
                <c:pt idx="244">
                  <c:v>21.227008178046997</c:v>
                </c:pt>
                <c:pt idx="245">
                  <c:v>45.577285595420797</c:v>
                </c:pt>
                <c:pt idx="246">
                  <c:v>125.06488362895112</c:v>
                </c:pt>
                <c:pt idx="247">
                  <c:v>0</c:v>
                </c:pt>
                <c:pt idx="248">
                  <c:v>5.7973014468223427</c:v>
                </c:pt>
                <c:pt idx="24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063856"/>
        <c:axId val="230064416"/>
      </c:scatterChart>
      <c:valAx>
        <c:axId val="230063856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30064416"/>
        <c:crosses val="autoZero"/>
        <c:crossBetween val="midCat"/>
      </c:valAx>
      <c:valAx>
        <c:axId val="23006441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0.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30063856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plotVisOnly val="1"/>
    <c:dispBlanksAs val="gap"/>
    <c:showDLblsOverMax val="1"/>
  </c:chart>
  <c:spPr>
    <a:solidFill>
      <a:srgbClr val="C0C0C0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758880</xdr:colOff>
      <xdr:row>20</xdr:row>
      <xdr:rowOff>63360</xdr:rowOff>
    </xdr:from>
    <xdr:to>
      <xdr:col>7</xdr:col>
      <xdr:colOff>753480</xdr:colOff>
      <xdr:row>33</xdr:row>
      <xdr:rowOff>86040</xdr:rowOff>
    </xdr:to>
    <xdr:graphicFrame macro="">
      <xdr:nvGraphicFramePr>
        <xdr:cNvPr id="2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692640</xdr:colOff>
      <xdr:row>20</xdr:row>
      <xdr:rowOff>80280</xdr:rowOff>
    </xdr:from>
    <xdr:to>
      <xdr:col>10</xdr:col>
      <xdr:colOff>695160</xdr:colOff>
      <xdr:row>33</xdr:row>
      <xdr:rowOff>102960</xdr:rowOff>
    </xdr:to>
    <xdr:graphicFrame macro="">
      <xdr:nvGraphicFramePr>
        <xdr:cNvPr id="3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CLASSES"/>
      <definedName name="obCall"/>
      <definedName name="obGet"/>
      <definedName name="obMake"/>
      <definedName name="OBSYNC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7"/>
  <sheetViews>
    <sheetView zoomScaleNormal="100" workbookViewId="0">
      <selection activeCell="C24" sqref="C24"/>
    </sheetView>
  </sheetViews>
  <sheetFormatPr baseColWidth="10" defaultColWidth="8.88671875" defaultRowHeight="13.2" x14ac:dyDescent="0.25"/>
  <cols>
    <col min="1" max="3" width="9.109375" style="1" customWidth="1"/>
    <col min="4" max="7" width="10.6640625" style="1" customWidth="1"/>
    <col min="8" max="8" width="18.6640625" style="1" customWidth="1"/>
    <col min="9" max="10" width="10.6640625" style="1" customWidth="1"/>
    <col min="11" max="11" width="11.6640625" style="1" customWidth="1"/>
    <col min="12" max="12" width="10.6640625" style="2" customWidth="1"/>
    <col min="13" max="256" width="10.6640625" style="1" customWidth="1"/>
    <col min="257" max="1025" width="11.5546875" style="3"/>
  </cols>
  <sheetData>
    <row r="2" spans="2:6" x14ac:dyDescent="0.25">
      <c r="B2" s="4" t="s">
        <v>0</v>
      </c>
    </row>
    <row r="3" spans="2:6" x14ac:dyDescent="0.25">
      <c r="B3" s="5"/>
    </row>
    <row r="5" spans="2:6" x14ac:dyDescent="0.25">
      <c r="B5" s="6" t="s">
        <v>1</v>
      </c>
      <c r="C5" s="6"/>
      <c r="D5" s="7"/>
      <c r="E5" s="6" t="s">
        <v>2</v>
      </c>
      <c r="F5" s="6"/>
    </row>
    <row r="6" spans="2:6" x14ac:dyDescent="0.25">
      <c r="B6" s="7"/>
      <c r="C6" s="7"/>
      <c r="D6" s="7"/>
      <c r="E6" s="7"/>
      <c r="F6" s="7"/>
    </row>
    <row r="7" spans="2:6" x14ac:dyDescent="0.25">
      <c r="B7" s="8" t="s">
        <v>3</v>
      </c>
      <c r="C7" s="8"/>
      <c r="D7" s="7"/>
      <c r="E7" s="8" t="s">
        <v>4</v>
      </c>
      <c r="F7" s="8"/>
    </row>
    <row r="8" spans="2:6" x14ac:dyDescent="0.25">
      <c r="B8" s="7" t="s">
        <v>5</v>
      </c>
      <c r="C8" s="9" t="b">
        <v>1</v>
      </c>
      <c r="D8" s="7"/>
      <c r="E8" s="7" t="s">
        <v>6</v>
      </c>
      <c r="F8" s="10" t="s">
        <v>7</v>
      </c>
    </row>
    <row r="9" spans="2:6" x14ac:dyDescent="0.25">
      <c r="B9" s="7"/>
      <c r="C9" s="7"/>
      <c r="D9" s="7"/>
      <c r="E9" s="7" t="s">
        <v>8</v>
      </c>
      <c r="F9" s="11" t="b">
        <v>1</v>
      </c>
    </row>
    <row r="10" spans="2:6" x14ac:dyDescent="0.25">
      <c r="B10" s="8" t="s">
        <v>9</v>
      </c>
      <c r="C10" s="8"/>
      <c r="D10" s="7"/>
      <c r="E10" s="7"/>
      <c r="F10" s="7"/>
    </row>
    <row r="11" spans="2:6" x14ac:dyDescent="0.25">
      <c r="B11" s="12" t="b">
        <v>1</v>
      </c>
      <c r="C11" s="7"/>
      <c r="D11" s="7"/>
      <c r="E11" s="7" t="s">
        <v>9</v>
      </c>
      <c r="F11" s="7"/>
    </row>
    <row r="12" spans="2:6" x14ac:dyDescent="0.25">
      <c r="B12" s="7"/>
      <c r="C12" s="7"/>
      <c r="D12" s="7"/>
      <c r="E12" s="7" t="s">
        <v>10</v>
      </c>
      <c r="F12" s="7" t="s">
        <v>11</v>
      </c>
    </row>
    <row r="13" spans="2:6" x14ac:dyDescent="0.25">
      <c r="B13" s="7"/>
      <c r="C13" s="7"/>
      <c r="D13" s="7"/>
      <c r="E13" s="7"/>
      <c r="F13" s="7"/>
    </row>
    <row r="14" spans="2:6" x14ac:dyDescent="0.25">
      <c r="B14" s="6" t="s">
        <v>12</v>
      </c>
      <c r="C14" s="6"/>
      <c r="D14" s="7"/>
      <c r="E14" s="6" t="s">
        <v>13</v>
      </c>
      <c r="F14" s="6"/>
    </row>
    <row r="15" spans="2:6" x14ac:dyDescent="0.25">
      <c r="B15" s="7"/>
      <c r="C15" s="7"/>
      <c r="D15" s="7"/>
      <c r="F15" s="7"/>
    </row>
    <row r="16" spans="2:6" x14ac:dyDescent="0.25">
      <c r="B16" s="8" t="s">
        <v>9</v>
      </c>
      <c r="C16" s="8"/>
      <c r="D16" s="7"/>
      <c r="E16" s="8" t="s">
        <v>14</v>
      </c>
      <c r="F16" s="8"/>
    </row>
    <row r="17" spans="2:6" x14ac:dyDescent="0.25">
      <c r="B17" s="7" t="s">
        <v>15</v>
      </c>
      <c r="C17" s="7" t="s">
        <v>16</v>
      </c>
      <c r="D17" s="7"/>
      <c r="E17" s="7" t="s">
        <v>6</v>
      </c>
      <c r="F17" s="10"/>
    </row>
    <row r="18" spans="2:6" x14ac:dyDescent="0.25">
      <c r="B18" s="7" t="s">
        <v>17</v>
      </c>
      <c r="C18" s="7" t="s">
        <v>18</v>
      </c>
      <c r="D18" s="7"/>
      <c r="E18" s="7" t="s">
        <v>8</v>
      </c>
      <c r="F18" s="11" t="b">
        <v>1</v>
      </c>
    </row>
    <row r="19" spans="2:6" x14ac:dyDescent="0.25">
      <c r="B19" s="7"/>
      <c r="C19" s="7"/>
      <c r="D19" s="7"/>
      <c r="E19" s="7"/>
      <c r="F19" s="7"/>
    </row>
    <row r="20" spans="2:6" x14ac:dyDescent="0.25">
      <c r="B20" s="7"/>
      <c r="C20" s="7"/>
      <c r="D20" s="7"/>
      <c r="E20" s="7" t="s">
        <v>9</v>
      </c>
      <c r="F20" s="7"/>
    </row>
    <row r="21" spans="2:6" x14ac:dyDescent="0.25">
      <c r="B21" s="6" t="s">
        <v>19</v>
      </c>
      <c r="C21" s="6"/>
      <c r="D21" s="7"/>
      <c r="E21" s="7" t="s">
        <v>10</v>
      </c>
      <c r="F21" s="7" t="s">
        <v>20</v>
      </c>
    </row>
    <row r="22" spans="2:6" x14ac:dyDescent="0.25">
      <c r="B22" s="7"/>
      <c r="C22" s="7"/>
      <c r="D22" s="7"/>
      <c r="E22" s="7"/>
      <c r="F22" s="7"/>
    </row>
    <row r="23" spans="2:6" x14ac:dyDescent="0.25">
      <c r="B23" s="8" t="s">
        <v>9</v>
      </c>
      <c r="C23" s="8"/>
      <c r="D23" s="7"/>
      <c r="E23" s="7"/>
      <c r="F23" s="7"/>
    </row>
    <row r="24" spans="2:6" x14ac:dyDescent="0.25">
      <c r="B24" s="7" t="s">
        <v>15</v>
      </c>
      <c r="C24" s="7" t="str">
        <f>[1]!obGet([1]!obCall("",obLibs&amp;"net.finmath.information.Library","getVersionString"))</f>
        <v>4.0.6-SNAPSHOT</v>
      </c>
      <c r="D24" s="7"/>
      <c r="E24" s="7"/>
      <c r="F24" s="7"/>
    </row>
    <row r="25" spans="2:6" x14ac:dyDescent="0.25">
      <c r="B25" s="7"/>
      <c r="C25" s="7"/>
      <c r="D25" s="7"/>
      <c r="E25" s="6" t="s">
        <v>21</v>
      </c>
      <c r="F25" s="6"/>
    </row>
    <row r="26" spans="2:6" x14ac:dyDescent="0.25">
      <c r="B26" s="7"/>
      <c r="C26" s="7"/>
      <c r="D26" s="7"/>
      <c r="E26" s="13" t="str">
        <f>IF(OR(ISERROR(F12),ISERROR(F21)),NA(),"")</f>
        <v/>
      </c>
      <c r="F26" s="7"/>
    </row>
    <row r="27" spans="2:6" x14ac:dyDescent="0.25">
      <c r="B27" s="7"/>
      <c r="C27" s="7"/>
      <c r="D27" s="7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8"/>
  <sheetViews>
    <sheetView tabSelected="1" zoomScaleNormal="100" workbookViewId="0"/>
  </sheetViews>
  <sheetFormatPr baseColWidth="10" defaultColWidth="8.88671875" defaultRowHeight="13.2" x14ac:dyDescent="0.25"/>
  <cols>
    <col min="1" max="1" width="5" style="14" customWidth="1"/>
    <col min="2" max="256" width="15.6640625" style="14" customWidth="1"/>
    <col min="257" max="1025" width="11.5546875" style="15"/>
  </cols>
  <sheetData>
    <row r="1" spans="2:9" ht="12.75" customHeight="1" x14ac:dyDescent="0.25">
      <c r="B1" s="16"/>
    </row>
    <row r="2" spans="2:9" s="17" customFormat="1" ht="15" customHeight="1" x14ac:dyDescent="0.25">
      <c r="B2" s="18" t="str">
        <f>"Monte Carlo Black Scholes Model: This sheet illustrates the valuation of a product, where the product code is loaded from a local class file."</f>
        <v>Monte Carlo Black Scholes Model: This sheet illustrates the valuation of a product, where the product code is loaded from a local class file.</v>
      </c>
    </row>
    <row r="3" spans="2:9" s="19" customFormat="1" ht="12.75" customHeight="1" x14ac:dyDescent="0.25">
      <c r="B3" s="20" t="s">
        <v>22</v>
      </c>
      <c r="H3" s="21" t="s">
        <v>23</v>
      </c>
      <c r="I3" s="19" t="str">
        <f>[1]!OBADDCLASSES("classes",TRUE())</f>
        <v>\\vmware-host\Shared Folders\finmath-spreadsheets\spreadsheets\Monte Carlo Simulation of Black Scholes Model for Custom Product\classes</v>
      </c>
    </row>
    <row r="4" spans="2:9" s="19" customFormat="1" ht="12.75" customHeight="1" x14ac:dyDescent="0.25">
      <c r="B4" s="14"/>
      <c r="H4" s="19" t="s">
        <v>24</v>
      </c>
    </row>
    <row r="6" spans="2:9" ht="12.75" customHeight="1" x14ac:dyDescent="0.25">
      <c r="B6" s="22" t="s">
        <v>25</v>
      </c>
      <c r="C6" s="22"/>
      <c r="E6" s="22" t="s">
        <v>26</v>
      </c>
      <c r="F6" s="22"/>
      <c r="H6" s="22" t="s">
        <v>27</v>
      </c>
      <c r="I6" s="22"/>
    </row>
    <row r="8" spans="2:9" ht="12.75" customHeight="1" x14ac:dyDescent="0.25">
      <c r="B8" s="23" t="s">
        <v>3</v>
      </c>
      <c r="C8" s="23"/>
      <c r="E8" s="23" t="s">
        <v>3</v>
      </c>
      <c r="F8" s="23"/>
      <c r="H8" s="23" t="s">
        <v>3</v>
      </c>
      <c r="I8" s="23"/>
    </row>
    <row r="9" spans="2:9" ht="12" customHeight="1" x14ac:dyDescent="0.25">
      <c r="B9" s="24" t="str">
        <f>[1]!obMake("td.start","double",C9)</f>
        <v>td.start 
[2420]</v>
      </c>
      <c r="C9" s="25">
        <v>0</v>
      </c>
      <c r="E9" s="24" t="str">
        <f>B14</f>
        <v>timeDiscretization 
[2421]</v>
      </c>
      <c r="H9" s="24" t="str">
        <f>[1]!obMake("productMaturity","double",I9)</f>
        <v>productMaturity 
[2416]</v>
      </c>
      <c r="I9" s="26">
        <v>5</v>
      </c>
    </row>
    <row r="10" spans="2:9" ht="12" customHeight="1" x14ac:dyDescent="0.25">
      <c r="B10" s="24" t="str">
        <f>[1]!obMake("td.num","int",C10)</f>
        <v>td.num 
[2412]</v>
      </c>
      <c r="C10" s="25">
        <v>20</v>
      </c>
      <c r="E10" s="24" t="str">
        <f>[1]!obMake("numberOfPaths","int",F10)</f>
        <v>numberOfPaths 
[2409]</v>
      </c>
      <c r="F10" s="25">
        <v>1000</v>
      </c>
      <c r="H10" s="24" t="str">
        <f>[1]!obMake("productStrike","double",I10)</f>
        <v>productStrike 
[2418]</v>
      </c>
      <c r="I10" s="25">
        <v>100</v>
      </c>
    </row>
    <row r="11" spans="2:9" ht="12" customHeight="1" x14ac:dyDescent="0.25">
      <c r="B11" s="24" t="str">
        <f>[1]!obMake("td.step","double",C11)</f>
        <v>td.step 
[2415]</v>
      </c>
      <c r="C11" s="25">
        <v>0.5</v>
      </c>
      <c r="E11" s="24" t="str">
        <f>[1]!obMake("initialValue","double",F11)</f>
        <v>initialValue 
[2411]</v>
      </c>
      <c r="F11" s="26">
        <v>100</v>
      </c>
    </row>
    <row r="12" spans="2:9" ht="12" customHeight="1" x14ac:dyDescent="0.25">
      <c r="E12" s="24" t="str">
        <f>[1]!obMake("riskFreeRate","double",F12)</f>
        <v>riskFreeRate 
[2408]</v>
      </c>
      <c r="F12" s="27">
        <v>0.05</v>
      </c>
      <c r="H12" s="23" t="s">
        <v>28</v>
      </c>
      <c r="I12" s="23"/>
    </row>
    <row r="13" spans="2:9" ht="12" customHeight="1" x14ac:dyDescent="0.25">
      <c r="B13" s="23" t="s">
        <v>28</v>
      </c>
      <c r="C13" s="23"/>
      <c r="E13" s="24" t="str">
        <f>[1]!obMake("volatility","double",F13)</f>
        <v>volatility 
[2417]</v>
      </c>
      <c r="F13" s="27">
        <v>0.2</v>
      </c>
      <c r="H13" s="14" t="str">
        <f>[1]!obMake("userDefinedProduct",[1]!OBSYNC("",I3)&amp;"UserDefiniedAssetDerivative",H9:H10)</f>
        <v>userDefinedProduct 
[2419]</v>
      </c>
    </row>
    <row r="14" spans="2:9" ht="12.75" customHeight="1" x14ac:dyDescent="0.25">
      <c r="B14" s="14" t="str">
        <f>[1]!obMake("timeDiscretization",obLibs&amp;"net.finmath.time.TimeDiscretizationFromArray",B9:B11)</f>
        <v>timeDiscretization 
[2421]</v>
      </c>
    </row>
    <row r="15" spans="2:9" ht="12.75" customHeight="1" x14ac:dyDescent="0.25">
      <c r="E15" s="23" t="s">
        <v>28</v>
      </c>
      <c r="F15" s="23"/>
    </row>
    <row r="16" spans="2:9" ht="12.75" customHeight="1" x14ac:dyDescent="0.25">
      <c r="E16" s="14" t="str">
        <f>[1]!obMake("monteCarloBlackScholes",obLibs&amp;"net.finmath.montecarlo.assetderivativevaluation.MonteCarloBlackScholesModel",E9:E13)</f>
        <v>monteCarloBlackScholes 
[2423]</v>
      </c>
    </row>
    <row r="17" spans="8:9" ht="12.75" customHeight="1" x14ac:dyDescent="0.25">
      <c r="H17" s="28" t="s">
        <v>29</v>
      </c>
      <c r="I17" s="28"/>
    </row>
    <row r="19" spans="8:9" ht="12.75" customHeight="1" x14ac:dyDescent="0.25">
      <c r="H19" s="29" t="s">
        <v>30</v>
      </c>
      <c r="I19" s="30">
        <f>[1]!obGet([1]!obCall("",H13,"getValue",$E$16))</f>
        <v>29.524812178146558</v>
      </c>
    </row>
    <row r="20" spans="8:9" ht="12.75" customHeight="1" x14ac:dyDescent="0.25">
      <c r="H20" s="14" t="str">
        <f>[1]!obGet([1]!obCall("",H13,"getValues",$E$16))</f>
        <v>{error=1.2574402926916666, value=29.524812178146558}</v>
      </c>
    </row>
    <row r="37" spans="2:5" ht="12" customHeight="1" x14ac:dyDescent="0.25">
      <c r="B37" s="24" t="str">
        <f>[1]!obCall("underlyingValue",E16,"getAssetValue",H9,[1]!obMake("","int",0))</f>
        <v>underlyingValue 
[2430]</v>
      </c>
      <c r="C37" s="31" t="str">
        <f>[1]!obCall("customProductValues",H13,"getValue",[1]!obMake("","double",0),$E$16)</f>
        <v>customProductValues 
[2426]</v>
      </c>
      <c r="D37" s="24"/>
      <c r="E37" s="24"/>
    </row>
    <row r="38" spans="2:5" ht="12.75" customHeight="1" x14ac:dyDescent="0.25">
      <c r="D38" s="32">
        <v>15</v>
      </c>
      <c r="E38" s="32" t="s">
        <v>31</v>
      </c>
    </row>
    <row r="39" spans="2:5" ht="12.75" customHeight="1" x14ac:dyDescent="0.25">
      <c r="B39" s="33">
        <f t="array" ref="B39:B288">TRANSPOSE([1]!obGet([1]!obCall("",B37,"getRealizations")))</f>
        <v>309.05699848087079</v>
      </c>
      <c r="C39" s="33">
        <f t="array" ref="C39:C288">TRANSPOSE([1]!obGet([1]!obCall("",C37,"getRealizations")))</f>
        <v>162.81375412345969</v>
      </c>
      <c r="D39" s="32">
        <v>0</v>
      </c>
      <c r="E39" s="32">
        <f t="array" ref="E39:E59">FREQUENCY(B39:B288,D39:D59)</f>
        <v>0</v>
      </c>
    </row>
    <row r="40" spans="2:5" ht="12.75" customHeight="1" x14ac:dyDescent="0.25">
      <c r="B40" s="33">
        <v>59.948769404363894</v>
      </c>
      <c r="C40" s="33">
        <v>0</v>
      </c>
      <c r="D40" s="32">
        <f t="shared" ref="D40:D59" si="0">D39+$D$38</f>
        <v>15</v>
      </c>
      <c r="E40" s="32">
        <v>0</v>
      </c>
    </row>
    <row r="41" spans="2:5" ht="12.75" customHeight="1" x14ac:dyDescent="0.25">
      <c r="B41" s="33">
        <v>76.596819733457764</v>
      </c>
      <c r="C41" s="33">
        <v>0</v>
      </c>
      <c r="D41" s="32">
        <f t="shared" si="0"/>
        <v>30</v>
      </c>
      <c r="E41" s="32">
        <v>0</v>
      </c>
    </row>
    <row r="42" spans="2:5" ht="12.75" customHeight="1" x14ac:dyDescent="0.25">
      <c r="B42" s="33">
        <v>222.06866890681931</v>
      </c>
      <c r="C42" s="33">
        <v>95.067174933114941</v>
      </c>
      <c r="D42" s="32">
        <f t="shared" si="0"/>
        <v>45</v>
      </c>
      <c r="E42" s="32">
        <v>3</v>
      </c>
    </row>
    <row r="43" spans="2:5" ht="12.75" customHeight="1" x14ac:dyDescent="0.25">
      <c r="B43" s="33">
        <v>46.052985352092286</v>
      </c>
      <c r="C43" s="33">
        <v>0</v>
      </c>
      <c r="D43" s="32">
        <f t="shared" si="0"/>
        <v>60</v>
      </c>
      <c r="E43" s="32">
        <v>14</v>
      </c>
    </row>
    <row r="44" spans="2:5" ht="12.75" customHeight="1" x14ac:dyDescent="0.25">
      <c r="B44" s="33">
        <v>125.30722901451088</v>
      </c>
      <c r="C44" s="33">
        <v>19.709289773868452</v>
      </c>
      <c r="D44" s="32">
        <f t="shared" si="0"/>
        <v>75</v>
      </c>
      <c r="E44" s="32">
        <v>25</v>
      </c>
    </row>
    <row r="45" spans="2:5" ht="12.75" customHeight="1" x14ac:dyDescent="0.25">
      <c r="B45" s="33">
        <v>84.378881278023385</v>
      </c>
      <c r="C45" s="33">
        <v>0</v>
      </c>
      <c r="D45" s="32">
        <f t="shared" si="0"/>
        <v>90</v>
      </c>
      <c r="E45" s="32">
        <v>31</v>
      </c>
    </row>
    <row r="46" spans="2:5" ht="12.75" customHeight="1" x14ac:dyDescent="0.25">
      <c r="B46" s="33">
        <v>111.01279361508696</v>
      </c>
      <c r="C46" s="33">
        <v>8.5767722912334943</v>
      </c>
      <c r="D46" s="32">
        <f t="shared" si="0"/>
        <v>105</v>
      </c>
      <c r="E46" s="32">
        <v>22</v>
      </c>
    </row>
    <row r="47" spans="2:5" ht="12.75" customHeight="1" x14ac:dyDescent="0.25">
      <c r="B47" s="33">
        <v>66.276948803338897</v>
      </c>
      <c r="C47" s="33">
        <v>0</v>
      </c>
      <c r="D47" s="32">
        <f t="shared" si="0"/>
        <v>120</v>
      </c>
      <c r="E47" s="32">
        <v>30</v>
      </c>
    </row>
    <row r="48" spans="2:5" ht="12.75" customHeight="1" x14ac:dyDescent="0.25">
      <c r="B48" s="33">
        <v>85.471885207105842</v>
      </c>
      <c r="C48" s="33">
        <v>0</v>
      </c>
      <c r="D48" s="32">
        <f t="shared" si="0"/>
        <v>135</v>
      </c>
      <c r="E48" s="32">
        <v>25</v>
      </c>
    </row>
    <row r="49" spans="2:5" ht="12.75" customHeight="1" x14ac:dyDescent="0.25">
      <c r="B49" s="33">
        <v>116.16558587924622</v>
      </c>
      <c r="C49" s="33">
        <v>12.589770941565003</v>
      </c>
      <c r="D49" s="32">
        <f t="shared" si="0"/>
        <v>150</v>
      </c>
      <c r="E49" s="32">
        <v>22</v>
      </c>
    </row>
    <row r="50" spans="2:5" ht="12.75" customHeight="1" x14ac:dyDescent="0.25">
      <c r="B50" s="33">
        <v>56.63049600555776</v>
      </c>
      <c r="C50" s="33">
        <v>0</v>
      </c>
      <c r="D50" s="32">
        <f t="shared" si="0"/>
        <v>165</v>
      </c>
      <c r="E50" s="32">
        <v>19</v>
      </c>
    </row>
    <row r="51" spans="2:5" ht="12.75" customHeight="1" x14ac:dyDescent="0.25">
      <c r="B51" s="33">
        <v>198.94387481956949</v>
      </c>
      <c r="C51" s="33">
        <v>77.05756718959978</v>
      </c>
      <c r="D51" s="32">
        <f t="shared" si="0"/>
        <v>180</v>
      </c>
      <c r="E51" s="32">
        <v>10</v>
      </c>
    </row>
    <row r="52" spans="2:5" ht="12.75" customHeight="1" x14ac:dyDescent="0.25">
      <c r="B52" s="33">
        <v>183.06544774923313</v>
      </c>
      <c r="C52" s="33">
        <v>64.691435753279634</v>
      </c>
      <c r="D52" s="32">
        <f t="shared" si="0"/>
        <v>195</v>
      </c>
      <c r="E52" s="32">
        <v>10</v>
      </c>
    </row>
    <row r="53" spans="2:5" ht="12.75" customHeight="1" x14ac:dyDescent="0.25">
      <c r="B53" s="33">
        <v>49.786457256235636</v>
      </c>
      <c r="C53" s="33">
        <v>0</v>
      </c>
      <c r="D53" s="32">
        <f t="shared" si="0"/>
        <v>210</v>
      </c>
      <c r="E53" s="32">
        <v>11</v>
      </c>
    </row>
    <row r="54" spans="2:5" ht="12.75" customHeight="1" x14ac:dyDescent="0.25">
      <c r="B54" s="33">
        <v>110.74849074269895</v>
      </c>
      <c r="C54" s="33">
        <v>8.3709330072496879</v>
      </c>
      <c r="D54" s="32">
        <f t="shared" si="0"/>
        <v>225</v>
      </c>
      <c r="E54" s="32">
        <v>10</v>
      </c>
    </row>
    <row r="55" spans="2:5" ht="12.75" customHeight="1" x14ac:dyDescent="0.25">
      <c r="B55" s="33">
        <v>101.2604380417895</v>
      </c>
      <c r="C55" s="33">
        <v>0.98163013395864984</v>
      </c>
      <c r="D55" s="32">
        <f t="shared" si="0"/>
        <v>240</v>
      </c>
      <c r="E55" s="32">
        <v>2</v>
      </c>
    </row>
    <row r="56" spans="2:5" ht="12.75" customHeight="1" x14ac:dyDescent="0.25">
      <c r="B56" s="33">
        <v>86.418235305365982</v>
      </c>
      <c r="C56" s="33">
        <v>0</v>
      </c>
      <c r="D56" s="32">
        <f t="shared" si="0"/>
        <v>255</v>
      </c>
      <c r="E56" s="32">
        <v>3</v>
      </c>
    </row>
    <row r="57" spans="2:5" ht="12.75" customHeight="1" x14ac:dyDescent="0.25">
      <c r="B57" s="33">
        <v>77.322712665830494</v>
      </c>
      <c r="C57" s="33">
        <v>0</v>
      </c>
      <c r="D57" s="32">
        <f t="shared" si="0"/>
        <v>270</v>
      </c>
      <c r="E57" s="32">
        <v>4</v>
      </c>
    </row>
    <row r="58" spans="2:5" ht="12.75" customHeight="1" x14ac:dyDescent="0.25">
      <c r="B58" s="33">
        <v>62.50940149827143</v>
      </c>
      <c r="C58" s="33">
        <v>0</v>
      </c>
      <c r="D58" s="32">
        <f t="shared" si="0"/>
        <v>285</v>
      </c>
      <c r="E58" s="32">
        <v>2</v>
      </c>
    </row>
    <row r="59" spans="2:5" ht="12.75" customHeight="1" x14ac:dyDescent="0.25">
      <c r="B59" s="33">
        <v>67.436832205644393</v>
      </c>
      <c r="C59" s="33">
        <v>0</v>
      </c>
      <c r="D59" s="32">
        <f t="shared" si="0"/>
        <v>300</v>
      </c>
      <c r="E59" s="32">
        <v>2</v>
      </c>
    </row>
    <row r="60" spans="2:5" ht="12.75" customHeight="1" x14ac:dyDescent="0.25">
      <c r="B60" s="33">
        <v>113.50977091197794</v>
      </c>
      <c r="C60" s="33">
        <v>10.521420165363706</v>
      </c>
    </row>
    <row r="61" spans="2:5" ht="12.75" customHeight="1" x14ac:dyDescent="0.25">
      <c r="B61" s="33">
        <v>78.459164925401282</v>
      </c>
      <c r="C61" s="33">
        <v>0</v>
      </c>
    </row>
    <row r="62" spans="2:5" ht="12.75" customHeight="1" x14ac:dyDescent="0.25">
      <c r="B62" s="33">
        <v>123.74048260435427</v>
      </c>
      <c r="C62" s="33">
        <v>18.489106442764172</v>
      </c>
    </row>
    <row r="63" spans="2:5" ht="12.75" customHeight="1" x14ac:dyDescent="0.25">
      <c r="B63" s="33">
        <v>131.08961231880625</v>
      </c>
      <c r="C63" s="33">
        <v>24.2126144192727</v>
      </c>
    </row>
    <row r="64" spans="2:5" ht="12.75" customHeight="1" x14ac:dyDescent="0.25">
      <c r="B64" s="33">
        <v>117.88423412763693</v>
      </c>
      <c r="C64" s="33">
        <v>13.928255543235984</v>
      </c>
    </row>
    <row r="65" spans="2:3" ht="12.75" customHeight="1" x14ac:dyDescent="0.25">
      <c r="B65" s="33">
        <v>258.48126391265424</v>
      </c>
      <c r="C65" s="33">
        <v>123.4253324373211</v>
      </c>
    </row>
    <row r="66" spans="2:3" ht="12.75" customHeight="1" x14ac:dyDescent="0.25">
      <c r="B66" s="33">
        <v>208.70419073897338</v>
      </c>
      <c r="C66" s="33">
        <v>84.658908870655836</v>
      </c>
    </row>
    <row r="67" spans="2:3" ht="12.75" customHeight="1" x14ac:dyDescent="0.25">
      <c r="B67" s="33">
        <v>68.681750671161112</v>
      </c>
      <c r="C67" s="33">
        <v>0</v>
      </c>
    </row>
    <row r="68" spans="2:3" ht="12.75" customHeight="1" x14ac:dyDescent="0.25">
      <c r="B68" s="33">
        <v>101.96314417250007</v>
      </c>
      <c r="C68" s="33">
        <v>1.5288982188251163</v>
      </c>
    </row>
    <row r="69" spans="2:3" ht="12.75" customHeight="1" x14ac:dyDescent="0.25">
      <c r="B69" s="33">
        <v>149.57324511752807</v>
      </c>
      <c r="C69" s="33">
        <v>38.607682116921566</v>
      </c>
    </row>
    <row r="70" spans="2:3" ht="12.75" customHeight="1" x14ac:dyDescent="0.25">
      <c r="B70" s="33">
        <v>56.51822271185609</v>
      </c>
      <c r="C70" s="33">
        <v>0</v>
      </c>
    </row>
    <row r="71" spans="2:3" ht="12.75" customHeight="1" x14ac:dyDescent="0.25">
      <c r="B71" s="33">
        <v>146.59775520794361</v>
      </c>
      <c r="C71" s="33">
        <v>36.290368245316117</v>
      </c>
    </row>
    <row r="72" spans="2:3" ht="12.75" customHeight="1" x14ac:dyDescent="0.25">
      <c r="B72" s="33">
        <v>127.31032728628169</v>
      </c>
      <c r="C72" s="33">
        <v>21.269304276492537</v>
      </c>
    </row>
    <row r="73" spans="2:3" ht="12.75" customHeight="1" x14ac:dyDescent="0.25">
      <c r="B73" s="33">
        <v>161.50437756307701</v>
      </c>
      <c r="C73" s="33">
        <v>47.899657408443723</v>
      </c>
    </row>
    <row r="74" spans="2:3" ht="12.75" customHeight="1" x14ac:dyDescent="0.25">
      <c r="B74" s="33">
        <v>195.86455549754501</v>
      </c>
      <c r="C74" s="33">
        <v>74.659390890280207</v>
      </c>
    </row>
    <row r="75" spans="2:3" ht="12.75" customHeight="1" x14ac:dyDescent="0.25">
      <c r="B75" s="33">
        <v>79.086255214575772</v>
      </c>
      <c r="C75" s="33">
        <v>0</v>
      </c>
    </row>
    <row r="76" spans="2:3" ht="12.75" customHeight="1" x14ac:dyDescent="0.25">
      <c r="B76" s="33">
        <v>158.98493252773767</v>
      </c>
      <c r="C76" s="33">
        <v>45.937511642016084</v>
      </c>
    </row>
    <row r="77" spans="2:3" ht="12.75" customHeight="1" x14ac:dyDescent="0.25">
      <c r="B77" s="33">
        <v>278.54212153540175</v>
      </c>
      <c r="C77" s="33">
        <v>139.04874406300084</v>
      </c>
    </row>
    <row r="78" spans="2:3" ht="12.75" customHeight="1" x14ac:dyDescent="0.25">
      <c r="B78" s="33">
        <v>78.484357103324598</v>
      </c>
      <c r="C78" s="33">
        <v>0</v>
      </c>
    </row>
    <row r="79" spans="2:3" ht="12.75" customHeight="1" x14ac:dyDescent="0.25">
      <c r="B79" s="33">
        <v>80.951204381736943</v>
      </c>
      <c r="C79" s="33">
        <v>0</v>
      </c>
    </row>
    <row r="80" spans="2:3" ht="12.75" customHeight="1" x14ac:dyDescent="0.25">
      <c r="B80" s="33">
        <v>101.43278748497208</v>
      </c>
      <c r="C80" s="33">
        <v>1.1158560152711658</v>
      </c>
    </row>
    <row r="81" spans="2:3" ht="12.75" customHeight="1" x14ac:dyDescent="0.25">
      <c r="B81" s="33">
        <v>85.224835101800906</v>
      </c>
      <c r="C81" s="33">
        <v>0</v>
      </c>
    </row>
    <row r="82" spans="2:3" ht="12.75" customHeight="1" x14ac:dyDescent="0.25">
      <c r="B82" s="33">
        <v>160.97899748210591</v>
      </c>
      <c r="C82" s="33">
        <v>47.49049098997331</v>
      </c>
    </row>
    <row r="83" spans="2:3" ht="12.75" customHeight="1" x14ac:dyDescent="0.25">
      <c r="B83" s="33">
        <v>135.10337010915399</v>
      </c>
      <c r="C83" s="33">
        <v>27.338532129454471</v>
      </c>
    </row>
    <row r="84" spans="2:3" ht="12.75" customHeight="1" x14ac:dyDescent="0.25">
      <c r="B84" s="33">
        <v>108.73150878059737</v>
      </c>
      <c r="C84" s="33">
        <v>6.8001058757240767</v>
      </c>
    </row>
    <row r="85" spans="2:3" ht="12.75" customHeight="1" x14ac:dyDescent="0.25">
      <c r="B85" s="33">
        <v>68.234210559607504</v>
      </c>
      <c r="C85" s="33">
        <v>0</v>
      </c>
    </row>
    <row r="86" spans="2:3" ht="12.75" customHeight="1" x14ac:dyDescent="0.25">
      <c r="B86" s="33">
        <v>198.52093075420663</v>
      </c>
      <c r="C86" s="33">
        <v>76.728178020299779</v>
      </c>
    </row>
    <row r="87" spans="2:3" ht="12.75" customHeight="1" x14ac:dyDescent="0.25">
      <c r="B87" s="33">
        <v>215.86062861772416</v>
      </c>
      <c r="C87" s="33">
        <v>90.232348294628807</v>
      </c>
    </row>
    <row r="88" spans="2:3" ht="12.75" customHeight="1" x14ac:dyDescent="0.25">
      <c r="B88" s="33">
        <v>335.76020848243496</v>
      </c>
      <c r="C88" s="33">
        <v>183.61023498319804</v>
      </c>
    </row>
    <row r="89" spans="2:3" ht="12.75" customHeight="1" x14ac:dyDescent="0.25">
      <c r="B89" s="33">
        <v>98.887198014864239</v>
      </c>
      <c r="C89" s="33">
        <v>0</v>
      </c>
    </row>
    <row r="90" spans="2:3" ht="12.75" customHeight="1" x14ac:dyDescent="0.25">
      <c r="B90" s="33">
        <v>51.763680447743496</v>
      </c>
      <c r="C90" s="33">
        <v>0</v>
      </c>
    </row>
    <row r="91" spans="2:3" ht="12.75" customHeight="1" x14ac:dyDescent="0.25">
      <c r="B91" s="33">
        <v>128.18473944437434</v>
      </c>
      <c r="C91" s="33">
        <v>21.950297149942251</v>
      </c>
    </row>
    <row r="92" spans="2:3" ht="12.75" customHeight="1" x14ac:dyDescent="0.25">
      <c r="B92" s="33">
        <v>120.10166070544022</v>
      </c>
      <c r="C92" s="33">
        <v>15.655189098432537</v>
      </c>
    </row>
    <row r="93" spans="2:3" ht="12.75" customHeight="1" x14ac:dyDescent="0.25">
      <c r="B93" s="33">
        <v>188.93752987383496</v>
      </c>
      <c r="C93" s="33">
        <v>69.26461791017914</v>
      </c>
    </row>
    <row r="94" spans="2:3" ht="12.75" customHeight="1" x14ac:dyDescent="0.25">
      <c r="B94" s="33">
        <v>50.377531302726723</v>
      </c>
      <c r="C94" s="33">
        <v>0</v>
      </c>
    </row>
    <row r="95" spans="2:3" ht="12.75" customHeight="1" x14ac:dyDescent="0.25">
      <c r="B95" s="33">
        <v>120.99064312953577</v>
      </c>
      <c r="C95" s="33">
        <v>16.347529306454863</v>
      </c>
    </row>
    <row r="96" spans="2:3" ht="12.75" customHeight="1" x14ac:dyDescent="0.25">
      <c r="B96" s="33">
        <v>55.832918339576175</v>
      </c>
      <c r="C96" s="33">
        <v>0</v>
      </c>
    </row>
    <row r="97" spans="2:3" ht="12.75" customHeight="1" x14ac:dyDescent="0.25">
      <c r="B97" s="33">
        <v>84.223820487623115</v>
      </c>
      <c r="C97" s="33">
        <v>0</v>
      </c>
    </row>
    <row r="98" spans="2:3" ht="12.75" customHeight="1" x14ac:dyDescent="0.25">
      <c r="B98" s="33">
        <v>133.17183867745584</v>
      </c>
      <c r="C98" s="33">
        <v>25.834253937920924</v>
      </c>
    </row>
    <row r="99" spans="2:3" ht="12.75" customHeight="1" x14ac:dyDescent="0.25">
      <c r="B99" s="33">
        <v>72.994539736792461</v>
      </c>
      <c r="C99" s="33">
        <v>0</v>
      </c>
    </row>
    <row r="100" spans="2:3" ht="12.75" customHeight="1" x14ac:dyDescent="0.25">
      <c r="B100" s="33">
        <v>189.82939715026893</v>
      </c>
      <c r="C100" s="33">
        <v>69.959204843461677</v>
      </c>
    </row>
    <row r="101" spans="2:3" ht="12.75" customHeight="1" x14ac:dyDescent="0.25">
      <c r="B101" s="33">
        <v>106.10139708708832</v>
      </c>
      <c r="C101" s="33">
        <v>4.7517728292539694</v>
      </c>
    </row>
    <row r="102" spans="2:3" ht="12.75" customHeight="1" x14ac:dyDescent="0.25">
      <c r="B102" s="33">
        <v>164.40672116914902</v>
      </c>
      <c r="C102" s="33">
        <v>50.160004881594894</v>
      </c>
    </row>
    <row r="103" spans="2:3" ht="12.75" customHeight="1" x14ac:dyDescent="0.25">
      <c r="B103" s="33">
        <v>135.69167830259505</v>
      </c>
      <c r="C103" s="33">
        <v>27.7967070111937</v>
      </c>
    </row>
    <row r="104" spans="2:3" ht="12.75" customHeight="1" x14ac:dyDescent="0.25">
      <c r="B104" s="33">
        <v>116.00181643329967</v>
      </c>
      <c r="C104" s="33">
        <v>12.462227168818655</v>
      </c>
    </row>
    <row r="105" spans="2:3" ht="12.75" customHeight="1" x14ac:dyDescent="0.25">
      <c r="B105" s="33">
        <v>199.14871275496614</v>
      </c>
      <c r="C105" s="33">
        <v>77.217095134089419</v>
      </c>
    </row>
    <row r="106" spans="2:3" ht="12.75" customHeight="1" x14ac:dyDescent="0.25">
      <c r="B106" s="33">
        <v>148.1114784449606</v>
      </c>
      <c r="C106" s="33">
        <v>37.469257087658335</v>
      </c>
    </row>
    <row r="107" spans="2:3" ht="12.75" customHeight="1" x14ac:dyDescent="0.25">
      <c r="B107" s="33">
        <v>136.67190756284646</v>
      </c>
      <c r="C107" s="33">
        <v>28.560110326666997</v>
      </c>
    </row>
    <row r="108" spans="2:3" ht="12.75" customHeight="1" x14ac:dyDescent="0.25">
      <c r="B108" s="33">
        <v>126.50104161123359</v>
      </c>
      <c r="C108" s="33">
        <v>20.639031959036604</v>
      </c>
    </row>
    <row r="109" spans="2:3" ht="12.75" customHeight="1" x14ac:dyDescent="0.25">
      <c r="B109" s="33">
        <v>294.40994730837627</v>
      </c>
      <c r="C109" s="33">
        <v>151.40661920063403</v>
      </c>
    </row>
    <row r="110" spans="2:3" ht="12.75" customHeight="1" x14ac:dyDescent="0.25">
      <c r="B110" s="33">
        <v>182.74985520896368</v>
      </c>
      <c r="C110" s="33">
        <v>64.445652035786296</v>
      </c>
    </row>
    <row r="111" spans="2:3" ht="12.75" customHeight="1" x14ac:dyDescent="0.25">
      <c r="B111" s="33">
        <v>157.75645872596971</v>
      </c>
      <c r="C111" s="33">
        <v>44.980775283216488</v>
      </c>
    </row>
    <row r="112" spans="2:3" ht="12.75" customHeight="1" x14ac:dyDescent="0.25">
      <c r="B112" s="33">
        <v>84.847513869885006</v>
      </c>
      <c r="C112" s="33">
        <v>0</v>
      </c>
    </row>
    <row r="113" spans="2:3" ht="12.75" customHeight="1" x14ac:dyDescent="0.25">
      <c r="B113" s="33">
        <v>164.02251480268077</v>
      </c>
      <c r="C113" s="33">
        <v>49.860784662528403</v>
      </c>
    </row>
    <row r="114" spans="2:3" ht="12.75" customHeight="1" x14ac:dyDescent="0.25">
      <c r="B114" s="33">
        <v>179.65504439593579</v>
      </c>
      <c r="C114" s="33">
        <v>62.035410951142318</v>
      </c>
    </row>
    <row r="115" spans="2:3" ht="12.75" customHeight="1" x14ac:dyDescent="0.25">
      <c r="B115" s="33">
        <v>159.52707158577005</v>
      </c>
      <c r="C115" s="33">
        <v>46.359729964945288</v>
      </c>
    </row>
    <row r="116" spans="2:3" ht="12.75" customHeight="1" x14ac:dyDescent="0.25">
      <c r="B116" s="33">
        <v>79.353178588421997</v>
      </c>
      <c r="C116" s="33">
        <v>0</v>
      </c>
    </row>
    <row r="117" spans="2:3" ht="12.75" customHeight="1" x14ac:dyDescent="0.25">
      <c r="B117" s="33">
        <v>63.36949751943245</v>
      </c>
      <c r="C117" s="33">
        <v>0</v>
      </c>
    </row>
    <row r="118" spans="2:3" ht="12.75" customHeight="1" x14ac:dyDescent="0.25">
      <c r="B118" s="33">
        <v>195.45979312451348</v>
      </c>
      <c r="C118" s="33">
        <v>74.344161637205417</v>
      </c>
    </row>
    <row r="119" spans="2:3" ht="12.75" customHeight="1" x14ac:dyDescent="0.25">
      <c r="B119" s="33">
        <v>101.19577831512809</v>
      </c>
      <c r="C119" s="33">
        <v>0.93127308820156551</v>
      </c>
    </row>
    <row r="120" spans="2:3" ht="12.75" customHeight="1" x14ac:dyDescent="0.25">
      <c r="B120" s="33">
        <v>81.123053961101746</v>
      </c>
      <c r="C120" s="33">
        <v>0</v>
      </c>
    </row>
    <row r="121" spans="2:3" ht="12.75" customHeight="1" x14ac:dyDescent="0.25">
      <c r="B121" s="33">
        <v>121.76134985189273</v>
      </c>
      <c r="C121" s="33">
        <v>16.947756305344861</v>
      </c>
    </row>
    <row r="122" spans="2:3" ht="12.75" customHeight="1" x14ac:dyDescent="0.25">
      <c r="B122" s="33">
        <v>203.82777267756359</v>
      </c>
      <c r="C122" s="33">
        <v>80.861150665846338</v>
      </c>
    </row>
    <row r="123" spans="2:3" ht="12.75" customHeight="1" x14ac:dyDescent="0.25">
      <c r="B123" s="33">
        <v>206.90444077584829</v>
      </c>
      <c r="C123" s="33">
        <v>83.257262190041274</v>
      </c>
    </row>
    <row r="124" spans="2:3" ht="12.75" customHeight="1" x14ac:dyDescent="0.25">
      <c r="B124" s="33">
        <v>196.98627989329449</v>
      </c>
      <c r="C124" s="33">
        <v>75.532990728080208</v>
      </c>
    </row>
    <row r="125" spans="2:3" ht="12.75" customHeight="1" x14ac:dyDescent="0.25">
      <c r="B125" s="33">
        <v>154.44755534852453</v>
      </c>
      <c r="C125" s="33">
        <v>42.403798741754564</v>
      </c>
    </row>
    <row r="126" spans="2:3" ht="12.75" customHeight="1" x14ac:dyDescent="0.25">
      <c r="B126" s="33">
        <v>89.822871142822521</v>
      </c>
      <c r="C126" s="33">
        <v>0</v>
      </c>
    </row>
    <row r="127" spans="2:3" ht="12.75" customHeight="1" x14ac:dyDescent="0.25">
      <c r="B127" s="33">
        <v>67.667582653753982</v>
      </c>
      <c r="C127" s="33">
        <v>0</v>
      </c>
    </row>
    <row r="128" spans="2:3" ht="12.75" customHeight="1" x14ac:dyDescent="0.25">
      <c r="B128" s="33">
        <v>98.013678126677419</v>
      </c>
      <c r="C128" s="33">
        <v>0</v>
      </c>
    </row>
    <row r="129" spans="2:3" ht="12.75" customHeight="1" x14ac:dyDescent="0.25">
      <c r="B129" s="33">
        <v>73.268755030614059</v>
      </c>
      <c r="C129" s="33">
        <v>0</v>
      </c>
    </row>
    <row r="130" spans="2:3" ht="12.75" customHeight="1" x14ac:dyDescent="0.25">
      <c r="B130" s="33">
        <v>118.86137248155052</v>
      </c>
      <c r="C130" s="33">
        <v>14.68925165843299</v>
      </c>
    </row>
    <row r="131" spans="2:3" ht="12.75" customHeight="1" x14ac:dyDescent="0.25">
      <c r="B131" s="33">
        <v>207.19336964842989</v>
      </c>
      <c r="C131" s="33">
        <v>83.482280222259774</v>
      </c>
    </row>
    <row r="132" spans="2:3" ht="12.75" customHeight="1" x14ac:dyDescent="0.25">
      <c r="B132" s="33">
        <v>114.32916686299103</v>
      </c>
      <c r="C132" s="33">
        <v>11.159566373658242</v>
      </c>
    </row>
    <row r="133" spans="2:3" ht="12.75" customHeight="1" x14ac:dyDescent="0.25">
      <c r="B133" s="33">
        <v>220.63269632583692</v>
      </c>
      <c r="C133" s="33">
        <v>93.94883836257678</v>
      </c>
    </row>
    <row r="134" spans="2:3" ht="12.75" customHeight="1" x14ac:dyDescent="0.25">
      <c r="B134" s="33">
        <v>62.55169419215315</v>
      </c>
      <c r="C134" s="33">
        <v>0</v>
      </c>
    </row>
    <row r="135" spans="2:3" ht="12.75" customHeight="1" x14ac:dyDescent="0.25">
      <c r="B135" s="33">
        <v>124.61012078823528</v>
      </c>
      <c r="C135" s="33">
        <v>19.166381341359497</v>
      </c>
    </row>
    <row r="136" spans="2:3" ht="12.75" customHeight="1" x14ac:dyDescent="0.25">
      <c r="B136" s="33">
        <v>60.427365154895213</v>
      </c>
      <c r="C136" s="33">
        <v>0</v>
      </c>
    </row>
    <row r="137" spans="2:3" ht="12.75" customHeight="1" x14ac:dyDescent="0.25">
      <c r="B137" s="33">
        <v>49.654281521167988</v>
      </c>
      <c r="C137" s="33">
        <v>0</v>
      </c>
    </row>
    <row r="138" spans="2:3" ht="12.75" customHeight="1" x14ac:dyDescent="0.25">
      <c r="B138" s="33">
        <v>226.64721970147934</v>
      </c>
      <c r="C138" s="33">
        <v>98.632953877328376</v>
      </c>
    </row>
    <row r="139" spans="2:3" ht="12.75" customHeight="1" x14ac:dyDescent="0.25">
      <c r="B139" s="33">
        <v>109.45819089437916</v>
      </c>
      <c r="C139" s="33">
        <v>7.3660464749813199</v>
      </c>
    </row>
    <row r="140" spans="2:3" ht="12.75" customHeight="1" x14ac:dyDescent="0.25">
      <c r="B140" s="33">
        <v>56.77055132269362</v>
      </c>
      <c r="C140" s="33">
        <v>0</v>
      </c>
    </row>
    <row r="141" spans="2:3" ht="12.75" customHeight="1" x14ac:dyDescent="0.25">
      <c r="B141" s="33">
        <v>66.406508613232347</v>
      </c>
      <c r="C141" s="33">
        <v>0</v>
      </c>
    </row>
    <row r="142" spans="2:3" ht="12.75" customHeight="1" x14ac:dyDescent="0.25">
      <c r="B142" s="33">
        <v>148.02753916369699</v>
      </c>
      <c r="C142" s="33">
        <v>37.403885109679777</v>
      </c>
    </row>
    <row r="143" spans="2:3" ht="12.75" customHeight="1" x14ac:dyDescent="0.25">
      <c r="B143" s="33">
        <v>68.178032538943626</v>
      </c>
      <c r="C143" s="33">
        <v>0</v>
      </c>
    </row>
    <row r="144" spans="2:3" ht="12.75" customHeight="1" x14ac:dyDescent="0.25">
      <c r="B144" s="33">
        <v>95.040218874118409</v>
      </c>
      <c r="C144" s="33">
        <v>0</v>
      </c>
    </row>
    <row r="145" spans="2:3" ht="12.75" customHeight="1" x14ac:dyDescent="0.25">
      <c r="B145" s="33">
        <v>166.55328456220894</v>
      </c>
      <c r="C145" s="33">
        <v>51.831750133022368</v>
      </c>
    </row>
    <row r="146" spans="2:3" ht="12.75" customHeight="1" x14ac:dyDescent="0.25">
      <c r="B146" s="33">
        <v>107.11415083570182</v>
      </c>
      <c r="C146" s="33">
        <v>5.5405062417326683</v>
      </c>
    </row>
    <row r="147" spans="2:3" ht="12.75" customHeight="1" x14ac:dyDescent="0.25">
      <c r="B147" s="33">
        <v>82.8264814675954</v>
      </c>
      <c r="C147" s="33">
        <v>0</v>
      </c>
    </row>
    <row r="148" spans="2:3" ht="12.75" customHeight="1" x14ac:dyDescent="0.25">
      <c r="B148" s="33">
        <v>103.22768431399099</v>
      </c>
      <c r="C148" s="33">
        <v>2.5137230712434744</v>
      </c>
    </row>
    <row r="149" spans="2:3" ht="12.75" customHeight="1" x14ac:dyDescent="0.25">
      <c r="B149" s="33">
        <v>118.55517619540132</v>
      </c>
      <c r="C149" s="33">
        <v>14.450785751006437</v>
      </c>
    </row>
    <row r="150" spans="2:3" ht="12.75" customHeight="1" x14ac:dyDescent="0.25">
      <c r="B150" s="33">
        <v>172.86270472238502</v>
      </c>
      <c r="C150" s="33">
        <v>56.745531494494003</v>
      </c>
    </row>
    <row r="151" spans="2:3" ht="12.75" customHeight="1" x14ac:dyDescent="0.25">
      <c r="B151" s="33">
        <v>37.143924113161177</v>
      </c>
      <c r="C151" s="33">
        <v>0</v>
      </c>
    </row>
    <row r="152" spans="2:3" ht="12.75" customHeight="1" x14ac:dyDescent="0.25">
      <c r="B152" s="33">
        <v>179.94950749526981</v>
      </c>
      <c r="C152" s="33">
        <v>62.264739043489286</v>
      </c>
    </row>
    <row r="153" spans="2:3" ht="12.75" customHeight="1" x14ac:dyDescent="0.25">
      <c r="B153" s="33">
        <v>84.586659122703296</v>
      </c>
      <c r="C153" s="33">
        <v>0</v>
      </c>
    </row>
    <row r="154" spans="2:3" ht="12.75" customHeight="1" x14ac:dyDescent="0.25">
      <c r="B154" s="33">
        <v>188.6295650234558</v>
      </c>
      <c r="C154" s="33">
        <v>69.024774643545371</v>
      </c>
    </row>
    <row r="155" spans="2:3" ht="12.75" customHeight="1" x14ac:dyDescent="0.25">
      <c r="B155" s="33">
        <v>223.37916213133872</v>
      </c>
      <c r="C155" s="33">
        <v>96.087788082580417</v>
      </c>
    </row>
    <row r="156" spans="2:3" ht="12.75" customHeight="1" x14ac:dyDescent="0.25">
      <c r="B156" s="33">
        <v>151.02728615475209</v>
      </c>
      <c r="C156" s="33">
        <v>39.74009041532959</v>
      </c>
    </row>
    <row r="157" spans="2:3" ht="12.75" customHeight="1" x14ac:dyDescent="0.25">
      <c r="B157" s="33">
        <v>111.9317463773351</v>
      </c>
      <c r="C157" s="33">
        <v>9.2924534220779762</v>
      </c>
    </row>
    <row r="158" spans="2:3" ht="12.75" customHeight="1" x14ac:dyDescent="0.25">
      <c r="B158" s="33">
        <v>108.13530218750383</v>
      </c>
      <c r="C158" s="33">
        <v>6.3357797141504921</v>
      </c>
    </row>
    <row r="159" spans="2:3" ht="12.75" customHeight="1" x14ac:dyDescent="0.25">
      <c r="B159" s="33">
        <v>128.21252052261445</v>
      </c>
      <c r="C159" s="33">
        <v>21.971933075430218</v>
      </c>
    </row>
    <row r="160" spans="2:3" ht="12.75" customHeight="1" x14ac:dyDescent="0.25">
      <c r="B160" s="33">
        <v>113.93828447452776</v>
      </c>
      <c r="C160" s="33">
        <v>10.855146863434227</v>
      </c>
    </row>
    <row r="161" spans="2:3" ht="12.75" customHeight="1" x14ac:dyDescent="0.25">
      <c r="B161" s="33">
        <v>224.29160561527848</v>
      </c>
      <c r="C161" s="33">
        <v>96.798399782381111</v>
      </c>
    </row>
    <row r="162" spans="2:3" ht="12.75" customHeight="1" x14ac:dyDescent="0.25">
      <c r="B162" s="33">
        <v>184.78949363496278</v>
      </c>
      <c r="C162" s="33">
        <v>66.034124039136913</v>
      </c>
    </row>
    <row r="163" spans="2:3" ht="12.75" customHeight="1" x14ac:dyDescent="0.25">
      <c r="B163" s="33">
        <v>129.54732059913127</v>
      </c>
      <c r="C163" s="33">
        <v>23.011476420265286</v>
      </c>
    </row>
    <row r="164" spans="2:3" ht="12.75" customHeight="1" x14ac:dyDescent="0.25">
      <c r="B164" s="33">
        <v>137.56300342998969</v>
      </c>
      <c r="C164" s="33">
        <v>29.254096485789841</v>
      </c>
    </row>
    <row r="165" spans="2:3" ht="12.75" customHeight="1" x14ac:dyDescent="0.25">
      <c r="B165" s="33">
        <v>77.977703006608309</v>
      </c>
      <c r="C165" s="33">
        <v>0</v>
      </c>
    </row>
    <row r="166" spans="2:3" ht="12.75" customHeight="1" x14ac:dyDescent="0.25">
      <c r="B166" s="33">
        <v>101.69838230721892</v>
      </c>
      <c r="C166" s="33">
        <v>1.3227014708167151</v>
      </c>
    </row>
    <row r="167" spans="2:3" ht="12.75" customHeight="1" x14ac:dyDescent="0.25">
      <c r="B167" s="33">
        <v>124.57448920361772</v>
      </c>
      <c r="C167" s="33">
        <v>19.138631435357265</v>
      </c>
    </row>
    <row r="168" spans="2:3" ht="12.75" customHeight="1" x14ac:dyDescent="0.25">
      <c r="B168" s="33">
        <v>116.54624207245642</v>
      </c>
      <c r="C168" s="33">
        <v>12.886226282918088</v>
      </c>
    </row>
    <row r="169" spans="2:3" ht="12.75" customHeight="1" x14ac:dyDescent="0.25">
      <c r="B169" s="33">
        <v>188.61758380198617</v>
      </c>
      <c r="C169" s="33">
        <v>69.015443658882674</v>
      </c>
    </row>
    <row r="170" spans="2:3" ht="12.75" customHeight="1" x14ac:dyDescent="0.25">
      <c r="B170" s="33">
        <v>106.77151384512861</v>
      </c>
      <c r="C170" s="33">
        <v>5.2736602851650209</v>
      </c>
    </row>
    <row r="171" spans="2:3" ht="12.75" customHeight="1" x14ac:dyDescent="0.25">
      <c r="B171" s="33">
        <v>187.09052234585724</v>
      </c>
      <c r="C171" s="33">
        <v>67.826167001051303</v>
      </c>
    </row>
    <row r="172" spans="2:3" ht="12.75" customHeight="1" x14ac:dyDescent="0.25">
      <c r="B172" s="33">
        <v>66.056362109275497</v>
      </c>
      <c r="C172" s="33">
        <v>0</v>
      </c>
    </row>
    <row r="173" spans="2:3" ht="12.75" customHeight="1" x14ac:dyDescent="0.25">
      <c r="B173" s="33">
        <v>74.902266089066117</v>
      </c>
      <c r="C173" s="33">
        <v>0</v>
      </c>
    </row>
    <row r="174" spans="2:3" ht="12.75" customHeight="1" x14ac:dyDescent="0.25">
      <c r="B174" s="33">
        <v>222.1517265728497</v>
      </c>
      <c r="C174" s="33">
        <v>95.13186030845948</v>
      </c>
    </row>
    <row r="175" spans="2:3" ht="12.75" customHeight="1" x14ac:dyDescent="0.25">
      <c r="B175" s="33">
        <v>170.41186750977886</v>
      </c>
      <c r="C175" s="33">
        <v>54.836817554135791</v>
      </c>
    </row>
    <row r="176" spans="2:3" ht="12.75" customHeight="1" x14ac:dyDescent="0.25">
      <c r="B176" s="33">
        <v>329.22305743269635</v>
      </c>
      <c r="C176" s="33">
        <v>178.51909662660555</v>
      </c>
    </row>
    <row r="177" spans="2:3" ht="12.75" customHeight="1" x14ac:dyDescent="0.25">
      <c r="B177" s="33">
        <v>96.584266420227266</v>
      </c>
      <c r="C177" s="33">
        <v>0</v>
      </c>
    </row>
    <row r="178" spans="2:3" ht="12.75" customHeight="1" x14ac:dyDescent="0.25">
      <c r="B178" s="33">
        <v>117.83017231230706</v>
      </c>
      <c r="C178" s="33">
        <v>13.886152159122817</v>
      </c>
    </row>
    <row r="179" spans="2:3" ht="12.75" customHeight="1" x14ac:dyDescent="0.25">
      <c r="B179" s="33">
        <v>178.82673035787087</v>
      </c>
      <c r="C179" s="33">
        <v>61.390319329668323</v>
      </c>
    </row>
    <row r="180" spans="2:3" ht="12.75" customHeight="1" x14ac:dyDescent="0.25">
      <c r="B180" s="33">
        <v>83.170781644674449</v>
      </c>
      <c r="C180" s="33">
        <v>0</v>
      </c>
    </row>
    <row r="181" spans="2:3" ht="12.75" customHeight="1" x14ac:dyDescent="0.25">
      <c r="B181" s="33">
        <v>241.43977736253683</v>
      </c>
      <c r="C181" s="33">
        <v>110.15340936738886</v>
      </c>
    </row>
    <row r="182" spans="2:3" ht="12.75" customHeight="1" x14ac:dyDescent="0.25">
      <c r="B182" s="33">
        <v>139.3713735638942</v>
      </c>
      <c r="C182" s="33">
        <v>30.662456562157608</v>
      </c>
    </row>
    <row r="183" spans="2:3" ht="12.75" customHeight="1" x14ac:dyDescent="0.25">
      <c r="B183" s="33">
        <v>134.32023718625916</v>
      </c>
      <c r="C183" s="33">
        <v>26.728627595854988</v>
      </c>
    </row>
    <row r="184" spans="2:3" ht="12.75" customHeight="1" x14ac:dyDescent="0.25">
      <c r="B184" s="33">
        <v>189.41189374877086</v>
      </c>
      <c r="C184" s="33">
        <v>69.634052867440005</v>
      </c>
    </row>
    <row r="185" spans="2:3" ht="12.75" customHeight="1" x14ac:dyDescent="0.25">
      <c r="B185" s="33">
        <v>258.81119668864017</v>
      </c>
      <c r="C185" s="33">
        <v>123.68228434161988</v>
      </c>
    </row>
    <row r="186" spans="2:3" ht="12.75" customHeight="1" x14ac:dyDescent="0.25">
      <c r="B186" s="33">
        <v>36.997002986758716</v>
      </c>
      <c r="C186" s="33">
        <v>0</v>
      </c>
    </row>
    <row r="187" spans="2:3" ht="12.75" customHeight="1" x14ac:dyDescent="0.25">
      <c r="B187" s="33">
        <v>80.244785837341226</v>
      </c>
      <c r="C187" s="33">
        <v>0</v>
      </c>
    </row>
    <row r="188" spans="2:3" ht="12.75" customHeight="1" x14ac:dyDescent="0.25">
      <c r="B188" s="33">
        <v>109.65970005970432</v>
      </c>
      <c r="C188" s="33">
        <v>7.522981970732622</v>
      </c>
    </row>
    <row r="189" spans="2:3" ht="12.75" customHeight="1" x14ac:dyDescent="0.25">
      <c r="B189" s="33">
        <v>127.07132916942335</v>
      </c>
      <c r="C189" s="33">
        <v>21.083172355930671</v>
      </c>
    </row>
    <row r="190" spans="2:3" ht="12.75" customHeight="1" x14ac:dyDescent="0.25">
      <c r="B190" s="33">
        <v>90.516375472320235</v>
      </c>
      <c r="C190" s="33">
        <v>0</v>
      </c>
    </row>
    <row r="191" spans="2:3" ht="12.75" customHeight="1" x14ac:dyDescent="0.25">
      <c r="B191" s="33">
        <v>122.93825931650801</v>
      </c>
      <c r="C191" s="33">
        <v>17.864334317991386</v>
      </c>
    </row>
    <row r="192" spans="2:3" ht="12.75" customHeight="1" x14ac:dyDescent="0.25">
      <c r="B192" s="33">
        <v>117.39384055477419</v>
      </c>
      <c r="C192" s="33">
        <v>13.546336644677297</v>
      </c>
    </row>
    <row r="193" spans="2:3" ht="12.75" customHeight="1" x14ac:dyDescent="0.25">
      <c r="B193" s="33">
        <v>108.51957189610096</v>
      </c>
      <c r="C193" s="33">
        <v>6.6350492641165584</v>
      </c>
    </row>
    <row r="194" spans="2:3" ht="12.75" customHeight="1" x14ac:dyDescent="0.25">
      <c r="B194" s="33">
        <v>88.062623313514962</v>
      </c>
      <c r="C194" s="33">
        <v>0</v>
      </c>
    </row>
    <row r="195" spans="2:3" ht="12.75" customHeight="1" x14ac:dyDescent="0.25">
      <c r="B195" s="33">
        <v>46.569246228756583</v>
      </c>
      <c r="C195" s="33">
        <v>0</v>
      </c>
    </row>
    <row r="196" spans="2:3" ht="12.75" customHeight="1" x14ac:dyDescent="0.25">
      <c r="B196" s="33">
        <v>74.085533416179373</v>
      </c>
      <c r="C196" s="33">
        <v>0</v>
      </c>
    </row>
    <row r="197" spans="2:3" ht="12.75" customHeight="1" x14ac:dyDescent="0.25">
      <c r="B197" s="33">
        <v>143.62947499092266</v>
      </c>
      <c r="C197" s="33">
        <v>33.978669287924845</v>
      </c>
    </row>
    <row r="198" spans="2:3" ht="12.75" customHeight="1" x14ac:dyDescent="0.25">
      <c r="B198" s="33">
        <v>83.144910214214264</v>
      </c>
      <c r="C198" s="33">
        <v>0</v>
      </c>
    </row>
    <row r="199" spans="2:3" ht="12.75" customHeight="1" x14ac:dyDescent="0.25">
      <c r="B199" s="33">
        <v>90.83481346172205</v>
      </c>
      <c r="C199" s="33">
        <v>0</v>
      </c>
    </row>
    <row r="200" spans="2:3" ht="12.75" customHeight="1" x14ac:dyDescent="0.25">
      <c r="B200" s="33">
        <v>221.7912570555599</v>
      </c>
      <c r="C200" s="33">
        <v>94.851126366120823</v>
      </c>
    </row>
    <row r="201" spans="2:3" ht="12.75" customHeight="1" x14ac:dyDescent="0.25">
      <c r="B201" s="33">
        <v>301.73252684663476</v>
      </c>
      <c r="C201" s="33">
        <v>157.10944987913237</v>
      </c>
    </row>
    <row r="202" spans="2:3" ht="12.75" customHeight="1" x14ac:dyDescent="0.25">
      <c r="B202" s="33">
        <v>104.08671987859157</v>
      </c>
      <c r="C202" s="33">
        <v>3.1827406416405886</v>
      </c>
    </row>
    <row r="203" spans="2:3" ht="12.75" customHeight="1" x14ac:dyDescent="0.25">
      <c r="B203" s="33">
        <v>99.780498340697847</v>
      </c>
      <c r="C203" s="33">
        <v>0</v>
      </c>
    </row>
    <row r="204" spans="2:3" ht="12.75" customHeight="1" x14ac:dyDescent="0.25">
      <c r="B204" s="33">
        <v>49.450914262562023</v>
      </c>
      <c r="C204" s="33">
        <v>0</v>
      </c>
    </row>
    <row r="205" spans="2:3" ht="12.75" customHeight="1" x14ac:dyDescent="0.25">
      <c r="B205" s="33">
        <v>78.535431615184677</v>
      </c>
      <c r="C205" s="33">
        <v>0</v>
      </c>
    </row>
    <row r="206" spans="2:3" ht="12.75" customHeight="1" x14ac:dyDescent="0.25">
      <c r="B206" s="33">
        <v>213.33315131158585</v>
      </c>
      <c r="C206" s="33">
        <v>88.263946989413085</v>
      </c>
    </row>
    <row r="207" spans="2:3" ht="12.75" customHeight="1" x14ac:dyDescent="0.25">
      <c r="B207" s="33">
        <v>49.296109435663872</v>
      </c>
      <c r="C207" s="33">
        <v>0</v>
      </c>
    </row>
    <row r="208" spans="2:3" ht="12.75" customHeight="1" x14ac:dyDescent="0.25">
      <c r="B208" s="33">
        <v>102.78642018641861</v>
      </c>
      <c r="C208" s="33">
        <v>2.1700662231487837</v>
      </c>
    </row>
    <row r="209" spans="2:3" ht="12.75" customHeight="1" x14ac:dyDescent="0.25">
      <c r="B209" s="33">
        <v>137.76918485685485</v>
      </c>
      <c r="C209" s="33">
        <v>29.414670742487207</v>
      </c>
    </row>
    <row r="210" spans="2:3" ht="12.75" customHeight="1" x14ac:dyDescent="0.25">
      <c r="B210" s="33">
        <v>176.29334763592314</v>
      </c>
      <c r="C210" s="33">
        <v>59.417318881995861</v>
      </c>
    </row>
    <row r="211" spans="2:3" ht="12.75" customHeight="1" x14ac:dyDescent="0.25">
      <c r="B211" s="33">
        <v>65.41190415786842</v>
      </c>
      <c r="C211" s="33">
        <v>0</v>
      </c>
    </row>
    <row r="212" spans="2:3" ht="12.75" customHeight="1" x14ac:dyDescent="0.25">
      <c r="B212" s="33">
        <v>98.544021198128434</v>
      </c>
      <c r="C212" s="33">
        <v>0</v>
      </c>
    </row>
    <row r="213" spans="2:3" ht="12.75" customHeight="1" x14ac:dyDescent="0.25">
      <c r="B213" s="33">
        <v>157.87930527991927</v>
      </c>
      <c r="C213" s="33">
        <v>45.076448275630028</v>
      </c>
    </row>
    <row r="214" spans="2:3" ht="12.75" customHeight="1" x14ac:dyDescent="0.25">
      <c r="B214" s="33">
        <v>125.35692019201043</v>
      </c>
      <c r="C214" s="33">
        <v>19.747989301816848</v>
      </c>
    </row>
    <row r="215" spans="2:3" ht="12.75" customHeight="1" x14ac:dyDescent="0.25">
      <c r="B215" s="33">
        <v>537.98400254884496</v>
      </c>
      <c r="C215" s="33">
        <v>341.10228415778869</v>
      </c>
    </row>
    <row r="216" spans="2:3" ht="12.75" customHeight="1" x14ac:dyDescent="0.25">
      <c r="B216" s="33">
        <v>140.43082057634032</v>
      </c>
      <c r="C216" s="33">
        <v>31.487554725073316</v>
      </c>
    </row>
    <row r="217" spans="2:3" ht="12.75" customHeight="1" x14ac:dyDescent="0.25">
      <c r="B217" s="33">
        <v>113.50086141144517</v>
      </c>
      <c r="C217" s="33">
        <v>10.514481439372013</v>
      </c>
    </row>
    <row r="218" spans="2:3" ht="12.75" customHeight="1" x14ac:dyDescent="0.25">
      <c r="B218" s="33">
        <v>137.47520426929532</v>
      </c>
      <c r="C218" s="33">
        <v>29.185718430688052</v>
      </c>
    </row>
    <row r="219" spans="2:3" ht="12.75" customHeight="1" x14ac:dyDescent="0.25">
      <c r="B219" s="33">
        <v>102.0783004697539</v>
      </c>
      <c r="C219" s="33">
        <v>1.6185820333020049</v>
      </c>
    </row>
    <row r="220" spans="2:3" ht="12.75" customHeight="1" x14ac:dyDescent="0.25">
      <c r="B220" s="33">
        <v>194.61092558852837</v>
      </c>
      <c r="C220" s="33">
        <v>73.68306293545632</v>
      </c>
    </row>
    <row r="221" spans="2:3" ht="12.75" customHeight="1" x14ac:dyDescent="0.25">
      <c r="B221" s="33">
        <v>256.23876098034322</v>
      </c>
      <c r="C221" s="33">
        <v>121.67886939759737</v>
      </c>
    </row>
    <row r="222" spans="2:3" ht="12.75" customHeight="1" x14ac:dyDescent="0.25">
      <c r="B222" s="33">
        <v>72.412143783312359</v>
      </c>
      <c r="C222" s="33">
        <v>0</v>
      </c>
    </row>
    <row r="223" spans="2:3" ht="12.75" customHeight="1" x14ac:dyDescent="0.25">
      <c r="B223" s="33">
        <v>175.78702053854315</v>
      </c>
      <c r="C223" s="33">
        <v>59.022990942066052</v>
      </c>
    </row>
    <row r="224" spans="2:3" ht="12.75" customHeight="1" x14ac:dyDescent="0.25">
      <c r="B224" s="33">
        <v>225.69758841515045</v>
      </c>
      <c r="C224" s="33">
        <v>97.893380287906325</v>
      </c>
    </row>
    <row r="225" spans="2:3" ht="12.75" customHeight="1" x14ac:dyDescent="0.25">
      <c r="B225" s="33">
        <v>149.53274497874392</v>
      </c>
      <c r="C225" s="33">
        <v>38.576140577121969</v>
      </c>
    </row>
    <row r="226" spans="2:3" ht="12.75" customHeight="1" x14ac:dyDescent="0.25">
      <c r="B226" s="33">
        <v>77.619435608528875</v>
      </c>
      <c r="C226" s="33">
        <v>0</v>
      </c>
    </row>
    <row r="227" spans="2:3" ht="12.75" customHeight="1" x14ac:dyDescent="0.25">
      <c r="B227" s="33">
        <v>79.695617325192316</v>
      </c>
      <c r="C227" s="33">
        <v>0</v>
      </c>
    </row>
    <row r="228" spans="2:3" ht="12.75" customHeight="1" x14ac:dyDescent="0.25">
      <c r="B228" s="33">
        <v>143.65086949086833</v>
      </c>
      <c r="C228" s="33">
        <v>33.995331341235953</v>
      </c>
    </row>
    <row r="229" spans="2:3" ht="12.75" customHeight="1" x14ac:dyDescent="0.25">
      <c r="B229" s="33">
        <v>118.30352606877805</v>
      </c>
      <c r="C229" s="33">
        <v>14.254800435332223</v>
      </c>
    </row>
    <row r="230" spans="2:3" ht="12.75" customHeight="1" x14ac:dyDescent="0.25">
      <c r="B230" s="33">
        <v>174.18182954380558</v>
      </c>
      <c r="C230" s="33">
        <v>57.772866938385263</v>
      </c>
    </row>
    <row r="231" spans="2:3" ht="12.75" customHeight="1" x14ac:dyDescent="0.25">
      <c r="B231" s="33">
        <v>74.600343664845042</v>
      </c>
      <c r="C231" s="33">
        <v>0</v>
      </c>
    </row>
    <row r="232" spans="2:3" ht="12.75" customHeight="1" x14ac:dyDescent="0.25">
      <c r="B232" s="33">
        <v>209.157940662974</v>
      </c>
      <c r="C232" s="33">
        <v>85.012289666786103</v>
      </c>
    </row>
    <row r="233" spans="2:3" ht="12.75" customHeight="1" x14ac:dyDescent="0.25">
      <c r="B233" s="33">
        <v>68.044081124156975</v>
      </c>
      <c r="C233" s="33">
        <v>0</v>
      </c>
    </row>
    <row r="234" spans="2:3" ht="12.75" customHeight="1" x14ac:dyDescent="0.25">
      <c r="B234" s="33">
        <v>146.64165894381426</v>
      </c>
      <c r="C234" s="33">
        <v>36.324560509191947</v>
      </c>
    </row>
    <row r="235" spans="2:3" ht="12.75" customHeight="1" x14ac:dyDescent="0.25">
      <c r="B235" s="33">
        <v>82.412279781406951</v>
      </c>
      <c r="C235" s="33">
        <v>0</v>
      </c>
    </row>
    <row r="236" spans="2:3" ht="12.75" customHeight="1" x14ac:dyDescent="0.25">
      <c r="B236" s="33">
        <v>84.252766004832665</v>
      </c>
      <c r="C236" s="33">
        <v>0</v>
      </c>
    </row>
    <row r="237" spans="2:3" ht="12.75" customHeight="1" x14ac:dyDescent="0.25">
      <c r="B237" s="33">
        <v>164.35208583651422</v>
      </c>
      <c r="C237" s="33">
        <v>50.117454841755539</v>
      </c>
    </row>
    <row r="238" spans="2:3" ht="12.75" customHeight="1" x14ac:dyDescent="0.25">
      <c r="B238" s="33">
        <v>145.61727514911379</v>
      </c>
      <c r="C238" s="33">
        <v>35.526769607713561</v>
      </c>
    </row>
    <row r="239" spans="2:3" ht="12.75" customHeight="1" x14ac:dyDescent="0.25">
      <c r="B239" s="33">
        <v>154.06558297850344</v>
      </c>
      <c r="C239" s="33">
        <v>42.106318360870503</v>
      </c>
    </row>
    <row r="240" spans="2:3" ht="12.75" customHeight="1" x14ac:dyDescent="0.25">
      <c r="B240" s="33">
        <v>79.162129142215775</v>
      </c>
      <c r="C240" s="33">
        <v>0</v>
      </c>
    </row>
    <row r="241" spans="2:3" ht="12.75" customHeight="1" x14ac:dyDescent="0.25">
      <c r="B241" s="33">
        <v>146.88530274006621</v>
      </c>
      <c r="C241" s="33">
        <v>36.514310488503448</v>
      </c>
    </row>
    <row r="242" spans="2:3" ht="12.75" customHeight="1" x14ac:dyDescent="0.25">
      <c r="B242" s="33">
        <v>107.49546923264217</v>
      </c>
      <c r="C242" s="33">
        <v>5.8374773078693405</v>
      </c>
    </row>
    <row r="243" spans="2:3" ht="12.75" customHeight="1" x14ac:dyDescent="0.25">
      <c r="B243" s="33">
        <v>101.43464368532098</v>
      </c>
      <c r="C243" s="33">
        <v>1.1173016255564239</v>
      </c>
    </row>
    <row r="244" spans="2:3" ht="12.75" customHeight="1" x14ac:dyDescent="0.25">
      <c r="B244" s="33">
        <v>250.5660782531078</v>
      </c>
      <c r="C244" s="33">
        <v>117.26097964751079</v>
      </c>
    </row>
    <row r="245" spans="2:3" ht="12.75" customHeight="1" x14ac:dyDescent="0.25">
      <c r="B245" s="33">
        <v>273.11044980058324</v>
      </c>
      <c r="C245" s="33">
        <v>134.81855386253736</v>
      </c>
    </row>
    <row r="246" spans="2:3" ht="12.75" customHeight="1" x14ac:dyDescent="0.25">
      <c r="B246" s="33">
        <v>153.41698768603086</v>
      </c>
      <c r="C246" s="33">
        <v>41.601191839196431</v>
      </c>
    </row>
    <row r="247" spans="2:3" ht="12.75" customHeight="1" x14ac:dyDescent="0.25">
      <c r="B247" s="33">
        <v>222.63971947164123</v>
      </c>
      <c r="C247" s="33">
        <v>95.511909560171617</v>
      </c>
    </row>
    <row r="248" spans="2:3" ht="12.75" customHeight="1" x14ac:dyDescent="0.25">
      <c r="B248" s="33">
        <v>143.88119188544155</v>
      </c>
      <c r="C248" s="33">
        <v>34.174706602488463</v>
      </c>
    </row>
    <row r="249" spans="2:3" ht="12.75" customHeight="1" x14ac:dyDescent="0.25">
      <c r="B249" s="33">
        <v>147.01229185210079</v>
      </c>
      <c r="C249" s="33">
        <v>36.61320970839752</v>
      </c>
    </row>
    <row r="250" spans="2:3" ht="12.75" customHeight="1" x14ac:dyDescent="0.25">
      <c r="B250" s="33">
        <v>123.61817293518017</v>
      </c>
      <c r="C250" s="33">
        <v>18.393851576634177</v>
      </c>
    </row>
    <row r="251" spans="2:3" ht="12.75" customHeight="1" x14ac:dyDescent="0.25">
      <c r="B251" s="33">
        <v>156.90899029122951</v>
      </c>
      <c r="C251" s="33">
        <v>44.320766202612525</v>
      </c>
    </row>
    <row r="252" spans="2:3" ht="12.75" customHeight="1" x14ac:dyDescent="0.25">
      <c r="B252" s="33">
        <v>82.423372073453592</v>
      </c>
      <c r="C252" s="33">
        <v>0</v>
      </c>
    </row>
    <row r="253" spans="2:3" ht="12.75" customHeight="1" x14ac:dyDescent="0.25">
      <c r="B253" s="33">
        <v>66.968905469137553</v>
      </c>
      <c r="C253" s="33">
        <v>0</v>
      </c>
    </row>
    <row r="254" spans="2:3" ht="12.75" customHeight="1" x14ac:dyDescent="0.25">
      <c r="B254" s="33">
        <v>292.73254628610545</v>
      </c>
      <c r="C254" s="33">
        <v>150.10025797096472</v>
      </c>
    </row>
    <row r="255" spans="2:3" ht="12.75" customHeight="1" x14ac:dyDescent="0.25">
      <c r="B255" s="33">
        <v>159.19914323916649</v>
      </c>
      <c r="C255" s="33">
        <v>46.104339111819129</v>
      </c>
    </row>
    <row r="256" spans="2:3" ht="12.75" customHeight="1" x14ac:dyDescent="0.25">
      <c r="B256" s="33">
        <v>96.671513132341204</v>
      </c>
      <c r="C256" s="33">
        <v>0</v>
      </c>
    </row>
    <row r="257" spans="2:3" ht="12.75" customHeight="1" x14ac:dyDescent="0.25">
      <c r="B257" s="33">
        <v>117.26080403174987</v>
      </c>
      <c r="C257" s="33">
        <v>13.442727696368863</v>
      </c>
    </row>
    <row r="258" spans="2:3" ht="12.75" customHeight="1" x14ac:dyDescent="0.25">
      <c r="B258" s="33">
        <v>141.71777419118928</v>
      </c>
      <c r="C258" s="33">
        <v>32.489835208094256</v>
      </c>
    </row>
    <row r="259" spans="2:3" ht="12.75" customHeight="1" x14ac:dyDescent="0.25">
      <c r="B259" s="33">
        <v>43.436027015716547</v>
      </c>
      <c r="C259" s="33">
        <v>0</v>
      </c>
    </row>
    <row r="260" spans="2:3" ht="12.75" customHeight="1" x14ac:dyDescent="0.25">
      <c r="B260" s="33">
        <v>71.943479536817804</v>
      </c>
      <c r="C260" s="33">
        <v>0</v>
      </c>
    </row>
    <row r="261" spans="2:3" ht="12.75" customHeight="1" x14ac:dyDescent="0.25">
      <c r="B261" s="33">
        <v>129.82902036107188</v>
      </c>
      <c r="C261" s="33">
        <v>23.230864415455663</v>
      </c>
    </row>
    <row r="262" spans="2:3" ht="12.75" customHeight="1" x14ac:dyDescent="0.25">
      <c r="B262" s="33">
        <v>107.8719672213885</v>
      </c>
      <c r="C262" s="33">
        <v>6.1306942363297967</v>
      </c>
    </row>
    <row r="263" spans="2:3" ht="12.75" customHeight="1" x14ac:dyDescent="0.25">
      <c r="B263" s="33">
        <v>170.2578253985584</v>
      </c>
      <c r="C263" s="33">
        <v>54.716849437291323</v>
      </c>
    </row>
    <row r="264" spans="2:3" ht="12.75" customHeight="1" x14ac:dyDescent="0.25">
      <c r="B264" s="33">
        <v>91.290462728131885</v>
      </c>
      <c r="C264" s="33">
        <v>0</v>
      </c>
    </row>
    <row r="265" spans="2:3" ht="12.75" customHeight="1" x14ac:dyDescent="0.25">
      <c r="B265" s="33">
        <v>117.08034695501405</v>
      </c>
      <c r="C265" s="33">
        <v>13.302187583696229</v>
      </c>
    </row>
    <row r="266" spans="2:3" ht="12.75" customHeight="1" x14ac:dyDescent="0.25">
      <c r="B266" s="33">
        <v>80.471552247099993</v>
      </c>
      <c r="C266" s="33">
        <v>0</v>
      </c>
    </row>
    <row r="267" spans="2:3" ht="12.75" customHeight="1" x14ac:dyDescent="0.25">
      <c r="B267" s="33">
        <v>89.172543956274424</v>
      </c>
      <c r="C267" s="33">
        <v>0</v>
      </c>
    </row>
    <row r="268" spans="2:3" ht="12.75" customHeight="1" x14ac:dyDescent="0.25">
      <c r="B268" s="33">
        <v>93.616547110197345</v>
      </c>
      <c r="C268" s="33">
        <v>0</v>
      </c>
    </row>
    <row r="269" spans="2:3" ht="12.75" customHeight="1" x14ac:dyDescent="0.25">
      <c r="B269" s="33">
        <v>72.003451149325741</v>
      </c>
      <c r="C269" s="33">
        <v>0</v>
      </c>
    </row>
    <row r="270" spans="2:3" ht="12.75" customHeight="1" x14ac:dyDescent="0.25">
      <c r="B270" s="33">
        <v>122.32737801612511</v>
      </c>
      <c r="C270" s="33">
        <v>17.388579482889508</v>
      </c>
    </row>
    <row r="271" spans="2:3" ht="12.75" customHeight="1" x14ac:dyDescent="0.25">
      <c r="B271" s="33">
        <v>132.22164618651024</v>
      </c>
      <c r="C271" s="33">
        <v>25.094243281903925</v>
      </c>
    </row>
    <row r="272" spans="2:3" ht="12.75" customHeight="1" x14ac:dyDescent="0.25">
      <c r="B272" s="33">
        <v>135.91701407748477</v>
      </c>
      <c r="C272" s="33">
        <v>27.972198689131808</v>
      </c>
    </row>
    <row r="273" spans="2:3" ht="12.75" customHeight="1" x14ac:dyDescent="0.25">
      <c r="B273" s="33">
        <v>131.72958332194099</v>
      </c>
      <c r="C273" s="33">
        <v>24.711024337657033</v>
      </c>
    </row>
    <row r="274" spans="2:3" ht="12.75" customHeight="1" x14ac:dyDescent="0.25">
      <c r="B274" s="33">
        <v>152.9247265715037</v>
      </c>
      <c r="C274" s="33">
        <v>41.217818497727073</v>
      </c>
    </row>
    <row r="275" spans="2:3" ht="12.75" customHeight="1" x14ac:dyDescent="0.25">
      <c r="B275" s="33">
        <v>221.05449096387341</v>
      </c>
      <c r="C275" s="33">
        <v>94.277332356974924</v>
      </c>
    </row>
    <row r="276" spans="2:3" ht="12.75" customHeight="1" x14ac:dyDescent="0.25">
      <c r="B276" s="33">
        <v>57.006562375404449</v>
      </c>
      <c r="C276" s="33">
        <v>0</v>
      </c>
    </row>
    <row r="277" spans="2:3" ht="12.75" customHeight="1" x14ac:dyDescent="0.25">
      <c r="B277" s="33">
        <v>113.43255310206528</v>
      </c>
      <c r="C277" s="33">
        <v>10.461282874536673</v>
      </c>
    </row>
    <row r="278" spans="2:3" ht="12.75" customHeight="1" x14ac:dyDescent="0.25">
      <c r="B278" s="33">
        <v>156.25429575185979</v>
      </c>
      <c r="C278" s="33">
        <v>43.810889582678811</v>
      </c>
    </row>
    <row r="279" spans="2:3" ht="12.75" customHeight="1" x14ac:dyDescent="0.25">
      <c r="B279" s="33">
        <v>163.25459491008445</v>
      </c>
      <c r="C279" s="33">
        <v>49.262728048838277</v>
      </c>
    </row>
    <row r="280" spans="2:3" ht="12.75" customHeight="1" x14ac:dyDescent="0.25">
      <c r="B280" s="33">
        <v>70.49697833616041</v>
      </c>
      <c r="C280" s="33">
        <v>0</v>
      </c>
    </row>
    <row r="281" spans="2:3" ht="12.75" customHeight="1" x14ac:dyDescent="0.25">
      <c r="B281" s="33">
        <v>121.4136115511227</v>
      </c>
      <c r="C281" s="33">
        <v>16.67693744440124</v>
      </c>
    </row>
    <row r="282" spans="2:3" ht="12.75" customHeight="1" x14ac:dyDescent="0.25">
      <c r="B282" s="33">
        <v>250.38549066392022</v>
      </c>
      <c r="C282" s="33">
        <v>117.12033789163853</v>
      </c>
    </row>
    <row r="283" spans="2:3" ht="12.75" customHeight="1" x14ac:dyDescent="0.25">
      <c r="B283" s="33">
        <v>127.25601802085089</v>
      </c>
      <c r="C283" s="33">
        <v>21.227008178046997</v>
      </c>
    </row>
    <row r="284" spans="2:3" ht="12.75" customHeight="1" x14ac:dyDescent="0.25">
      <c r="B284" s="33">
        <v>158.52239312815638</v>
      </c>
      <c r="C284" s="33">
        <v>45.577285595420797</v>
      </c>
    </row>
    <row r="285" spans="2:3" ht="12.75" customHeight="1" x14ac:dyDescent="0.25">
      <c r="B285" s="33">
        <v>260.58648931466786</v>
      </c>
      <c r="C285" s="33">
        <v>125.06488362895112</v>
      </c>
    </row>
    <row r="286" spans="2:3" ht="12.75" customHeight="1" x14ac:dyDescent="0.25">
      <c r="B286" s="33">
        <v>71.355317748232835</v>
      </c>
      <c r="C286" s="33">
        <v>0</v>
      </c>
    </row>
    <row r="287" spans="2:3" ht="12.75" customHeight="1" x14ac:dyDescent="0.25">
      <c r="B287" s="33">
        <v>107.4438824059205</v>
      </c>
      <c r="C287" s="33">
        <v>5.7973014468223427</v>
      </c>
    </row>
    <row r="288" spans="2:3" ht="12.75" customHeight="1" x14ac:dyDescent="0.25">
      <c r="B288" s="33">
        <v>97.897900728613109</v>
      </c>
      <c r="C288" s="33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Load Libs</vt:lpstr>
      <vt:lpstr>MonteCarloBlackScholes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Apple Computer</dc:creator>
  <dc:description/>
  <cp:lastModifiedBy>fries</cp:lastModifiedBy>
  <cp:revision>14</cp:revision>
  <dcterms:created xsi:type="dcterms:W3CDTF">2006-03-25T19:29:47Z</dcterms:created>
  <dcterms:modified xsi:type="dcterms:W3CDTF">2019-01-27T20:37:34Z</dcterms:modified>
  <dc:language>de-DE</dc:language>
</cp:coreProperties>
</file>