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finmath-spreadsheets\spreadsheets\Monte Carlo Valuation of Bermudan Options\"/>
    </mc:Choice>
  </mc:AlternateContent>
  <bookViews>
    <workbookView xWindow="0" yWindow="0" windowWidth="16380" windowHeight="8196" tabRatio="500" activeTab="1"/>
  </bookViews>
  <sheets>
    <sheet name="Load Libs" sheetId="1" r:id="rId1"/>
    <sheet name="MonteCarloBlackScholes" sheetId="2" r:id="rId2"/>
  </sheets>
  <externalReferences>
    <externalReference r:id="rId3"/>
  </externalReferences>
  <definedNames>
    <definedName name="obLibs">'Load Libs'!$E$26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28" i="2" l="1"/>
  <c r="J27" i="2"/>
  <c r="J20" i="2"/>
  <c r="J19" i="2"/>
  <c r="F18" i="1"/>
  <c r="F9" i="1"/>
  <c r="C8" i="1"/>
  <c r="B20" i="2"/>
  <c r="B10" i="2"/>
  <c r="B30" i="2"/>
  <c r="G19" i="2"/>
  <c r="G11" i="2"/>
  <c r="G9" i="2"/>
  <c r="G27" i="2"/>
  <c r="B32" i="2"/>
  <c r="G20" i="2"/>
  <c r="B9" i="2"/>
  <c r="F21" i="1"/>
  <c r="B11" i="1"/>
  <c r="B31" i="2"/>
  <c r="B19" i="2"/>
  <c r="G28" i="2"/>
  <c r="B21" i="2"/>
  <c r="C18" i="1"/>
  <c r="B11" i="2"/>
  <c r="C17" i="1"/>
  <c r="G10" i="2"/>
  <c r="F12" i="1"/>
  <c r="E26" i="1" l="1"/>
  <c r="H25" i="2" l="1"/>
  <c r="H17" i="2"/>
  <c r="H7" i="2"/>
  <c r="C7" i="2"/>
  <c r="G22" i="2"/>
  <c r="C24" i="1"/>
  <c r="G14" i="2"/>
  <c r="B14" i="2"/>
  <c r="B24" i="2"/>
  <c r="G30" i="2"/>
  <c r="G36" i="2" l="1"/>
  <c r="B29" i="2"/>
  <c r="G34" i="2"/>
  <c r="G35" i="2"/>
  <c r="B48" i="2"/>
  <c r="B35" i="2"/>
  <c r="B40" i="2" l="1"/>
  <c r="B43" i="2"/>
  <c r="B49" i="2" l="1"/>
  <c r="B52" i="2"/>
  <c r="H36" i="2"/>
  <c r="I34" i="2"/>
  <c r="H34" i="2"/>
  <c r="H35" i="2"/>
  <c r="M6" i="2"/>
  <c r="M8" i="2" s="1" a="1"/>
  <c r="N6" i="2"/>
  <c r="N8" i="2" s="1" a="1"/>
  <c r="O6" i="2"/>
  <c r="O8" i="2" s="1" a="1"/>
  <c r="O256" i="2" l="1"/>
  <c r="O252" i="2"/>
  <c r="O248" i="2"/>
  <c r="O244" i="2"/>
  <c r="O240" i="2"/>
  <c r="O236" i="2"/>
  <c r="O232" i="2"/>
  <c r="O228" i="2"/>
  <c r="O224" i="2"/>
  <c r="O220" i="2"/>
  <c r="O216" i="2"/>
  <c r="O212" i="2"/>
  <c r="O208" i="2"/>
  <c r="O204" i="2"/>
  <c r="O200" i="2"/>
  <c r="O196" i="2"/>
  <c r="O192" i="2"/>
  <c r="O188" i="2"/>
  <c r="O184" i="2"/>
  <c r="O180" i="2"/>
  <c r="O176" i="2"/>
  <c r="O172" i="2"/>
  <c r="O168" i="2"/>
  <c r="O164" i="2"/>
  <c r="O160" i="2"/>
  <c r="O156" i="2"/>
  <c r="O152" i="2"/>
  <c r="O148" i="2"/>
  <c r="O144" i="2"/>
  <c r="O140" i="2"/>
  <c r="O136" i="2"/>
  <c r="O132" i="2"/>
  <c r="O128" i="2"/>
  <c r="O124" i="2"/>
  <c r="O120" i="2"/>
  <c r="O116" i="2"/>
  <c r="O112" i="2"/>
  <c r="O108" i="2"/>
  <c r="O104" i="2"/>
  <c r="O100" i="2"/>
  <c r="O96" i="2"/>
  <c r="O92" i="2"/>
  <c r="O88" i="2"/>
  <c r="O84" i="2"/>
  <c r="O80" i="2"/>
  <c r="O76" i="2"/>
  <c r="O72" i="2"/>
  <c r="O68" i="2"/>
  <c r="O64" i="2"/>
  <c r="O60" i="2"/>
  <c r="O56" i="2"/>
  <c r="O52" i="2"/>
  <c r="O48" i="2"/>
  <c r="O44" i="2"/>
  <c r="O40" i="2"/>
  <c r="O36" i="2"/>
  <c r="O32" i="2"/>
  <c r="O28" i="2"/>
  <c r="O24" i="2"/>
  <c r="O20" i="2"/>
  <c r="O16" i="2"/>
  <c r="O12" i="2"/>
  <c r="O8" i="2"/>
  <c r="O255" i="2"/>
  <c r="O251" i="2"/>
  <c r="O247" i="2"/>
  <c r="O243" i="2"/>
  <c r="O239" i="2"/>
  <c r="O235" i="2"/>
  <c r="O231" i="2"/>
  <c r="O227" i="2"/>
  <c r="O223" i="2"/>
  <c r="O219" i="2"/>
  <c r="O215" i="2"/>
  <c r="O211" i="2"/>
  <c r="O207" i="2"/>
  <c r="O203" i="2"/>
  <c r="O199" i="2"/>
  <c r="O195" i="2"/>
  <c r="O191" i="2"/>
  <c r="O187" i="2"/>
  <c r="O183" i="2"/>
  <c r="O179" i="2"/>
  <c r="O175" i="2"/>
  <c r="O171" i="2"/>
  <c r="O167" i="2"/>
  <c r="O163" i="2"/>
  <c r="O159" i="2"/>
  <c r="O155" i="2"/>
  <c r="O151" i="2"/>
  <c r="O147" i="2"/>
  <c r="O143" i="2"/>
  <c r="O139" i="2"/>
  <c r="O135" i="2"/>
  <c r="O131" i="2"/>
  <c r="O127" i="2"/>
  <c r="O123" i="2"/>
  <c r="O119" i="2"/>
  <c r="O115" i="2"/>
  <c r="O111" i="2"/>
  <c r="O107" i="2"/>
  <c r="O103" i="2"/>
  <c r="O99" i="2"/>
  <c r="O95" i="2"/>
  <c r="O91" i="2"/>
  <c r="O87" i="2"/>
  <c r="O83" i="2"/>
  <c r="O79" i="2"/>
  <c r="O75" i="2"/>
  <c r="O71" i="2"/>
  <c r="O67" i="2"/>
  <c r="O63" i="2"/>
  <c r="O59" i="2"/>
  <c r="O55" i="2"/>
  <c r="O51" i="2"/>
  <c r="O47" i="2"/>
  <c r="O43" i="2"/>
  <c r="O39" i="2"/>
  <c r="O35" i="2"/>
  <c r="O31" i="2"/>
  <c r="O27" i="2"/>
  <c r="O23" i="2"/>
  <c r="O19" i="2"/>
  <c r="O15" i="2"/>
  <c r="O11" i="2"/>
  <c r="O257" i="2"/>
  <c r="O249" i="2"/>
  <c r="O241" i="2"/>
  <c r="O233" i="2"/>
  <c r="O225" i="2"/>
  <c r="O217" i="2"/>
  <c r="O209" i="2"/>
  <c r="O201" i="2"/>
  <c r="O193" i="2"/>
  <c r="O185" i="2"/>
  <c r="O177" i="2"/>
  <c r="O169" i="2"/>
  <c r="O161" i="2"/>
  <c r="O153" i="2"/>
  <c r="O145" i="2"/>
  <c r="O137" i="2"/>
  <c r="O129" i="2"/>
  <c r="O121" i="2"/>
  <c r="O113" i="2"/>
  <c r="O105" i="2"/>
  <c r="O97" i="2"/>
  <c r="O89" i="2"/>
  <c r="O81" i="2"/>
  <c r="O73" i="2"/>
  <c r="O65" i="2"/>
  <c r="O57" i="2"/>
  <c r="O49" i="2"/>
  <c r="O41" i="2"/>
  <c r="O33" i="2"/>
  <c r="O25" i="2"/>
  <c r="O17" i="2"/>
  <c r="O9" i="2"/>
  <c r="O246" i="2"/>
  <c r="O237" i="2"/>
  <c r="O226" i="2"/>
  <c r="O214" i="2"/>
  <c r="O205" i="2"/>
  <c r="O194" i="2"/>
  <c r="O182" i="2"/>
  <c r="O173" i="2"/>
  <c r="O162" i="2"/>
  <c r="O150" i="2"/>
  <c r="O141" i="2"/>
  <c r="O130" i="2"/>
  <c r="O118" i="2"/>
  <c r="O109" i="2"/>
  <c r="O98" i="2"/>
  <c r="O86" i="2"/>
  <c r="O77" i="2"/>
  <c r="O66" i="2"/>
  <c r="O54" i="2"/>
  <c r="O45" i="2"/>
  <c r="O34" i="2"/>
  <c r="O22" i="2"/>
  <c r="O13" i="2"/>
  <c r="O254" i="2"/>
  <c r="O245" i="2"/>
  <c r="O234" i="2"/>
  <c r="O222" i="2"/>
  <c r="O213" i="2"/>
  <c r="O202" i="2"/>
  <c r="O190" i="2"/>
  <c r="O181" i="2"/>
  <c r="O170" i="2"/>
  <c r="O158" i="2"/>
  <c r="O149" i="2"/>
  <c r="O138" i="2"/>
  <c r="O126" i="2"/>
  <c r="O117" i="2"/>
  <c r="O106" i="2"/>
  <c r="O94" i="2"/>
  <c r="O85" i="2"/>
  <c r="O74" i="2"/>
  <c r="O62" i="2"/>
  <c r="O53" i="2"/>
  <c r="O42" i="2"/>
  <c r="O30" i="2"/>
  <c r="O21" i="2"/>
  <c r="O10" i="2"/>
  <c r="O253" i="2"/>
  <c r="O230" i="2"/>
  <c r="O210" i="2"/>
  <c r="O189" i="2"/>
  <c r="O166" i="2"/>
  <c r="O146" i="2"/>
  <c r="O125" i="2"/>
  <c r="O102" i="2"/>
  <c r="O82" i="2"/>
  <c r="O61" i="2"/>
  <c r="O38" i="2"/>
  <c r="O18" i="2"/>
  <c r="O250" i="2"/>
  <c r="O229" i="2"/>
  <c r="O206" i="2"/>
  <c r="O186" i="2"/>
  <c r="O165" i="2"/>
  <c r="O142" i="2"/>
  <c r="O122" i="2"/>
  <c r="O101" i="2"/>
  <c r="O78" i="2"/>
  <c r="O58" i="2"/>
  <c r="O37" i="2"/>
  <c r="O14" i="2"/>
  <c r="O242" i="2"/>
  <c r="O221" i="2"/>
  <c r="O198" i="2"/>
  <c r="O178" i="2"/>
  <c r="O157" i="2"/>
  <c r="O134" i="2"/>
  <c r="O114" i="2"/>
  <c r="O93" i="2"/>
  <c r="O70" i="2"/>
  <c r="O50" i="2"/>
  <c r="O29" i="2"/>
  <c r="O238" i="2"/>
  <c r="O218" i="2"/>
  <c r="O197" i="2"/>
  <c r="O174" i="2"/>
  <c r="O154" i="2"/>
  <c r="O133" i="2"/>
  <c r="O110" i="2"/>
  <c r="O90" i="2"/>
  <c r="O69" i="2"/>
  <c r="O46" i="2"/>
  <c r="O26" i="2"/>
  <c r="N255" i="2"/>
  <c r="N251" i="2"/>
  <c r="N247" i="2"/>
  <c r="N243" i="2"/>
  <c r="N239" i="2"/>
  <c r="N235" i="2"/>
  <c r="N231" i="2"/>
  <c r="N227" i="2"/>
  <c r="N223" i="2"/>
  <c r="N219" i="2"/>
  <c r="N215" i="2"/>
  <c r="N211" i="2"/>
  <c r="N207" i="2"/>
  <c r="N203" i="2"/>
  <c r="N199" i="2"/>
  <c r="N195" i="2"/>
  <c r="N191" i="2"/>
  <c r="N253" i="2"/>
  <c r="N248" i="2"/>
  <c r="N242" i="2"/>
  <c r="N237" i="2"/>
  <c r="N232" i="2"/>
  <c r="N226" i="2"/>
  <c r="N221" i="2"/>
  <c r="N216" i="2"/>
  <c r="N210" i="2"/>
  <c r="N205" i="2"/>
  <c r="N200" i="2"/>
  <c r="N194" i="2"/>
  <c r="N189" i="2"/>
  <c r="N185" i="2"/>
  <c r="N181" i="2"/>
  <c r="N177" i="2"/>
  <c r="N173" i="2"/>
  <c r="N169" i="2"/>
  <c r="N165" i="2"/>
  <c r="N161" i="2"/>
  <c r="N157" i="2"/>
  <c r="N153" i="2"/>
  <c r="N149" i="2"/>
  <c r="N145" i="2"/>
  <c r="N141" i="2"/>
  <c r="N137" i="2"/>
  <c r="N133" i="2"/>
  <c r="N129" i="2"/>
  <c r="N125" i="2"/>
  <c r="N121" i="2"/>
  <c r="N117" i="2"/>
  <c r="N113" i="2"/>
  <c r="N109" i="2"/>
  <c r="N105" i="2"/>
  <c r="N101" i="2"/>
  <c r="N97" i="2"/>
  <c r="N93" i="2"/>
  <c r="N89" i="2"/>
  <c r="N85" i="2"/>
  <c r="N81" i="2"/>
  <c r="N77" i="2"/>
  <c r="N73" i="2"/>
  <c r="N69" i="2"/>
  <c r="N65" i="2"/>
  <c r="N61" i="2"/>
  <c r="N57" i="2"/>
  <c r="N53" i="2"/>
  <c r="N49" i="2"/>
  <c r="N45" i="2"/>
  <c r="N41" i="2"/>
  <c r="N37" i="2"/>
  <c r="N254" i="2"/>
  <c r="N246" i="2"/>
  <c r="N240" i="2"/>
  <c r="N233" i="2"/>
  <c r="N225" i="2"/>
  <c r="N218" i="2"/>
  <c r="N212" i="2"/>
  <c r="N204" i="2"/>
  <c r="N197" i="2"/>
  <c r="N190" i="2"/>
  <c r="N184" i="2"/>
  <c r="N179" i="2"/>
  <c r="N174" i="2"/>
  <c r="N168" i="2"/>
  <c r="N163" i="2"/>
  <c r="N158" i="2"/>
  <c r="N152" i="2"/>
  <c r="N147" i="2"/>
  <c r="N142" i="2"/>
  <c r="N136" i="2"/>
  <c r="N131" i="2"/>
  <c r="N126" i="2"/>
  <c r="N120" i="2"/>
  <c r="N115" i="2"/>
  <c r="N110" i="2"/>
  <c r="N104" i="2"/>
  <c r="N99" i="2"/>
  <c r="N94" i="2"/>
  <c r="N88" i="2"/>
  <c r="N83" i="2"/>
  <c r="N78" i="2"/>
  <c r="N72" i="2"/>
  <c r="N67" i="2"/>
  <c r="N62" i="2"/>
  <c r="N56" i="2"/>
  <c r="N51" i="2"/>
  <c r="N46" i="2"/>
  <c r="N40" i="2"/>
  <c r="N35" i="2"/>
  <c r="N31" i="2"/>
  <c r="N27" i="2"/>
  <c r="N23" i="2"/>
  <c r="N19" i="2"/>
  <c r="N15" i="2"/>
  <c r="N11" i="2"/>
  <c r="N252" i="2"/>
  <c r="N245" i="2"/>
  <c r="N238" i="2"/>
  <c r="N230" i="2"/>
  <c r="N224" i="2"/>
  <c r="N217" i="2"/>
  <c r="N209" i="2"/>
  <c r="N202" i="2"/>
  <c r="N196" i="2"/>
  <c r="N188" i="2"/>
  <c r="N250" i="2"/>
  <c r="N236" i="2"/>
  <c r="N222" i="2"/>
  <c r="N208" i="2"/>
  <c r="N193" i="2"/>
  <c r="N183" i="2"/>
  <c r="N176" i="2"/>
  <c r="N170" i="2"/>
  <c r="N162" i="2"/>
  <c r="N155" i="2"/>
  <c r="N148" i="2"/>
  <c r="N140" i="2"/>
  <c r="N134" i="2"/>
  <c r="N127" i="2"/>
  <c r="N119" i="2"/>
  <c r="N112" i="2"/>
  <c r="N106" i="2"/>
  <c r="N98" i="2"/>
  <c r="N91" i="2"/>
  <c r="N84" i="2"/>
  <c r="N76" i="2"/>
  <c r="N70" i="2"/>
  <c r="N63" i="2"/>
  <c r="N55" i="2"/>
  <c r="N48" i="2"/>
  <c r="N42" i="2"/>
  <c r="N34" i="2"/>
  <c r="N29" i="2"/>
  <c r="N24" i="2"/>
  <c r="N18" i="2"/>
  <c r="N13" i="2"/>
  <c r="N8" i="2"/>
  <c r="N249" i="2"/>
  <c r="N234" i="2"/>
  <c r="N220" i="2"/>
  <c r="N206" i="2"/>
  <c r="N192" i="2"/>
  <c r="N182" i="2"/>
  <c r="N175" i="2"/>
  <c r="N167" i="2"/>
  <c r="N160" i="2"/>
  <c r="N154" i="2"/>
  <c r="N146" i="2"/>
  <c r="N139" i="2"/>
  <c r="N132" i="2"/>
  <c r="N124" i="2"/>
  <c r="N118" i="2"/>
  <c r="N111" i="2"/>
  <c r="N103" i="2"/>
  <c r="N96" i="2"/>
  <c r="N90" i="2"/>
  <c r="N82" i="2"/>
  <c r="N75" i="2"/>
  <c r="N68" i="2"/>
  <c r="N60" i="2"/>
  <c r="N54" i="2"/>
  <c r="N47" i="2"/>
  <c r="N39" i="2"/>
  <c r="N33" i="2"/>
  <c r="N28" i="2"/>
  <c r="N22" i="2"/>
  <c r="N17" i="2"/>
  <c r="N12" i="2"/>
  <c r="N257" i="2"/>
  <c r="N244" i="2"/>
  <c r="N229" i="2"/>
  <c r="N214" i="2"/>
  <c r="N201" i="2"/>
  <c r="N187" i="2"/>
  <c r="N180" i="2"/>
  <c r="N172" i="2"/>
  <c r="N166" i="2"/>
  <c r="N159" i="2"/>
  <c r="N151" i="2"/>
  <c r="N144" i="2"/>
  <c r="N138" i="2"/>
  <c r="N130" i="2"/>
  <c r="N123" i="2"/>
  <c r="N116" i="2"/>
  <c r="N108" i="2"/>
  <c r="N102" i="2"/>
  <c r="N95" i="2"/>
  <c r="N87" i="2"/>
  <c r="N80" i="2"/>
  <c r="N74" i="2"/>
  <c r="N66" i="2"/>
  <c r="N59" i="2"/>
  <c r="N52" i="2"/>
  <c r="N44" i="2"/>
  <c r="N38" i="2"/>
  <c r="N32" i="2"/>
  <c r="N26" i="2"/>
  <c r="N21" i="2"/>
  <c r="N16" i="2"/>
  <c r="N10" i="2"/>
  <c r="N256" i="2"/>
  <c r="N241" i="2"/>
  <c r="N228" i="2"/>
  <c r="N213" i="2"/>
  <c r="N198" i="2"/>
  <c r="N186" i="2"/>
  <c r="N178" i="2"/>
  <c r="N171" i="2"/>
  <c r="N164" i="2"/>
  <c r="N156" i="2"/>
  <c r="N150" i="2"/>
  <c r="N143" i="2"/>
  <c r="N135" i="2"/>
  <c r="N128" i="2"/>
  <c r="N122" i="2"/>
  <c r="N114" i="2"/>
  <c r="N107" i="2"/>
  <c r="N100" i="2"/>
  <c r="N92" i="2"/>
  <c r="N86" i="2"/>
  <c r="N79" i="2"/>
  <c r="N71" i="2"/>
  <c r="N64" i="2"/>
  <c r="N58" i="2"/>
  <c r="N50" i="2"/>
  <c r="N43" i="2"/>
  <c r="N36" i="2"/>
  <c r="N30" i="2"/>
  <c r="N25" i="2"/>
  <c r="N20" i="2"/>
  <c r="N14" i="2"/>
  <c r="N9" i="2"/>
  <c r="M254" i="2"/>
  <c r="M250" i="2"/>
  <c r="M246" i="2"/>
  <c r="M242" i="2"/>
  <c r="M238" i="2"/>
  <c r="M234" i="2"/>
  <c r="M230" i="2"/>
  <c r="M226" i="2"/>
  <c r="M222" i="2"/>
  <c r="M218" i="2"/>
  <c r="M214" i="2"/>
  <c r="M210" i="2"/>
  <c r="M206" i="2"/>
  <c r="M202" i="2"/>
  <c r="M198" i="2"/>
  <c r="M194" i="2"/>
  <c r="M190" i="2"/>
  <c r="M186" i="2"/>
  <c r="M182" i="2"/>
  <c r="M178" i="2"/>
  <c r="M174" i="2"/>
  <c r="M170" i="2"/>
  <c r="M166" i="2"/>
  <c r="M162" i="2"/>
  <c r="M158" i="2"/>
  <c r="M154" i="2"/>
  <c r="M150" i="2"/>
  <c r="M146" i="2"/>
  <c r="M142" i="2"/>
  <c r="M138" i="2"/>
  <c r="M134" i="2"/>
  <c r="M130" i="2"/>
  <c r="M126" i="2"/>
  <c r="M122" i="2"/>
  <c r="M118" i="2"/>
  <c r="M114" i="2"/>
  <c r="M110" i="2"/>
  <c r="M106" i="2"/>
  <c r="M102" i="2"/>
  <c r="M98" i="2"/>
  <c r="M94" i="2"/>
  <c r="M90" i="2"/>
  <c r="M86" i="2"/>
  <c r="M82" i="2"/>
  <c r="M78" i="2"/>
  <c r="M74" i="2"/>
  <c r="M70" i="2"/>
  <c r="M66" i="2"/>
  <c r="M62" i="2"/>
  <c r="M58" i="2"/>
  <c r="M54" i="2"/>
  <c r="M50" i="2"/>
  <c r="M46" i="2"/>
  <c r="M42" i="2"/>
  <c r="M38" i="2"/>
  <c r="M34" i="2"/>
  <c r="M30" i="2"/>
  <c r="M26" i="2"/>
  <c r="M22" i="2"/>
  <c r="M18" i="2"/>
  <c r="M14" i="2"/>
  <c r="M10" i="2"/>
  <c r="M253" i="2"/>
  <c r="M248" i="2"/>
  <c r="M243" i="2"/>
  <c r="M237" i="2"/>
  <c r="M232" i="2"/>
  <c r="M227" i="2"/>
  <c r="M221" i="2"/>
  <c r="M216" i="2"/>
  <c r="M211" i="2"/>
  <c r="M205" i="2"/>
  <c r="M200" i="2"/>
  <c r="M195" i="2"/>
  <c r="M189" i="2"/>
  <c r="M184" i="2"/>
  <c r="M179" i="2"/>
  <c r="M173" i="2"/>
  <c r="M168" i="2"/>
  <c r="M163" i="2"/>
  <c r="M157" i="2"/>
  <c r="M152" i="2"/>
  <c r="M147" i="2"/>
  <c r="M141" i="2"/>
  <c r="M136" i="2"/>
  <c r="M131" i="2"/>
  <c r="M125" i="2"/>
  <c r="M120" i="2"/>
  <c r="M115" i="2"/>
  <c r="M109" i="2"/>
  <c r="M104" i="2"/>
  <c r="M99" i="2"/>
  <c r="M93" i="2"/>
  <c r="M88" i="2"/>
  <c r="M83" i="2"/>
  <c r="M77" i="2"/>
  <c r="M72" i="2"/>
  <c r="M67" i="2"/>
  <c r="M61" i="2"/>
  <c r="M56" i="2"/>
  <c r="M51" i="2"/>
  <c r="M45" i="2"/>
  <c r="M40" i="2"/>
  <c r="M35" i="2"/>
  <c r="M29" i="2"/>
  <c r="M24" i="2"/>
  <c r="M19" i="2"/>
  <c r="M13" i="2"/>
  <c r="M8" i="2"/>
  <c r="M257" i="2"/>
  <c r="M252" i="2"/>
  <c r="M247" i="2"/>
  <c r="M241" i="2"/>
  <c r="M236" i="2"/>
  <c r="M231" i="2"/>
  <c r="M225" i="2"/>
  <c r="M220" i="2"/>
  <c r="M215" i="2"/>
  <c r="M209" i="2"/>
  <c r="M204" i="2"/>
  <c r="M199" i="2"/>
  <c r="M193" i="2"/>
  <c r="M188" i="2"/>
  <c r="M183" i="2"/>
  <c r="M177" i="2"/>
  <c r="M172" i="2"/>
  <c r="M167" i="2"/>
  <c r="M161" i="2"/>
  <c r="M156" i="2"/>
  <c r="M151" i="2"/>
  <c r="M145" i="2"/>
  <c r="M140" i="2"/>
  <c r="M135" i="2"/>
  <c r="M129" i="2"/>
  <c r="M124" i="2"/>
  <c r="M119" i="2"/>
  <c r="M113" i="2"/>
  <c r="M108" i="2"/>
  <c r="M103" i="2"/>
  <c r="M97" i="2"/>
  <c r="M92" i="2"/>
  <c r="M87" i="2"/>
  <c r="M81" i="2"/>
  <c r="M76" i="2"/>
  <c r="M71" i="2"/>
  <c r="M65" i="2"/>
  <c r="M60" i="2"/>
  <c r="M55" i="2"/>
  <c r="M49" i="2"/>
  <c r="M44" i="2"/>
  <c r="M39" i="2"/>
  <c r="M33" i="2"/>
  <c r="M28" i="2"/>
  <c r="M23" i="2"/>
  <c r="M17" i="2"/>
  <c r="M12" i="2"/>
  <c r="M256" i="2"/>
  <c r="M251" i="2"/>
  <c r="M245" i="2"/>
  <c r="M240" i="2"/>
  <c r="M235" i="2"/>
  <c r="M229" i="2"/>
  <c r="M224" i="2"/>
  <c r="M219" i="2"/>
  <c r="M213" i="2"/>
  <c r="M208" i="2"/>
  <c r="M203" i="2"/>
  <c r="M197" i="2"/>
  <c r="M192" i="2"/>
  <c r="M187" i="2"/>
  <c r="M181" i="2"/>
  <c r="M176" i="2"/>
  <c r="M171" i="2"/>
  <c r="M165" i="2"/>
  <c r="M160" i="2"/>
  <c r="M155" i="2"/>
  <c r="M149" i="2"/>
  <c r="M144" i="2"/>
  <c r="M139" i="2"/>
  <c r="M133" i="2"/>
  <c r="M128" i="2"/>
  <c r="M123" i="2"/>
  <c r="M117" i="2"/>
  <c r="M112" i="2"/>
  <c r="M107" i="2"/>
  <c r="M101" i="2"/>
  <c r="M96" i="2"/>
  <c r="M91" i="2"/>
  <c r="M85" i="2"/>
  <c r="M80" i="2"/>
  <c r="M75" i="2"/>
  <c r="M69" i="2"/>
  <c r="M64" i="2"/>
  <c r="M59" i="2"/>
  <c r="M53" i="2"/>
  <c r="M48" i="2"/>
  <c r="M43" i="2"/>
  <c r="M37" i="2"/>
  <c r="M32" i="2"/>
  <c r="M27" i="2"/>
  <c r="M21" i="2"/>
  <c r="M16" i="2"/>
  <c r="M11" i="2"/>
  <c r="M255" i="2"/>
  <c r="M249" i="2"/>
  <c r="M244" i="2"/>
  <c r="M239" i="2"/>
  <c r="M233" i="2"/>
  <c r="M228" i="2"/>
  <c r="M223" i="2"/>
  <c r="M217" i="2"/>
  <c r="M212" i="2"/>
  <c r="M207" i="2"/>
  <c r="M201" i="2"/>
  <c r="M196" i="2"/>
  <c r="M191" i="2"/>
  <c r="M185" i="2"/>
  <c r="M180" i="2"/>
  <c r="M175" i="2"/>
  <c r="M169" i="2"/>
  <c r="M164" i="2"/>
  <c r="M159" i="2"/>
  <c r="M143" i="2"/>
  <c r="M121" i="2"/>
  <c r="M100" i="2"/>
  <c r="M79" i="2"/>
  <c r="M57" i="2"/>
  <c r="M36" i="2"/>
  <c r="M15" i="2"/>
  <c r="M137" i="2"/>
  <c r="M116" i="2"/>
  <c r="M95" i="2"/>
  <c r="M73" i="2"/>
  <c r="M52" i="2"/>
  <c r="M31" i="2"/>
  <c r="M9" i="2"/>
  <c r="M153" i="2"/>
  <c r="M132" i="2"/>
  <c r="M111" i="2"/>
  <c r="M89" i="2"/>
  <c r="M68" i="2"/>
  <c r="M47" i="2"/>
  <c r="M25" i="2"/>
  <c r="M148" i="2"/>
  <c r="M127" i="2"/>
  <c r="M105" i="2"/>
  <c r="M84" i="2"/>
  <c r="M63" i="2"/>
  <c r="M41" i="2"/>
  <c r="M20" i="2"/>
</calcChain>
</file>

<file path=xl/sharedStrings.xml><?xml version="1.0" encoding="utf-8"?>
<sst xmlns="http://schemas.openxmlformats.org/spreadsheetml/2006/main" count="104" uniqueCount="58">
  <si>
    <r>
      <rPr>
        <b/>
        <i/>
        <sz val="8"/>
        <rFont val="Arial"/>
        <family val="2"/>
      </rPr>
      <t xml:space="preserve">Note: </t>
    </r>
    <r>
      <rPr>
        <i/>
        <sz val="8"/>
        <rFont val="Arial"/>
        <family val="2"/>
      </rPr>
      <t xml:space="preserve">This sheet requires Obba 3.0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</si>
  <si>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Object Viewer</t>
  </si>
  <si>
    <t>Libraries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</si>
  <si>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</si>
  <si>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</si>
  <si>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</si>
  <si>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</si>
  <si>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</si>
  <si>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</si>
  <si>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</si>
  <si>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</si>
  <si>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</si>
  <si>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</si>
  <si>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</si>
  <si>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</si>
  <si>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</si>
  <si>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finmath lib Version</t>
  </si>
  <si>
    <t>Reference cell below to ensure lib is loaded:</t>
  </si>
  <si>
    <t>Monte Carlo Black Scholes Model: Valuation of a Bermudan Option</t>
  </si>
  <si>
    <r>
      <rPr>
        <i/>
        <sz val="8"/>
        <rFont val="Arial"/>
        <family val="2"/>
      </rPr>
      <t xml:space="preserve">Note: This sheet requires Obba 3.0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</si>
  <si>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time:</t>
  </si>
  <si>
    <t>Time Discretization</t>
  </si>
  <si>
    <t>Bermudan Option</t>
  </si>
  <si>
    <t>className</t>
  </si>
  <si>
    <t>td.start</t>
  </si>
  <si>
    <t>double</t>
  </si>
  <si>
    <t>exerciseDates</t>
  </si>
  <si>
    <t>double[]</t>
  </si>
  <si>
    <t>td.num</t>
  </si>
  <si>
    <t>int</t>
  </si>
  <si>
    <t>notionals</t>
  </si>
  <si>
    <t>td.step</t>
  </si>
  <si>
    <t>strikes</t>
  </si>
  <si>
    <t>Object:</t>
  </si>
  <si>
    <t>timeDiscretization</t>
  </si>
  <si>
    <t>Black Scholes Model</t>
  </si>
  <si>
    <t>European Option</t>
  </si>
  <si>
    <t>net.finmath.montecarlo.assetderivativevaluation.models.BlackScholesModel</t>
  </si>
  <si>
    <t>initialValue</t>
  </si>
  <si>
    <t>Maturity 1</t>
  </si>
  <si>
    <t>riskFreeRate</t>
  </si>
  <si>
    <t>Strike 1</t>
  </si>
  <si>
    <t>volatility</t>
  </si>
  <si>
    <t>Result</t>
  </si>
  <si>
    <t>Brownian Motion</t>
  </si>
  <si>
    <t>net.finmath.montecarlo.BrownianMotionLazyInit</t>
  </si>
  <si>
    <t>Maturity 2</t>
  </si>
  <si>
    <t>Strike 2</t>
  </si>
  <si>
    <t>time disc</t>
  </si>
  <si>
    <t>object</t>
  </si>
  <si>
    <t>numberOfFactors</t>
  </si>
  <si>
    <t>numberOfPaths</t>
  </si>
  <si>
    <t>seed</t>
  </si>
  <si>
    <t>Euler Scheme</t>
  </si>
  <si>
    <t>net.finmath.montecarlo.process.EulerSchemeFromProcessModel</t>
  </si>
  <si>
    <t>brownianMotion</t>
  </si>
  <si>
    <t>Monte Carlo Simulation of Heston Model with Euler Scheme</t>
  </si>
  <si>
    <t>net.finmath.montecarlo.assetderivativevaluation.MonteCarloAssetModel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</si>
</sst>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[$€-407];[Red]\-#,##0.00\ [$€-407]"/>
    <numFmt numFmtId="165" formatCode="&quot;WAHR&quot;;&quot;WAHR&quot;;&quot;FALSCH&quot;"/>
    <numFmt numFmtId="166" formatCode="0.000"/>
    <numFmt numFmtId="167" formatCode="0.0"/>
  </numFmts>
  <fonts count="10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u/>
      <sz val="8"/>
      <color rgb="FF0000FF"/>
      <name val="Arial"/>
      <family val="2"/>
    </font>
    <font>
      <sz val="9"/>
      <name val="Arial"/>
      <family val="2"/>
    </font>
    <font>
      <sz val="12"/>
      <name val="Arial"/>
      <family val="2"/>
    </font>
    <font>
      <u/>
      <sz val="10"/>
      <color rgb="FF0000FF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CCCCCC"/>
        <bgColor rgb="FFC0C0C0"/>
      </patternFill>
    </fill>
    <fill>
      <patternFill patternType="solid">
        <fgColor rgb="FFFFFFFF"/>
        <bgColor rgb="FFEEEEEE"/>
      </patternFill>
    </fill>
    <fill>
      <patternFill patternType="solid">
        <fgColor rgb="FFC0C0C0"/>
        <bgColor rgb="FFCCCCCC"/>
      </patternFill>
    </fill>
    <fill>
      <patternFill patternType="solid">
        <fgColor rgb="FFFFFF99"/>
        <bgColor rgb="FFEEEEEE"/>
      </patternFill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6">
    <xf numFmtId="0" fontId="0" fillId="0" borderId="0"/>
    <xf numFmtId="0" fontId="8" fillId="0" borderId="0" applyBorder="0" applyAlignment="0" applyProtection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3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3" borderId="0" xfId="0" applyFont="1" applyFill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165" fontId="0" fillId="2" borderId="0" xfId="0" applyNumberFormat="1" applyFont="1" applyFill="1"/>
    <xf numFmtId="0" fontId="0" fillId="5" borderId="0" xfId="0" applyFont="1" applyFill="1"/>
    <xf numFmtId="165" fontId="0" fillId="2" borderId="0" xfId="0" applyNumberFormat="1" applyFont="1" applyFill="1"/>
    <xf numFmtId="165" fontId="0" fillId="4" borderId="0" xfId="0" applyNumberFormat="1" applyFont="1" applyFill="1" applyAlignment="1">
      <alignment horizontal="center"/>
    </xf>
    <xf numFmtId="0" fontId="0" fillId="6" borderId="0" xfId="0" applyFont="1" applyFill="1"/>
    <xf numFmtId="0" fontId="6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7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8" fillId="2" borderId="0" xfId="1" applyFill="1" applyBorder="1" applyAlignment="1" applyProtection="1">
      <alignment vertical="top"/>
    </xf>
    <xf numFmtId="0" fontId="6" fillId="2" borderId="0" xfId="0" applyFont="1" applyFill="1" applyAlignment="1">
      <alignment horizontal="right" vertical="top"/>
    </xf>
    <xf numFmtId="0" fontId="6" fillId="2" borderId="0" xfId="0" applyFont="1" applyFill="1" applyAlignment="1">
      <alignment horizontal="center" vertical="top"/>
    </xf>
    <xf numFmtId="0" fontId="6" fillId="2" borderId="2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3" borderId="0" xfId="0" applyFont="1" applyFill="1" applyAlignment="1">
      <alignment vertical="top"/>
    </xf>
    <xf numFmtId="166" fontId="6" fillId="2" borderId="0" xfId="0" applyNumberFormat="1" applyFont="1" applyFill="1" applyAlignment="1">
      <alignment horizontal="center" vertical="top"/>
    </xf>
    <xf numFmtId="0" fontId="6" fillId="2" borderId="0" xfId="0" applyFont="1" applyFill="1" applyAlignment="1">
      <alignment vertical="top" wrapText="1"/>
    </xf>
    <xf numFmtId="0" fontId="6" fillId="4" borderId="0" xfId="0" applyFont="1" applyFill="1" applyAlignment="1">
      <alignment vertical="top"/>
    </xf>
    <xf numFmtId="167" fontId="6" fillId="4" borderId="0" xfId="0" applyNumberFormat="1" applyFont="1" applyFill="1" applyAlignment="1">
      <alignment horizontal="center" vertical="top"/>
    </xf>
    <xf numFmtId="167" fontId="6" fillId="2" borderId="0" xfId="0" applyNumberFormat="1" applyFont="1" applyFill="1" applyAlignment="1">
      <alignment horizontal="center" vertical="top"/>
    </xf>
    <xf numFmtId="0" fontId="0" fillId="2" borderId="3" xfId="0" applyFont="1" applyFill="1" applyBorder="1" applyAlignment="1">
      <alignment vertical="top"/>
    </xf>
    <xf numFmtId="0" fontId="6" fillId="4" borderId="0" xfId="0" applyFont="1" applyFill="1" applyAlignment="1">
      <alignment vertical="top" wrapText="1"/>
    </xf>
    <xf numFmtId="0" fontId="9" fillId="2" borderId="0" xfId="0" applyFont="1" applyFill="1" applyAlignment="1">
      <alignment horizontal="right" vertical="top"/>
    </xf>
    <xf numFmtId="166" fontId="9" fillId="2" borderId="0" xfId="0" applyNumberFormat="1" applyFont="1" applyFill="1" applyAlignment="1">
      <alignment horizontal="center" vertical="top"/>
    </xf>
  </cellXfs>
  <cellStyles count="6">
    <cellStyle name="Heading" xfId="4"/>
    <cellStyle name="Heading1" xfId="5"/>
    <cellStyle name="Link" xfId="1" builtinId="8"/>
    <cellStyle name="Result" xfId="2"/>
    <cellStyle name="Result2" xfId="3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r>
              <a:rPr lang="de-DE" sz="1000" b="0" strike="noStrike" spc="-1">
                <a:solidFill>
                  <a:srgbClr val="000000"/>
                </a:solidFill>
                <a:latin typeface="Arial"/>
              </a:rPr>
              <a:t>Underlying S(T1) versus Realized Payoff Values V(T2) and V(T1) </a:t>
            </a:r>
          </a:p>
        </c:rich>
      </c:tx>
      <c:layout>
        <c:manualLayout>
          <c:xMode val="edge"/>
          <c:yMode val="edge"/>
          <c:x val="0.174350859526721"/>
          <c:y val="3.81567028985507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721283176293"/>
          <c:y val="0.19078351449275399"/>
          <c:w val="0.83205063655326195"/>
          <c:h val="0.58016304347826098"/>
        </c:manualLayout>
      </c:layout>
      <c:scatterChart>
        <c:scatterStyle val="lineMarker"/>
        <c:varyColors val="0"/>
        <c:ser>
          <c:idx val="0"/>
          <c:order val="0"/>
          <c:tx>
            <c:strRef>
              <c:f>MonteCarloBlackScholes!$N$6</c:f>
              <c:strCache>
                <c:ptCount val="1"/>
                <c:pt idx="0">
                  <c:v>option value  1 
[968]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MonteCarloBlackScholes!$M$8:$M$257</c:f>
              <c:numCache>
                <c:formatCode>0.000</c:formatCode>
                <c:ptCount val="250"/>
                <c:pt idx="0">
                  <c:v>0.52574994982619483</c:v>
                </c:pt>
                <c:pt idx="1">
                  <c:v>1.186330912902988</c:v>
                </c:pt>
                <c:pt idx="2">
                  <c:v>0.51145130562440622</c:v>
                </c:pt>
                <c:pt idx="3">
                  <c:v>1.64874931288683</c:v>
                </c:pt>
                <c:pt idx="4">
                  <c:v>1.0487189803762562</c:v>
                </c:pt>
                <c:pt idx="5">
                  <c:v>1.3786480425504204</c:v>
                </c:pt>
                <c:pt idx="6">
                  <c:v>1.3420116802819813</c:v>
                </c:pt>
                <c:pt idx="7">
                  <c:v>0.90519564727088164</c:v>
                </c:pt>
                <c:pt idx="8">
                  <c:v>0.93547467355371017</c:v>
                </c:pt>
                <c:pt idx="9">
                  <c:v>0.92264350168503995</c:v>
                </c:pt>
                <c:pt idx="10">
                  <c:v>0.90609243212306267</c:v>
                </c:pt>
                <c:pt idx="11">
                  <c:v>1.1455689129784723</c:v>
                </c:pt>
                <c:pt idx="12">
                  <c:v>0.84949953526127431</c:v>
                </c:pt>
                <c:pt idx="13">
                  <c:v>1.4917757177985183</c:v>
                </c:pt>
                <c:pt idx="14">
                  <c:v>1.3806264068773322</c:v>
                </c:pt>
                <c:pt idx="15">
                  <c:v>0.90102063528511378</c:v>
                </c:pt>
                <c:pt idx="16">
                  <c:v>0.87593971683359673</c:v>
                </c:pt>
                <c:pt idx="17">
                  <c:v>0.867017885813963</c:v>
                </c:pt>
                <c:pt idx="18">
                  <c:v>1.3043337589573458</c:v>
                </c:pt>
                <c:pt idx="19">
                  <c:v>1.3475742122564152</c:v>
                </c:pt>
                <c:pt idx="20">
                  <c:v>1.6544844284201778</c:v>
                </c:pt>
                <c:pt idx="21">
                  <c:v>1.0005055975916592</c:v>
                </c:pt>
                <c:pt idx="22">
                  <c:v>0.77600394760944136</c:v>
                </c:pt>
                <c:pt idx="23">
                  <c:v>0.78371333479909955</c:v>
                </c:pt>
                <c:pt idx="24">
                  <c:v>0.97378806315339184</c:v>
                </c:pt>
                <c:pt idx="25">
                  <c:v>0.76626094466290218</c:v>
                </c:pt>
                <c:pt idx="26">
                  <c:v>1.3927397631620888</c:v>
                </c:pt>
                <c:pt idx="27">
                  <c:v>1.3359422177095899</c:v>
                </c:pt>
                <c:pt idx="28">
                  <c:v>0.83913003206275871</c:v>
                </c:pt>
                <c:pt idx="29">
                  <c:v>0.84719000621714424</c:v>
                </c:pt>
                <c:pt idx="30">
                  <c:v>0.80698437979816606</c:v>
                </c:pt>
                <c:pt idx="31">
                  <c:v>1.8554878776989232</c:v>
                </c:pt>
                <c:pt idx="32">
                  <c:v>1.1212819458964429</c:v>
                </c:pt>
                <c:pt idx="33">
                  <c:v>0.75082476253384178</c:v>
                </c:pt>
                <c:pt idx="34">
                  <c:v>0.97252473717903498</c:v>
                </c:pt>
                <c:pt idx="35">
                  <c:v>1.3792666584439908</c:v>
                </c:pt>
                <c:pt idx="36">
                  <c:v>1.3930513000656881</c:v>
                </c:pt>
                <c:pt idx="37">
                  <c:v>0.94441461088424394</c:v>
                </c:pt>
                <c:pt idx="38">
                  <c:v>0.85477710900048487</c:v>
                </c:pt>
                <c:pt idx="39">
                  <c:v>1.72354226896463</c:v>
                </c:pt>
                <c:pt idx="40">
                  <c:v>1.0827576634780245</c:v>
                </c:pt>
                <c:pt idx="41">
                  <c:v>2.0160890859682969</c:v>
                </c:pt>
                <c:pt idx="42">
                  <c:v>0.79766679822847952</c:v>
                </c:pt>
                <c:pt idx="43">
                  <c:v>1.0056463860204228</c:v>
                </c:pt>
                <c:pt idx="44">
                  <c:v>1.3295621291135074</c:v>
                </c:pt>
                <c:pt idx="45">
                  <c:v>0.94309556616237766</c:v>
                </c:pt>
                <c:pt idx="46">
                  <c:v>1.0180736225396578</c:v>
                </c:pt>
                <c:pt idx="47">
                  <c:v>0.79032737118757956</c:v>
                </c:pt>
                <c:pt idx="48">
                  <c:v>0.8622980834651528</c:v>
                </c:pt>
                <c:pt idx="49">
                  <c:v>1.3736782672792622</c:v>
                </c:pt>
                <c:pt idx="50">
                  <c:v>0.63493624401826021</c:v>
                </c:pt>
                <c:pt idx="51">
                  <c:v>1.5567550713686467</c:v>
                </c:pt>
                <c:pt idx="52">
                  <c:v>2.014032920584524</c:v>
                </c:pt>
                <c:pt idx="53">
                  <c:v>0.69394818745794551</c:v>
                </c:pt>
                <c:pt idx="54">
                  <c:v>1.3894338041414125</c:v>
                </c:pt>
                <c:pt idx="55">
                  <c:v>0.98133204249757588</c:v>
                </c:pt>
                <c:pt idx="56">
                  <c:v>0.83701081594991489</c:v>
                </c:pt>
                <c:pt idx="57">
                  <c:v>0.98798513435076385</c:v>
                </c:pt>
                <c:pt idx="58">
                  <c:v>1.6278270841736344</c:v>
                </c:pt>
                <c:pt idx="59">
                  <c:v>1.2118061386677634</c:v>
                </c:pt>
                <c:pt idx="60">
                  <c:v>0.95074478406563256</c:v>
                </c:pt>
                <c:pt idx="61">
                  <c:v>0.68547520587902588</c:v>
                </c:pt>
                <c:pt idx="62">
                  <c:v>1.1661868008489227</c:v>
                </c:pt>
                <c:pt idx="63">
                  <c:v>1.5259362748996981</c:v>
                </c:pt>
                <c:pt idx="64">
                  <c:v>0.83341813979059665</c:v>
                </c:pt>
                <c:pt idx="65">
                  <c:v>1.2939233200399534</c:v>
                </c:pt>
                <c:pt idx="66">
                  <c:v>0.92250826242687156</c:v>
                </c:pt>
                <c:pt idx="67">
                  <c:v>0.85729204029817663</c:v>
                </c:pt>
                <c:pt idx="68">
                  <c:v>1.0683954810402017</c:v>
                </c:pt>
                <c:pt idx="69">
                  <c:v>0.72898643792239348</c:v>
                </c:pt>
                <c:pt idx="70">
                  <c:v>0.56531807348124041</c:v>
                </c:pt>
                <c:pt idx="71">
                  <c:v>0.91439258839253679</c:v>
                </c:pt>
                <c:pt idx="72">
                  <c:v>1.2055030860820499</c:v>
                </c:pt>
                <c:pt idx="73">
                  <c:v>0.54946072713149652</c:v>
                </c:pt>
                <c:pt idx="74">
                  <c:v>0.86120492888512801</c:v>
                </c:pt>
                <c:pt idx="75">
                  <c:v>0.8592418677312047</c:v>
                </c:pt>
                <c:pt idx="76">
                  <c:v>0.83982762336353312</c:v>
                </c:pt>
                <c:pt idx="77">
                  <c:v>0.91602323203372904</c:v>
                </c:pt>
                <c:pt idx="78">
                  <c:v>0.83034116694436222</c:v>
                </c:pt>
                <c:pt idx="79">
                  <c:v>2.1300325537781473</c:v>
                </c:pt>
                <c:pt idx="80">
                  <c:v>0.52092642770092246</c:v>
                </c:pt>
                <c:pt idx="81">
                  <c:v>0.89446004214055086</c:v>
                </c:pt>
                <c:pt idx="82">
                  <c:v>1.1745275273389661</c:v>
                </c:pt>
                <c:pt idx="83">
                  <c:v>0.77601266262077195</c:v>
                </c:pt>
                <c:pt idx="84">
                  <c:v>0.86196686249769217</c:v>
                </c:pt>
                <c:pt idx="85">
                  <c:v>0.73160946829533169</c:v>
                </c:pt>
                <c:pt idx="86">
                  <c:v>1.0096122700050318</c:v>
                </c:pt>
                <c:pt idx="87">
                  <c:v>0.64665074084493956</c:v>
                </c:pt>
                <c:pt idx="88">
                  <c:v>1.1179531483008307</c:v>
                </c:pt>
                <c:pt idx="89">
                  <c:v>1.2614372382254573</c:v>
                </c:pt>
                <c:pt idx="90">
                  <c:v>1.0921168252573279</c:v>
                </c:pt>
                <c:pt idx="91">
                  <c:v>0.86888182195568431</c:v>
                </c:pt>
                <c:pt idx="92">
                  <c:v>0.95547222383140973</c:v>
                </c:pt>
                <c:pt idx="93">
                  <c:v>1.0818375207381974</c:v>
                </c:pt>
                <c:pt idx="94">
                  <c:v>0.96870652131839541</c:v>
                </c:pt>
                <c:pt idx="95">
                  <c:v>1.0037861388577671</c:v>
                </c:pt>
                <c:pt idx="96">
                  <c:v>1.1067651386238531</c:v>
                </c:pt>
                <c:pt idx="97">
                  <c:v>1.0250872696141131</c:v>
                </c:pt>
                <c:pt idx="98">
                  <c:v>1.6672082156790062</c:v>
                </c:pt>
                <c:pt idx="99">
                  <c:v>1.1735268030830732</c:v>
                </c:pt>
                <c:pt idx="100">
                  <c:v>1.1483753692461611</c:v>
                </c:pt>
                <c:pt idx="101">
                  <c:v>0.87223466181279663</c:v>
                </c:pt>
                <c:pt idx="102">
                  <c:v>0.60285433344598505</c:v>
                </c:pt>
                <c:pt idx="103">
                  <c:v>1.1686593676329973</c:v>
                </c:pt>
                <c:pt idx="104">
                  <c:v>1.2590209131759822</c:v>
                </c:pt>
                <c:pt idx="105">
                  <c:v>0.88390124328346931</c:v>
                </c:pt>
                <c:pt idx="106">
                  <c:v>1.1699674356430374</c:v>
                </c:pt>
                <c:pt idx="107">
                  <c:v>0.80154004737754803</c:v>
                </c:pt>
                <c:pt idx="108">
                  <c:v>0.97870072924614271</c:v>
                </c:pt>
                <c:pt idx="109">
                  <c:v>0.65042785768794453</c:v>
                </c:pt>
                <c:pt idx="110">
                  <c:v>1.1810059969863114</c:v>
                </c:pt>
                <c:pt idx="111">
                  <c:v>1.744246062338858</c:v>
                </c:pt>
                <c:pt idx="112">
                  <c:v>0.84252026721174167</c:v>
                </c:pt>
                <c:pt idx="113">
                  <c:v>0.840178102450436</c:v>
                </c:pt>
                <c:pt idx="114">
                  <c:v>1.0360802350048868</c:v>
                </c:pt>
                <c:pt idx="115">
                  <c:v>0.93500144727667778</c:v>
                </c:pt>
                <c:pt idx="116">
                  <c:v>1.2582158247932429</c:v>
                </c:pt>
                <c:pt idx="117">
                  <c:v>1.2909433558230226</c:v>
                </c:pt>
                <c:pt idx="118">
                  <c:v>0.77819506425495799</c:v>
                </c:pt>
                <c:pt idx="119">
                  <c:v>1.0160850367698402</c:v>
                </c:pt>
                <c:pt idx="120">
                  <c:v>0.84593452927755153</c:v>
                </c:pt>
                <c:pt idx="121">
                  <c:v>0.65730734561444149</c:v>
                </c:pt>
                <c:pt idx="122">
                  <c:v>0.80614683944572663</c:v>
                </c:pt>
                <c:pt idx="123">
                  <c:v>0.8318720070583987</c:v>
                </c:pt>
                <c:pt idx="124">
                  <c:v>0.98366832804010929</c:v>
                </c:pt>
                <c:pt idx="125">
                  <c:v>1.2091810283802891</c:v>
                </c:pt>
                <c:pt idx="126">
                  <c:v>0.79591639900123312</c:v>
                </c:pt>
                <c:pt idx="127">
                  <c:v>0.83390149054099949</c:v>
                </c:pt>
                <c:pt idx="128">
                  <c:v>0.7644127008877144</c:v>
                </c:pt>
                <c:pt idx="129">
                  <c:v>1.2076132093120142</c:v>
                </c:pt>
                <c:pt idx="130">
                  <c:v>0.69991907370661288</c:v>
                </c:pt>
                <c:pt idx="131">
                  <c:v>1.5573129084732402</c:v>
                </c:pt>
                <c:pt idx="132">
                  <c:v>1.0076593856265601</c:v>
                </c:pt>
                <c:pt idx="133">
                  <c:v>0.62723864033276733</c:v>
                </c:pt>
                <c:pt idx="134">
                  <c:v>0.88152485966785332</c:v>
                </c:pt>
                <c:pt idx="135">
                  <c:v>0.65618988180654492</c:v>
                </c:pt>
                <c:pt idx="136">
                  <c:v>1.0035564745359864</c:v>
                </c:pt>
                <c:pt idx="137">
                  <c:v>1.2633131747044946</c:v>
                </c:pt>
                <c:pt idx="138">
                  <c:v>0.74058833952790393</c:v>
                </c:pt>
                <c:pt idx="139">
                  <c:v>0.96113721003644415</c:v>
                </c:pt>
                <c:pt idx="140">
                  <c:v>0.87124436806115357</c:v>
                </c:pt>
                <c:pt idx="141">
                  <c:v>1.4403738781610276</c:v>
                </c:pt>
                <c:pt idx="142">
                  <c:v>1.7018366776606304</c:v>
                </c:pt>
                <c:pt idx="143">
                  <c:v>1.3168012467871051</c:v>
                </c:pt>
                <c:pt idx="144">
                  <c:v>0.82412895946227993</c:v>
                </c:pt>
                <c:pt idx="145">
                  <c:v>1.1001272280293128</c:v>
                </c:pt>
                <c:pt idx="146">
                  <c:v>1.5111087918066426</c:v>
                </c:pt>
                <c:pt idx="147">
                  <c:v>0.49119518887483904</c:v>
                </c:pt>
                <c:pt idx="148">
                  <c:v>0.99685714376239809</c:v>
                </c:pt>
                <c:pt idx="149">
                  <c:v>1.4642127032182188</c:v>
                </c:pt>
                <c:pt idx="150">
                  <c:v>1.3311836972480802</c:v>
                </c:pt>
                <c:pt idx="151">
                  <c:v>0.91442522366289802</c:v>
                </c:pt>
                <c:pt idx="152">
                  <c:v>0.88849660727952018</c:v>
                </c:pt>
                <c:pt idx="153">
                  <c:v>0.8991881330949052</c:v>
                </c:pt>
                <c:pt idx="154">
                  <c:v>1.5593392542012421</c:v>
                </c:pt>
                <c:pt idx="155">
                  <c:v>1.3011619826566225</c:v>
                </c:pt>
                <c:pt idx="156">
                  <c:v>1.3961103369994596</c:v>
                </c:pt>
                <c:pt idx="157">
                  <c:v>1.8337743486502323</c:v>
                </c:pt>
                <c:pt idx="158">
                  <c:v>0.71401211786191521</c:v>
                </c:pt>
                <c:pt idx="159">
                  <c:v>0.95326147722457755</c:v>
                </c:pt>
                <c:pt idx="160">
                  <c:v>0.76872835561742936</c:v>
                </c:pt>
                <c:pt idx="161">
                  <c:v>0.64343473560869824</c:v>
                </c:pt>
                <c:pt idx="162">
                  <c:v>1.109286457568964</c:v>
                </c:pt>
                <c:pt idx="163">
                  <c:v>1.3899914305164942</c:v>
                </c:pt>
                <c:pt idx="164">
                  <c:v>1.0924789826631627</c:v>
                </c:pt>
                <c:pt idx="165">
                  <c:v>0.67231531818470702</c:v>
                </c:pt>
                <c:pt idx="166">
                  <c:v>1.2275484978646054</c:v>
                </c:pt>
                <c:pt idx="167">
                  <c:v>1.0976690362419235</c:v>
                </c:pt>
                <c:pt idx="168">
                  <c:v>0.97610454549375492</c:v>
                </c:pt>
                <c:pt idx="169">
                  <c:v>1.3325520406651659</c:v>
                </c:pt>
                <c:pt idx="170">
                  <c:v>0.82339199532813601</c:v>
                </c:pt>
                <c:pt idx="171">
                  <c:v>0.96008631211100059</c:v>
                </c:pt>
                <c:pt idx="172">
                  <c:v>1.8054584961334104</c:v>
                </c:pt>
                <c:pt idx="173">
                  <c:v>0.76455438467640569</c:v>
                </c:pt>
                <c:pt idx="174">
                  <c:v>1.1060597919399442</c:v>
                </c:pt>
                <c:pt idx="175">
                  <c:v>1.0212498712234235</c:v>
                </c:pt>
                <c:pt idx="176">
                  <c:v>1.2578012923086976</c:v>
                </c:pt>
                <c:pt idx="177">
                  <c:v>0.59869979372155113</c:v>
                </c:pt>
                <c:pt idx="178">
                  <c:v>0.81515110233812971</c:v>
                </c:pt>
                <c:pt idx="179">
                  <c:v>1.709886582127202</c:v>
                </c:pt>
                <c:pt idx="180">
                  <c:v>1.6795251586867939</c:v>
                </c:pt>
                <c:pt idx="181">
                  <c:v>0.8128226323490032</c:v>
                </c:pt>
                <c:pt idx="182">
                  <c:v>1.5225615814723892</c:v>
                </c:pt>
                <c:pt idx="183">
                  <c:v>0.62602001047328182</c:v>
                </c:pt>
                <c:pt idx="184">
                  <c:v>1.1284031915587982</c:v>
                </c:pt>
                <c:pt idx="185">
                  <c:v>1.0136950654212888</c:v>
                </c:pt>
                <c:pt idx="186">
                  <c:v>0.86180508142832968</c:v>
                </c:pt>
                <c:pt idx="187">
                  <c:v>0.93260878284606397</c:v>
                </c:pt>
                <c:pt idx="188">
                  <c:v>1.0129052889763712</c:v>
                </c:pt>
                <c:pt idx="189">
                  <c:v>1.3826777621939799</c:v>
                </c:pt>
                <c:pt idx="190">
                  <c:v>1.1142573057369154</c:v>
                </c:pt>
                <c:pt idx="191">
                  <c:v>0.89110817622144844</c:v>
                </c:pt>
                <c:pt idx="192">
                  <c:v>1.4816347708062581</c:v>
                </c:pt>
                <c:pt idx="193">
                  <c:v>0.86564810426148886</c:v>
                </c:pt>
                <c:pt idx="194">
                  <c:v>1.1454767103081938</c:v>
                </c:pt>
                <c:pt idx="195">
                  <c:v>1.007388163127765</c:v>
                </c:pt>
                <c:pt idx="196">
                  <c:v>0.98876631142170901</c:v>
                </c:pt>
                <c:pt idx="197">
                  <c:v>1.467883830987385</c:v>
                </c:pt>
                <c:pt idx="198">
                  <c:v>1.7874136833760668</c:v>
                </c:pt>
                <c:pt idx="199">
                  <c:v>1.2241761713232686</c:v>
                </c:pt>
                <c:pt idx="200">
                  <c:v>0.5812720253645558</c:v>
                </c:pt>
                <c:pt idx="201">
                  <c:v>1.1030487488299181</c:v>
                </c:pt>
                <c:pt idx="202">
                  <c:v>1.0268247309257434</c:v>
                </c:pt>
                <c:pt idx="203">
                  <c:v>0.62812656927057864</c:v>
                </c:pt>
                <c:pt idx="204">
                  <c:v>0.93555456630277711</c:v>
                </c:pt>
                <c:pt idx="205">
                  <c:v>1.0860115454037962</c:v>
                </c:pt>
                <c:pt idx="206">
                  <c:v>0.60371727041450318</c:v>
                </c:pt>
                <c:pt idx="207">
                  <c:v>1.2265702169472834</c:v>
                </c:pt>
                <c:pt idx="208">
                  <c:v>1.773116496980885</c:v>
                </c:pt>
                <c:pt idx="209">
                  <c:v>1.0848228851557464</c:v>
                </c:pt>
                <c:pt idx="210">
                  <c:v>0.9395446029258947</c:v>
                </c:pt>
                <c:pt idx="211">
                  <c:v>1.3492095718749206</c:v>
                </c:pt>
                <c:pt idx="212">
                  <c:v>0.6638886530460999</c:v>
                </c:pt>
                <c:pt idx="213">
                  <c:v>0.67007475991659937</c:v>
                </c:pt>
                <c:pt idx="214">
                  <c:v>1.2090197377494496</c:v>
                </c:pt>
                <c:pt idx="215">
                  <c:v>1.1065562833344929</c:v>
                </c:pt>
                <c:pt idx="216">
                  <c:v>1.2041859433590409</c:v>
                </c:pt>
                <c:pt idx="217">
                  <c:v>0.95578418554416966</c:v>
                </c:pt>
                <c:pt idx="218">
                  <c:v>1.0525239837509568</c:v>
                </c:pt>
                <c:pt idx="219">
                  <c:v>1.0761798939152594</c:v>
                </c:pt>
                <c:pt idx="220">
                  <c:v>0.76349585801799691</c:v>
                </c:pt>
                <c:pt idx="221">
                  <c:v>0.66421859647741788</c:v>
                </c:pt>
                <c:pt idx="222">
                  <c:v>1.0537171190411803</c:v>
                </c:pt>
                <c:pt idx="223">
                  <c:v>0.5209893706262676</c:v>
                </c:pt>
                <c:pt idx="224">
                  <c:v>1.2760221738492281</c:v>
                </c:pt>
                <c:pt idx="225">
                  <c:v>0.8083916247651326</c:v>
                </c:pt>
                <c:pt idx="226">
                  <c:v>0.97511755662896382</c:v>
                </c:pt>
                <c:pt idx="227">
                  <c:v>0.701208584692119</c:v>
                </c:pt>
                <c:pt idx="228">
                  <c:v>1.2820000569998</c:v>
                </c:pt>
                <c:pt idx="229">
                  <c:v>1.1118017730939531</c:v>
                </c:pt>
                <c:pt idx="230">
                  <c:v>0.75148860967773357</c:v>
                </c:pt>
                <c:pt idx="231">
                  <c:v>1.7537105996181532</c:v>
                </c:pt>
                <c:pt idx="232">
                  <c:v>0.7287449932521326</c:v>
                </c:pt>
                <c:pt idx="233">
                  <c:v>1.0907770613007437</c:v>
                </c:pt>
                <c:pt idx="234">
                  <c:v>1.6275157257095503</c:v>
                </c:pt>
                <c:pt idx="235">
                  <c:v>0.92815394829555109</c:v>
                </c:pt>
                <c:pt idx="236">
                  <c:v>0.96871406313647745</c:v>
                </c:pt>
                <c:pt idx="237">
                  <c:v>0.72101277089646876</c:v>
                </c:pt>
                <c:pt idx="238">
                  <c:v>1.547262343645754</c:v>
                </c:pt>
                <c:pt idx="239">
                  <c:v>1.0897852307148541</c:v>
                </c:pt>
                <c:pt idx="240">
                  <c:v>1.2923115821399167</c:v>
                </c:pt>
                <c:pt idx="241">
                  <c:v>1.3998842886983245</c:v>
                </c:pt>
                <c:pt idx="242">
                  <c:v>1.1440830332891763</c:v>
                </c:pt>
                <c:pt idx="243">
                  <c:v>0.7244235979526944</c:v>
                </c:pt>
                <c:pt idx="244">
                  <c:v>0.81524935752501548</c:v>
                </c:pt>
                <c:pt idx="245">
                  <c:v>1.6703735759066181</c:v>
                </c:pt>
                <c:pt idx="246">
                  <c:v>0.59234315937229243</c:v>
                </c:pt>
                <c:pt idx="247">
                  <c:v>1.2481580251828861</c:v>
                </c:pt>
                <c:pt idx="248">
                  <c:v>0.97941440349381548</c:v>
                </c:pt>
                <c:pt idx="249">
                  <c:v>1.2344392288970485</c:v>
                </c:pt>
              </c:numCache>
            </c:numRef>
          </c:xVal>
          <c:yVal>
            <c:numRef>
              <c:f>MonteCarloBlackScholes!$N$8:$N$257</c:f>
              <c:numCache>
                <c:formatCode>0.000</c:formatCode>
                <c:ptCount val="250"/>
                <c:pt idx="0">
                  <c:v>0</c:v>
                </c:pt>
                <c:pt idx="1">
                  <c:v>0.26586517057110287</c:v>
                </c:pt>
                <c:pt idx="2">
                  <c:v>0</c:v>
                </c:pt>
                <c:pt idx="3">
                  <c:v>0.92566415331385943</c:v>
                </c:pt>
                <c:pt idx="4">
                  <c:v>6.951439149835166E-2</c:v>
                </c:pt>
                <c:pt idx="5">
                  <c:v>0.54027173940533735</c:v>
                </c:pt>
                <c:pt idx="6">
                  <c:v>0.4879973607107268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0.20770414997656006</c:v>
                </c:pt>
                <c:pt idx="12">
                  <c:v>0</c:v>
                </c:pt>
                <c:pt idx="13">
                  <c:v>0.70168729953736508</c:v>
                </c:pt>
                <c:pt idx="14">
                  <c:v>0.54309455694554887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0.43423683958370257</c:v>
                </c:pt>
                <c:pt idx="19">
                  <c:v>0.49593422684393818</c:v>
                </c:pt>
                <c:pt idx="20">
                  <c:v>0.93384726928620676</c:v>
                </c:pt>
                <c:pt idx="21">
                  <c:v>7.214089592144572E-4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0.5603784283368306</c:v>
                </c:pt>
                <c:pt idx="27">
                  <c:v>0.47933718362608008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1.2206478623563257</c:v>
                </c:pt>
                <c:pt idx="32">
                  <c:v>0.17305043339610018</c:v>
                </c:pt>
                <c:pt idx="33">
                  <c:v>0</c:v>
                </c:pt>
                <c:pt idx="34">
                  <c:v>0</c:v>
                </c:pt>
                <c:pt idx="35">
                  <c:v>0.54115440786597924</c:v>
                </c:pt>
                <c:pt idx="36">
                  <c:v>0.5608229429411129</c:v>
                </c:pt>
                <c:pt idx="37">
                  <c:v>0</c:v>
                </c:pt>
                <c:pt idx="38">
                  <c:v>0</c:v>
                </c:pt>
                <c:pt idx="39">
                  <c:v>1.0323820441637488</c:v>
                </c:pt>
                <c:pt idx="40">
                  <c:v>0.11808228690483748</c:v>
                </c:pt>
                <c:pt idx="41">
                  <c:v>1.4498007547306193</c:v>
                </c:pt>
                <c:pt idx="42">
                  <c:v>0</c:v>
                </c:pt>
                <c:pt idx="43">
                  <c:v>8.0565127870734533E-3</c:v>
                </c:pt>
                <c:pt idx="44">
                  <c:v>0.47023379162080736</c:v>
                </c:pt>
                <c:pt idx="45">
                  <c:v>0</c:v>
                </c:pt>
                <c:pt idx="46">
                  <c:v>2.5788242350562773E-2</c:v>
                </c:pt>
                <c:pt idx="47">
                  <c:v>0</c:v>
                </c:pt>
                <c:pt idx="48">
                  <c:v>0</c:v>
                </c:pt>
                <c:pt idx="49">
                  <c:v>0.53318064469871485</c:v>
                </c:pt>
                <c:pt idx="50">
                  <c:v>0</c:v>
                </c:pt>
                <c:pt idx="51">
                  <c:v>0.79440270918877753</c:v>
                </c:pt>
                <c:pt idx="52">
                  <c:v>1.4468669272085923</c:v>
                </c:pt>
                <c:pt idx="53">
                  <c:v>0</c:v>
                </c:pt>
                <c:pt idx="54">
                  <c:v>0.55566134009183932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0.89581139394667131</c:v>
                </c:pt>
                <c:pt idx="59">
                  <c:v>0.30221434708598255</c:v>
                </c:pt>
                <c:pt idx="60">
                  <c:v>0</c:v>
                </c:pt>
                <c:pt idx="61">
                  <c:v>0</c:v>
                </c:pt>
                <c:pt idx="62">
                  <c:v>0.23712266239670321</c:v>
                </c:pt>
                <c:pt idx="63">
                  <c:v>0.75042909014533365</c:v>
                </c:pt>
                <c:pt idx="64">
                  <c:v>0</c:v>
                </c:pt>
                <c:pt idx="65">
                  <c:v>0.419382765853416</c:v>
                </c:pt>
                <c:pt idx="66">
                  <c:v>0</c:v>
                </c:pt>
                <c:pt idx="67">
                  <c:v>0</c:v>
                </c:pt>
                <c:pt idx="68">
                  <c:v>9.7589691102480766E-2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0.29322087346042353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1.6123803236961887</c:v>
                </c:pt>
                <c:pt idx="80">
                  <c:v>0</c:v>
                </c:pt>
                <c:pt idx="81">
                  <c:v>0</c:v>
                </c:pt>
                <c:pt idx="82">
                  <c:v>0.24902357908526609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1.3715211097547871E-2</c:v>
                </c:pt>
                <c:pt idx="87">
                  <c:v>0</c:v>
                </c:pt>
                <c:pt idx="88">
                  <c:v>0.16830075806436984</c:v>
                </c:pt>
                <c:pt idx="89">
                  <c:v>0.37303019049038666</c:v>
                </c:pt>
                <c:pt idx="90">
                  <c:v>0.13143635201454126</c:v>
                </c:pt>
                <c:pt idx="91">
                  <c:v>0</c:v>
                </c:pt>
                <c:pt idx="92">
                  <c:v>0</c:v>
                </c:pt>
                <c:pt idx="93">
                  <c:v>0.11676938663154111</c:v>
                </c:pt>
                <c:pt idx="94">
                  <c:v>0</c:v>
                </c:pt>
                <c:pt idx="95">
                  <c:v>5.402230030130426E-3</c:v>
                </c:pt>
                <c:pt idx="96">
                  <c:v>0.15233721205486003</c:v>
                </c:pt>
                <c:pt idx="97">
                  <c:v>3.5795623555990599E-2</c:v>
                </c:pt>
                <c:pt idx="98">
                  <c:v>0.95200213053373395</c:v>
                </c:pt>
                <c:pt idx="99">
                  <c:v>0.24759570154824068</c:v>
                </c:pt>
                <c:pt idx="100">
                  <c:v>0.21170852564716017</c:v>
                </c:pt>
                <c:pt idx="101">
                  <c:v>0</c:v>
                </c:pt>
                <c:pt idx="102">
                  <c:v>0</c:v>
                </c:pt>
                <c:pt idx="103">
                  <c:v>0.24065062981528551</c:v>
                </c:pt>
                <c:pt idx="104">
                  <c:v>0.36958247126105842</c:v>
                </c:pt>
                <c:pt idx="105">
                  <c:v>0</c:v>
                </c:pt>
                <c:pt idx="106">
                  <c:v>0.24251703898588289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0.25826734551670039</c:v>
                </c:pt>
                <c:pt idx="111">
                  <c:v>1.0619231303482717</c:v>
                </c:pt>
                <c:pt idx="112">
                  <c:v>0</c:v>
                </c:pt>
                <c:pt idx="113">
                  <c:v>0</c:v>
                </c:pt>
                <c:pt idx="114">
                  <c:v>5.1480871769323443E-2</c:v>
                </c:pt>
                <c:pt idx="115">
                  <c:v>0</c:v>
                </c:pt>
                <c:pt idx="116">
                  <c:v>0.36843373562258042</c:v>
                </c:pt>
                <c:pt idx="117">
                  <c:v>0.41513082138276025</c:v>
                </c:pt>
                <c:pt idx="118">
                  <c:v>0</c:v>
                </c:pt>
                <c:pt idx="119">
                  <c:v>2.2950840404471859E-2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0.29846872386397483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0.29623169041892033</c:v>
                </c:pt>
                <c:pt idx="130">
                  <c:v>0</c:v>
                </c:pt>
                <c:pt idx="131">
                  <c:v>0.79519865579072901</c:v>
                </c:pt>
                <c:pt idx="132">
                  <c:v>1.0928749472372707E-2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5.0745348391766773E-3</c:v>
                </c:pt>
                <c:pt idx="137">
                  <c:v>0.37570685945641846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0.62834488603239269</c:v>
                </c:pt>
                <c:pt idx="142">
                  <c:v>1.0014115484769217</c:v>
                </c:pt>
                <c:pt idx="143">
                  <c:v>0.45202600149360994</c:v>
                </c:pt>
                <c:pt idx="144">
                  <c:v>0</c:v>
                </c:pt>
                <c:pt idx="145">
                  <c:v>0.14286594824276252</c:v>
                </c:pt>
                <c:pt idx="146">
                  <c:v>0.72927258283123175</c:v>
                </c:pt>
                <c:pt idx="147">
                  <c:v>0</c:v>
                </c:pt>
                <c:pt idx="148">
                  <c:v>0</c:v>
                </c:pt>
                <c:pt idx="149">
                  <c:v>0.66235917379228049</c:v>
                </c:pt>
                <c:pt idx="150">
                  <c:v>0.47254751660596495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0.79808993531175909</c:v>
                </c:pt>
                <c:pt idx="155">
                  <c:v>0.42971120916592959</c:v>
                </c:pt>
                <c:pt idx="156">
                  <c:v>0.56518771185416972</c:v>
                </c:pt>
                <c:pt idx="157">
                  <c:v>1.189666040745027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0.15593474120857104</c:v>
                </c:pt>
                <c:pt idx="163">
                  <c:v>0.55645698601562243</c:v>
                </c:pt>
                <c:pt idx="164">
                  <c:v>0.13195309418563761</c:v>
                </c:pt>
                <c:pt idx="165">
                  <c:v>0</c:v>
                </c:pt>
                <c:pt idx="166">
                  <c:v>0.3246762400046258</c:v>
                </c:pt>
                <c:pt idx="167">
                  <c:v>0.13935849170391634</c:v>
                </c:pt>
                <c:pt idx="168">
                  <c:v>0</c:v>
                </c:pt>
                <c:pt idx="169">
                  <c:v>0.47449992938769558</c:v>
                </c:pt>
                <c:pt idx="170">
                  <c:v>0</c:v>
                </c:pt>
                <c:pt idx="171">
                  <c:v>0</c:v>
                </c:pt>
                <c:pt idx="172">
                  <c:v>1.1492637326042916</c:v>
                </c:pt>
                <c:pt idx="173">
                  <c:v>0</c:v>
                </c:pt>
                <c:pt idx="174">
                  <c:v>0.15133079227454785</c:v>
                </c:pt>
                <c:pt idx="175">
                  <c:v>3.0320254161857095E-2</c:v>
                </c:pt>
                <c:pt idx="176">
                  <c:v>0.36784226237751416</c:v>
                </c:pt>
                <c:pt idx="177">
                  <c:v>0</c:v>
                </c:pt>
                <c:pt idx="178">
                  <c:v>0</c:v>
                </c:pt>
                <c:pt idx="179">
                  <c:v>1.0128975074664557</c:v>
                </c:pt>
                <c:pt idx="180">
                  <c:v>0.96957648844709288</c:v>
                </c:pt>
                <c:pt idx="181">
                  <c:v>0</c:v>
                </c:pt>
                <c:pt idx="182">
                  <c:v>0.74561392861524556</c:v>
                </c:pt>
                <c:pt idx="183">
                  <c:v>0</c:v>
                </c:pt>
                <c:pt idx="184">
                  <c:v>0.18321134101579581</c:v>
                </c:pt>
                <c:pt idx="185">
                  <c:v>1.954072379878832E-2</c:v>
                </c:pt>
                <c:pt idx="186">
                  <c:v>0</c:v>
                </c:pt>
                <c:pt idx="187">
                  <c:v>0</c:v>
                </c:pt>
                <c:pt idx="188">
                  <c:v>1.8413835909013507E-2</c:v>
                </c:pt>
                <c:pt idx="189">
                  <c:v>0.54602152125150083</c:v>
                </c:pt>
                <c:pt idx="190">
                  <c:v>0.16302736677169222</c:v>
                </c:pt>
                <c:pt idx="191">
                  <c:v>0</c:v>
                </c:pt>
                <c:pt idx="192">
                  <c:v>0.68721774878035513</c:v>
                </c:pt>
                <c:pt idx="193">
                  <c:v>0</c:v>
                </c:pt>
                <c:pt idx="194">
                  <c:v>0.20757259113708035</c:v>
                </c:pt>
                <c:pt idx="195">
                  <c:v>1.0541757240211978E-2</c:v>
                </c:pt>
                <c:pt idx="196">
                  <c:v>0</c:v>
                </c:pt>
                <c:pt idx="197">
                  <c:v>0.66759730092497926</c:v>
                </c:pt>
                <c:pt idx="198">
                  <c:v>1.123516597322705</c:v>
                </c:pt>
                <c:pt idx="199">
                  <c:v>0.31986445565190941</c:v>
                </c:pt>
                <c:pt idx="200">
                  <c:v>0</c:v>
                </c:pt>
                <c:pt idx="201">
                  <c:v>0.14703450306750243</c:v>
                </c:pt>
                <c:pt idx="202">
                  <c:v>3.8274710041322164E-2</c:v>
                </c:pt>
                <c:pt idx="203">
                  <c:v>0</c:v>
                </c:pt>
                <c:pt idx="204">
                  <c:v>0</c:v>
                </c:pt>
                <c:pt idx="205">
                  <c:v>0.12272506925230511</c:v>
                </c:pt>
                <c:pt idx="206">
                  <c:v>0</c:v>
                </c:pt>
                <c:pt idx="207">
                  <c:v>0.32328038561364947</c:v>
                </c:pt>
                <c:pt idx="208">
                  <c:v>1.1031167407427027</c:v>
                </c:pt>
                <c:pt idx="209">
                  <c:v>0.12102903634678625</c:v>
                </c:pt>
                <c:pt idx="210">
                  <c:v>0</c:v>
                </c:pt>
                <c:pt idx="211">
                  <c:v>0.4982676301270822</c:v>
                </c:pt>
                <c:pt idx="212">
                  <c:v>0</c:v>
                </c:pt>
                <c:pt idx="213">
                  <c:v>0</c:v>
                </c:pt>
                <c:pt idx="214">
                  <c:v>0.29823858727304864</c:v>
                </c:pt>
                <c:pt idx="215">
                  <c:v>0.15203920810980698</c:v>
                </c:pt>
                <c:pt idx="216">
                  <c:v>0.29134151608883385</c:v>
                </c:pt>
                <c:pt idx="217">
                  <c:v>0</c:v>
                </c:pt>
                <c:pt idx="218">
                  <c:v>7.4943538253861228E-2</c:v>
                </c:pt>
                <c:pt idx="219">
                  <c:v>0.10869683497130642</c:v>
                </c:pt>
                <c:pt idx="220">
                  <c:v>0</c:v>
                </c:pt>
                <c:pt idx="221">
                  <c:v>0</c:v>
                </c:pt>
                <c:pt idx="222">
                  <c:v>7.6645956347067362E-2</c:v>
                </c:pt>
                <c:pt idx="223">
                  <c:v>0</c:v>
                </c:pt>
                <c:pt idx="224">
                  <c:v>0.3938406203700559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0.40237012789363247</c:v>
                </c:pt>
                <c:pt idx="229">
                  <c:v>0.15952370441748065</c:v>
                </c:pt>
                <c:pt idx="230">
                  <c:v>0</c:v>
                </c:pt>
                <c:pt idx="231">
                  <c:v>1.0754275498722958</c:v>
                </c:pt>
                <c:pt idx="232">
                  <c:v>0</c:v>
                </c:pt>
                <c:pt idx="233">
                  <c:v>0.12952471766845869</c:v>
                </c:pt>
                <c:pt idx="234">
                  <c:v>0.89536713394776501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0.78085806629559373</c:v>
                </c:pt>
                <c:pt idx="239">
                  <c:v>0.12810953001233175</c:v>
                </c:pt>
                <c:pt idx="240">
                  <c:v>0.4170830670807692</c:v>
                </c:pt>
                <c:pt idx="241">
                  <c:v>0.57057255270807683</c:v>
                </c:pt>
                <c:pt idx="242">
                  <c:v>0.20558403125397051</c:v>
                </c:pt>
                <c:pt idx="243">
                  <c:v>0</c:v>
                </c:pt>
                <c:pt idx="244">
                  <c:v>0</c:v>
                </c:pt>
                <c:pt idx="245">
                  <c:v>0.9565186062152069</c:v>
                </c:pt>
                <c:pt idx="246">
                  <c:v>0</c:v>
                </c:pt>
                <c:pt idx="247">
                  <c:v>0.35408282321992562</c:v>
                </c:pt>
                <c:pt idx="248">
                  <c:v>0</c:v>
                </c:pt>
                <c:pt idx="249">
                  <c:v>0.33450823917619588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MonteCarloBlackScholes!$O$6</c:f>
              <c:strCache>
                <c:ptCount val="1"/>
                <c:pt idx="0">
                  <c:v>option value  2 
[978]</c:v>
                </c:pt>
              </c:strCache>
            </c:strRef>
          </c:tx>
          <c:spPr>
            <a:ln w="28800">
              <a:noFill/>
            </a:ln>
          </c:spPr>
          <c:marker>
            <c:symbol val="circle"/>
            <c:size val="2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36000">
                <a:solidFill>
                  <a:srgbClr val="FF420E"/>
                </a:solidFill>
                <a:round/>
              </a:ln>
            </c:spPr>
            <c:trendlineType val="poly"/>
            <c:order val="3"/>
            <c:dispRSqr val="0"/>
            <c:dispEq val="0"/>
          </c:trendline>
          <c:xVal>
            <c:numRef>
              <c:f>MonteCarloBlackScholes!$M$8:$M$257</c:f>
              <c:numCache>
                <c:formatCode>0.000</c:formatCode>
                <c:ptCount val="250"/>
                <c:pt idx="0">
                  <c:v>0.52574994982619483</c:v>
                </c:pt>
                <c:pt idx="1">
                  <c:v>1.186330912902988</c:v>
                </c:pt>
                <c:pt idx="2">
                  <c:v>0.51145130562440622</c:v>
                </c:pt>
                <c:pt idx="3">
                  <c:v>1.64874931288683</c:v>
                </c:pt>
                <c:pt idx="4">
                  <c:v>1.0487189803762562</c:v>
                </c:pt>
                <c:pt idx="5">
                  <c:v>1.3786480425504204</c:v>
                </c:pt>
                <c:pt idx="6">
                  <c:v>1.3420116802819813</c:v>
                </c:pt>
                <c:pt idx="7">
                  <c:v>0.90519564727088164</c:v>
                </c:pt>
                <c:pt idx="8">
                  <c:v>0.93547467355371017</c:v>
                </c:pt>
                <c:pt idx="9">
                  <c:v>0.92264350168503995</c:v>
                </c:pt>
                <c:pt idx="10">
                  <c:v>0.90609243212306267</c:v>
                </c:pt>
                <c:pt idx="11">
                  <c:v>1.1455689129784723</c:v>
                </c:pt>
                <c:pt idx="12">
                  <c:v>0.84949953526127431</c:v>
                </c:pt>
                <c:pt idx="13">
                  <c:v>1.4917757177985183</c:v>
                </c:pt>
                <c:pt idx="14">
                  <c:v>1.3806264068773322</c:v>
                </c:pt>
                <c:pt idx="15">
                  <c:v>0.90102063528511378</c:v>
                </c:pt>
                <c:pt idx="16">
                  <c:v>0.87593971683359673</c:v>
                </c:pt>
                <c:pt idx="17">
                  <c:v>0.867017885813963</c:v>
                </c:pt>
                <c:pt idx="18">
                  <c:v>1.3043337589573458</c:v>
                </c:pt>
                <c:pt idx="19">
                  <c:v>1.3475742122564152</c:v>
                </c:pt>
                <c:pt idx="20">
                  <c:v>1.6544844284201778</c:v>
                </c:pt>
                <c:pt idx="21">
                  <c:v>1.0005055975916592</c:v>
                </c:pt>
                <c:pt idx="22">
                  <c:v>0.77600394760944136</c:v>
                </c:pt>
                <c:pt idx="23">
                  <c:v>0.78371333479909955</c:v>
                </c:pt>
                <c:pt idx="24">
                  <c:v>0.97378806315339184</c:v>
                </c:pt>
                <c:pt idx="25">
                  <c:v>0.76626094466290218</c:v>
                </c:pt>
                <c:pt idx="26">
                  <c:v>1.3927397631620888</c:v>
                </c:pt>
                <c:pt idx="27">
                  <c:v>1.3359422177095899</c:v>
                </c:pt>
                <c:pt idx="28">
                  <c:v>0.83913003206275871</c:v>
                </c:pt>
                <c:pt idx="29">
                  <c:v>0.84719000621714424</c:v>
                </c:pt>
                <c:pt idx="30">
                  <c:v>0.80698437979816606</c:v>
                </c:pt>
                <c:pt idx="31">
                  <c:v>1.8554878776989232</c:v>
                </c:pt>
                <c:pt idx="32">
                  <c:v>1.1212819458964429</c:v>
                </c:pt>
                <c:pt idx="33">
                  <c:v>0.75082476253384178</c:v>
                </c:pt>
                <c:pt idx="34">
                  <c:v>0.97252473717903498</c:v>
                </c:pt>
                <c:pt idx="35">
                  <c:v>1.3792666584439908</c:v>
                </c:pt>
                <c:pt idx="36">
                  <c:v>1.3930513000656881</c:v>
                </c:pt>
                <c:pt idx="37">
                  <c:v>0.94441461088424394</c:v>
                </c:pt>
                <c:pt idx="38">
                  <c:v>0.85477710900048487</c:v>
                </c:pt>
                <c:pt idx="39">
                  <c:v>1.72354226896463</c:v>
                </c:pt>
                <c:pt idx="40">
                  <c:v>1.0827576634780245</c:v>
                </c:pt>
                <c:pt idx="41">
                  <c:v>2.0160890859682969</c:v>
                </c:pt>
                <c:pt idx="42">
                  <c:v>0.79766679822847952</c:v>
                </c:pt>
                <c:pt idx="43">
                  <c:v>1.0056463860204228</c:v>
                </c:pt>
                <c:pt idx="44">
                  <c:v>1.3295621291135074</c:v>
                </c:pt>
                <c:pt idx="45">
                  <c:v>0.94309556616237766</c:v>
                </c:pt>
                <c:pt idx="46">
                  <c:v>1.0180736225396578</c:v>
                </c:pt>
                <c:pt idx="47">
                  <c:v>0.79032737118757956</c:v>
                </c:pt>
                <c:pt idx="48">
                  <c:v>0.8622980834651528</c:v>
                </c:pt>
                <c:pt idx="49">
                  <c:v>1.3736782672792622</c:v>
                </c:pt>
                <c:pt idx="50">
                  <c:v>0.63493624401826021</c:v>
                </c:pt>
                <c:pt idx="51">
                  <c:v>1.5567550713686467</c:v>
                </c:pt>
                <c:pt idx="52">
                  <c:v>2.014032920584524</c:v>
                </c:pt>
                <c:pt idx="53">
                  <c:v>0.69394818745794551</c:v>
                </c:pt>
                <c:pt idx="54">
                  <c:v>1.3894338041414125</c:v>
                </c:pt>
                <c:pt idx="55">
                  <c:v>0.98133204249757588</c:v>
                </c:pt>
                <c:pt idx="56">
                  <c:v>0.83701081594991489</c:v>
                </c:pt>
                <c:pt idx="57">
                  <c:v>0.98798513435076385</c:v>
                </c:pt>
                <c:pt idx="58">
                  <c:v>1.6278270841736344</c:v>
                </c:pt>
                <c:pt idx="59">
                  <c:v>1.2118061386677634</c:v>
                </c:pt>
                <c:pt idx="60">
                  <c:v>0.95074478406563256</c:v>
                </c:pt>
                <c:pt idx="61">
                  <c:v>0.68547520587902588</c:v>
                </c:pt>
                <c:pt idx="62">
                  <c:v>1.1661868008489227</c:v>
                </c:pt>
                <c:pt idx="63">
                  <c:v>1.5259362748996981</c:v>
                </c:pt>
                <c:pt idx="64">
                  <c:v>0.83341813979059665</c:v>
                </c:pt>
                <c:pt idx="65">
                  <c:v>1.2939233200399534</c:v>
                </c:pt>
                <c:pt idx="66">
                  <c:v>0.92250826242687156</c:v>
                </c:pt>
                <c:pt idx="67">
                  <c:v>0.85729204029817663</c:v>
                </c:pt>
                <c:pt idx="68">
                  <c:v>1.0683954810402017</c:v>
                </c:pt>
                <c:pt idx="69">
                  <c:v>0.72898643792239348</c:v>
                </c:pt>
                <c:pt idx="70">
                  <c:v>0.56531807348124041</c:v>
                </c:pt>
                <c:pt idx="71">
                  <c:v>0.91439258839253679</c:v>
                </c:pt>
                <c:pt idx="72">
                  <c:v>1.2055030860820499</c:v>
                </c:pt>
                <c:pt idx="73">
                  <c:v>0.54946072713149652</c:v>
                </c:pt>
                <c:pt idx="74">
                  <c:v>0.86120492888512801</c:v>
                </c:pt>
                <c:pt idx="75">
                  <c:v>0.8592418677312047</c:v>
                </c:pt>
                <c:pt idx="76">
                  <c:v>0.83982762336353312</c:v>
                </c:pt>
                <c:pt idx="77">
                  <c:v>0.91602323203372904</c:v>
                </c:pt>
                <c:pt idx="78">
                  <c:v>0.83034116694436222</c:v>
                </c:pt>
                <c:pt idx="79">
                  <c:v>2.1300325537781473</c:v>
                </c:pt>
                <c:pt idx="80">
                  <c:v>0.52092642770092246</c:v>
                </c:pt>
                <c:pt idx="81">
                  <c:v>0.89446004214055086</c:v>
                </c:pt>
                <c:pt idx="82">
                  <c:v>1.1745275273389661</c:v>
                </c:pt>
                <c:pt idx="83">
                  <c:v>0.77601266262077195</c:v>
                </c:pt>
                <c:pt idx="84">
                  <c:v>0.86196686249769217</c:v>
                </c:pt>
                <c:pt idx="85">
                  <c:v>0.73160946829533169</c:v>
                </c:pt>
                <c:pt idx="86">
                  <c:v>1.0096122700050318</c:v>
                </c:pt>
                <c:pt idx="87">
                  <c:v>0.64665074084493956</c:v>
                </c:pt>
                <c:pt idx="88">
                  <c:v>1.1179531483008307</c:v>
                </c:pt>
                <c:pt idx="89">
                  <c:v>1.2614372382254573</c:v>
                </c:pt>
                <c:pt idx="90">
                  <c:v>1.0921168252573279</c:v>
                </c:pt>
                <c:pt idx="91">
                  <c:v>0.86888182195568431</c:v>
                </c:pt>
                <c:pt idx="92">
                  <c:v>0.95547222383140973</c:v>
                </c:pt>
                <c:pt idx="93">
                  <c:v>1.0818375207381974</c:v>
                </c:pt>
                <c:pt idx="94">
                  <c:v>0.96870652131839541</c:v>
                </c:pt>
                <c:pt idx="95">
                  <c:v>1.0037861388577671</c:v>
                </c:pt>
                <c:pt idx="96">
                  <c:v>1.1067651386238531</c:v>
                </c:pt>
                <c:pt idx="97">
                  <c:v>1.0250872696141131</c:v>
                </c:pt>
                <c:pt idx="98">
                  <c:v>1.6672082156790062</c:v>
                </c:pt>
                <c:pt idx="99">
                  <c:v>1.1735268030830732</c:v>
                </c:pt>
                <c:pt idx="100">
                  <c:v>1.1483753692461611</c:v>
                </c:pt>
                <c:pt idx="101">
                  <c:v>0.87223466181279663</c:v>
                </c:pt>
                <c:pt idx="102">
                  <c:v>0.60285433344598505</c:v>
                </c:pt>
                <c:pt idx="103">
                  <c:v>1.1686593676329973</c:v>
                </c:pt>
                <c:pt idx="104">
                  <c:v>1.2590209131759822</c:v>
                </c:pt>
                <c:pt idx="105">
                  <c:v>0.88390124328346931</c:v>
                </c:pt>
                <c:pt idx="106">
                  <c:v>1.1699674356430374</c:v>
                </c:pt>
                <c:pt idx="107">
                  <c:v>0.80154004737754803</c:v>
                </c:pt>
                <c:pt idx="108">
                  <c:v>0.97870072924614271</c:v>
                </c:pt>
                <c:pt idx="109">
                  <c:v>0.65042785768794453</c:v>
                </c:pt>
                <c:pt idx="110">
                  <c:v>1.1810059969863114</c:v>
                </c:pt>
                <c:pt idx="111">
                  <c:v>1.744246062338858</c:v>
                </c:pt>
                <c:pt idx="112">
                  <c:v>0.84252026721174167</c:v>
                </c:pt>
                <c:pt idx="113">
                  <c:v>0.840178102450436</c:v>
                </c:pt>
                <c:pt idx="114">
                  <c:v>1.0360802350048868</c:v>
                </c:pt>
                <c:pt idx="115">
                  <c:v>0.93500144727667778</c:v>
                </c:pt>
                <c:pt idx="116">
                  <c:v>1.2582158247932429</c:v>
                </c:pt>
                <c:pt idx="117">
                  <c:v>1.2909433558230226</c:v>
                </c:pt>
                <c:pt idx="118">
                  <c:v>0.77819506425495799</c:v>
                </c:pt>
                <c:pt idx="119">
                  <c:v>1.0160850367698402</c:v>
                </c:pt>
                <c:pt idx="120">
                  <c:v>0.84593452927755153</c:v>
                </c:pt>
                <c:pt idx="121">
                  <c:v>0.65730734561444149</c:v>
                </c:pt>
                <c:pt idx="122">
                  <c:v>0.80614683944572663</c:v>
                </c:pt>
                <c:pt idx="123">
                  <c:v>0.8318720070583987</c:v>
                </c:pt>
                <c:pt idx="124">
                  <c:v>0.98366832804010929</c:v>
                </c:pt>
                <c:pt idx="125">
                  <c:v>1.2091810283802891</c:v>
                </c:pt>
                <c:pt idx="126">
                  <c:v>0.79591639900123312</c:v>
                </c:pt>
                <c:pt idx="127">
                  <c:v>0.83390149054099949</c:v>
                </c:pt>
                <c:pt idx="128">
                  <c:v>0.7644127008877144</c:v>
                </c:pt>
                <c:pt idx="129">
                  <c:v>1.2076132093120142</c:v>
                </c:pt>
                <c:pt idx="130">
                  <c:v>0.69991907370661288</c:v>
                </c:pt>
                <c:pt idx="131">
                  <c:v>1.5573129084732402</c:v>
                </c:pt>
                <c:pt idx="132">
                  <c:v>1.0076593856265601</c:v>
                </c:pt>
                <c:pt idx="133">
                  <c:v>0.62723864033276733</c:v>
                </c:pt>
                <c:pt idx="134">
                  <c:v>0.88152485966785332</c:v>
                </c:pt>
                <c:pt idx="135">
                  <c:v>0.65618988180654492</c:v>
                </c:pt>
                <c:pt idx="136">
                  <c:v>1.0035564745359864</c:v>
                </c:pt>
                <c:pt idx="137">
                  <c:v>1.2633131747044946</c:v>
                </c:pt>
                <c:pt idx="138">
                  <c:v>0.74058833952790393</c:v>
                </c:pt>
                <c:pt idx="139">
                  <c:v>0.96113721003644415</c:v>
                </c:pt>
                <c:pt idx="140">
                  <c:v>0.87124436806115357</c:v>
                </c:pt>
                <c:pt idx="141">
                  <c:v>1.4403738781610276</c:v>
                </c:pt>
                <c:pt idx="142">
                  <c:v>1.7018366776606304</c:v>
                </c:pt>
                <c:pt idx="143">
                  <c:v>1.3168012467871051</c:v>
                </c:pt>
                <c:pt idx="144">
                  <c:v>0.82412895946227993</c:v>
                </c:pt>
                <c:pt idx="145">
                  <c:v>1.1001272280293128</c:v>
                </c:pt>
                <c:pt idx="146">
                  <c:v>1.5111087918066426</c:v>
                </c:pt>
                <c:pt idx="147">
                  <c:v>0.49119518887483904</c:v>
                </c:pt>
                <c:pt idx="148">
                  <c:v>0.99685714376239809</c:v>
                </c:pt>
                <c:pt idx="149">
                  <c:v>1.4642127032182188</c:v>
                </c:pt>
                <c:pt idx="150">
                  <c:v>1.3311836972480802</c:v>
                </c:pt>
                <c:pt idx="151">
                  <c:v>0.91442522366289802</c:v>
                </c:pt>
                <c:pt idx="152">
                  <c:v>0.88849660727952018</c:v>
                </c:pt>
                <c:pt idx="153">
                  <c:v>0.8991881330949052</c:v>
                </c:pt>
                <c:pt idx="154">
                  <c:v>1.5593392542012421</c:v>
                </c:pt>
                <c:pt idx="155">
                  <c:v>1.3011619826566225</c:v>
                </c:pt>
                <c:pt idx="156">
                  <c:v>1.3961103369994596</c:v>
                </c:pt>
                <c:pt idx="157">
                  <c:v>1.8337743486502323</c:v>
                </c:pt>
                <c:pt idx="158">
                  <c:v>0.71401211786191521</c:v>
                </c:pt>
                <c:pt idx="159">
                  <c:v>0.95326147722457755</c:v>
                </c:pt>
                <c:pt idx="160">
                  <c:v>0.76872835561742936</c:v>
                </c:pt>
                <c:pt idx="161">
                  <c:v>0.64343473560869824</c:v>
                </c:pt>
                <c:pt idx="162">
                  <c:v>1.109286457568964</c:v>
                </c:pt>
                <c:pt idx="163">
                  <c:v>1.3899914305164942</c:v>
                </c:pt>
                <c:pt idx="164">
                  <c:v>1.0924789826631627</c:v>
                </c:pt>
                <c:pt idx="165">
                  <c:v>0.67231531818470702</c:v>
                </c:pt>
                <c:pt idx="166">
                  <c:v>1.2275484978646054</c:v>
                </c:pt>
                <c:pt idx="167">
                  <c:v>1.0976690362419235</c:v>
                </c:pt>
                <c:pt idx="168">
                  <c:v>0.97610454549375492</c:v>
                </c:pt>
                <c:pt idx="169">
                  <c:v>1.3325520406651659</c:v>
                </c:pt>
                <c:pt idx="170">
                  <c:v>0.82339199532813601</c:v>
                </c:pt>
                <c:pt idx="171">
                  <c:v>0.96008631211100059</c:v>
                </c:pt>
                <c:pt idx="172">
                  <c:v>1.8054584961334104</c:v>
                </c:pt>
                <c:pt idx="173">
                  <c:v>0.76455438467640569</c:v>
                </c:pt>
                <c:pt idx="174">
                  <c:v>1.1060597919399442</c:v>
                </c:pt>
                <c:pt idx="175">
                  <c:v>1.0212498712234235</c:v>
                </c:pt>
                <c:pt idx="176">
                  <c:v>1.2578012923086976</c:v>
                </c:pt>
                <c:pt idx="177">
                  <c:v>0.59869979372155113</c:v>
                </c:pt>
                <c:pt idx="178">
                  <c:v>0.81515110233812971</c:v>
                </c:pt>
                <c:pt idx="179">
                  <c:v>1.709886582127202</c:v>
                </c:pt>
                <c:pt idx="180">
                  <c:v>1.6795251586867939</c:v>
                </c:pt>
                <c:pt idx="181">
                  <c:v>0.8128226323490032</c:v>
                </c:pt>
                <c:pt idx="182">
                  <c:v>1.5225615814723892</c:v>
                </c:pt>
                <c:pt idx="183">
                  <c:v>0.62602001047328182</c:v>
                </c:pt>
                <c:pt idx="184">
                  <c:v>1.1284031915587982</c:v>
                </c:pt>
                <c:pt idx="185">
                  <c:v>1.0136950654212888</c:v>
                </c:pt>
                <c:pt idx="186">
                  <c:v>0.86180508142832968</c:v>
                </c:pt>
                <c:pt idx="187">
                  <c:v>0.93260878284606397</c:v>
                </c:pt>
                <c:pt idx="188">
                  <c:v>1.0129052889763712</c:v>
                </c:pt>
                <c:pt idx="189">
                  <c:v>1.3826777621939799</c:v>
                </c:pt>
                <c:pt idx="190">
                  <c:v>1.1142573057369154</c:v>
                </c:pt>
                <c:pt idx="191">
                  <c:v>0.89110817622144844</c:v>
                </c:pt>
                <c:pt idx="192">
                  <c:v>1.4816347708062581</c:v>
                </c:pt>
                <c:pt idx="193">
                  <c:v>0.86564810426148886</c:v>
                </c:pt>
                <c:pt idx="194">
                  <c:v>1.1454767103081938</c:v>
                </c:pt>
                <c:pt idx="195">
                  <c:v>1.007388163127765</c:v>
                </c:pt>
                <c:pt idx="196">
                  <c:v>0.98876631142170901</c:v>
                </c:pt>
                <c:pt idx="197">
                  <c:v>1.467883830987385</c:v>
                </c:pt>
                <c:pt idx="198">
                  <c:v>1.7874136833760668</c:v>
                </c:pt>
                <c:pt idx="199">
                  <c:v>1.2241761713232686</c:v>
                </c:pt>
                <c:pt idx="200">
                  <c:v>0.5812720253645558</c:v>
                </c:pt>
                <c:pt idx="201">
                  <c:v>1.1030487488299181</c:v>
                </c:pt>
                <c:pt idx="202">
                  <c:v>1.0268247309257434</c:v>
                </c:pt>
                <c:pt idx="203">
                  <c:v>0.62812656927057864</c:v>
                </c:pt>
                <c:pt idx="204">
                  <c:v>0.93555456630277711</c:v>
                </c:pt>
                <c:pt idx="205">
                  <c:v>1.0860115454037962</c:v>
                </c:pt>
                <c:pt idx="206">
                  <c:v>0.60371727041450318</c:v>
                </c:pt>
                <c:pt idx="207">
                  <c:v>1.2265702169472834</c:v>
                </c:pt>
                <c:pt idx="208">
                  <c:v>1.773116496980885</c:v>
                </c:pt>
                <c:pt idx="209">
                  <c:v>1.0848228851557464</c:v>
                </c:pt>
                <c:pt idx="210">
                  <c:v>0.9395446029258947</c:v>
                </c:pt>
                <c:pt idx="211">
                  <c:v>1.3492095718749206</c:v>
                </c:pt>
                <c:pt idx="212">
                  <c:v>0.6638886530460999</c:v>
                </c:pt>
                <c:pt idx="213">
                  <c:v>0.67007475991659937</c:v>
                </c:pt>
                <c:pt idx="214">
                  <c:v>1.2090197377494496</c:v>
                </c:pt>
                <c:pt idx="215">
                  <c:v>1.1065562833344929</c:v>
                </c:pt>
                <c:pt idx="216">
                  <c:v>1.2041859433590409</c:v>
                </c:pt>
                <c:pt idx="217">
                  <c:v>0.95578418554416966</c:v>
                </c:pt>
                <c:pt idx="218">
                  <c:v>1.0525239837509568</c:v>
                </c:pt>
                <c:pt idx="219">
                  <c:v>1.0761798939152594</c:v>
                </c:pt>
                <c:pt idx="220">
                  <c:v>0.76349585801799691</c:v>
                </c:pt>
                <c:pt idx="221">
                  <c:v>0.66421859647741788</c:v>
                </c:pt>
                <c:pt idx="222">
                  <c:v>1.0537171190411803</c:v>
                </c:pt>
                <c:pt idx="223">
                  <c:v>0.5209893706262676</c:v>
                </c:pt>
                <c:pt idx="224">
                  <c:v>1.2760221738492281</c:v>
                </c:pt>
                <c:pt idx="225">
                  <c:v>0.8083916247651326</c:v>
                </c:pt>
                <c:pt idx="226">
                  <c:v>0.97511755662896382</c:v>
                </c:pt>
                <c:pt idx="227">
                  <c:v>0.701208584692119</c:v>
                </c:pt>
                <c:pt idx="228">
                  <c:v>1.2820000569998</c:v>
                </c:pt>
                <c:pt idx="229">
                  <c:v>1.1118017730939531</c:v>
                </c:pt>
                <c:pt idx="230">
                  <c:v>0.75148860967773357</c:v>
                </c:pt>
                <c:pt idx="231">
                  <c:v>1.7537105996181532</c:v>
                </c:pt>
                <c:pt idx="232">
                  <c:v>0.7287449932521326</c:v>
                </c:pt>
                <c:pt idx="233">
                  <c:v>1.0907770613007437</c:v>
                </c:pt>
                <c:pt idx="234">
                  <c:v>1.6275157257095503</c:v>
                </c:pt>
                <c:pt idx="235">
                  <c:v>0.92815394829555109</c:v>
                </c:pt>
                <c:pt idx="236">
                  <c:v>0.96871406313647745</c:v>
                </c:pt>
                <c:pt idx="237">
                  <c:v>0.72101277089646876</c:v>
                </c:pt>
                <c:pt idx="238">
                  <c:v>1.547262343645754</c:v>
                </c:pt>
                <c:pt idx="239">
                  <c:v>1.0897852307148541</c:v>
                </c:pt>
                <c:pt idx="240">
                  <c:v>1.2923115821399167</c:v>
                </c:pt>
                <c:pt idx="241">
                  <c:v>1.3998842886983245</c:v>
                </c:pt>
                <c:pt idx="242">
                  <c:v>1.1440830332891763</c:v>
                </c:pt>
                <c:pt idx="243">
                  <c:v>0.7244235979526944</c:v>
                </c:pt>
                <c:pt idx="244">
                  <c:v>0.81524935752501548</c:v>
                </c:pt>
                <c:pt idx="245">
                  <c:v>1.6703735759066181</c:v>
                </c:pt>
                <c:pt idx="246">
                  <c:v>0.59234315937229243</c:v>
                </c:pt>
                <c:pt idx="247">
                  <c:v>1.2481580251828861</c:v>
                </c:pt>
                <c:pt idx="248">
                  <c:v>0.97941440349381548</c:v>
                </c:pt>
                <c:pt idx="249">
                  <c:v>1.2344392288970485</c:v>
                </c:pt>
              </c:numCache>
            </c:numRef>
          </c:xVal>
          <c:yVal>
            <c:numRef>
              <c:f>MonteCarloBlackScholes!$O$8:$O$257</c:f>
              <c:numCache>
                <c:formatCode>0.000</c:formatCode>
                <c:ptCount val="250"/>
                <c:pt idx="0">
                  <c:v>0</c:v>
                </c:pt>
                <c:pt idx="1">
                  <c:v>0.38803142998439288</c:v>
                </c:pt>
                <c:pt idx="2">
                  <c:v>0</c:v>
                </c:pt>
                <c:pt idx="3">
                  <c:v>9.1101899488339744E-2</c:v>
                </c:pt>
                <c:pt idx="4">
                  <c:v>0</c:v>
                </c:pt>
                <c:pt idx="5">
                  <c:v>0.19895180792659939</c:v>
                </c:pt>
                <c:pt idx="6">
                  <c:v>0.29158437159636225</c:v>
                </c:pt>
                <c:pt idx="7">
                  <c:v>9.1856155087464822E-2</c:v>
                </c:pt>
                <c:pt idx="8">
                  <c:v>0.30814148818765569</c:v>
                </c:pt>
                <c:pt idx="9">
                  <c:v>8.6609727732063199E-2</c:v>
                </c:pt>
                <c:pt idx="10">
                  <c:v>0</c:v>
                </c:pt>
                <c:pt idx="11">
                  <c:v>0.68449825132142028</c:v>
                </c:pt>
                <c:pt idx="12">
                  <c:v>0</c:v>
                </c:pt>
                <c:pt idx="13">
                  <c:v>0.47751375303721866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0.56046881826590533</c:v>
                </c:pt>
                <c:pt idx="19">
                  <c:v>1.5981996183631046</c:v>
                </c:pt>
                <c:pt idx="20">
                  <c:v>0.92953672061501746</c:v>
                </c:pt>
                <c:pt idx="21">
                  <c:v>0</c:v>
                </c:pt>
                <c:pt idx="22">
                  <c:v>0.16966885405141557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0.44206637740216942</c:v>
                </c:pt>
                <c:pt idx="27">
                  <c:v>3.0306185827064257E-2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0.4497278553086656</c:v>
                </c:pt>
                <c:pt idx="32">
                  <c:v>0.31086350578511274</c:v>
                </c:pt>
                <c:pt idx="33">
                  <c:v>0</c:v>
                </c:pt>
                <c:pt idx="34">
                  <c:v>0</c:v>
                </c:pt>
                <c:pt idx="35">
                  <c:v>0.26873404928630396</c:v>
                </c:pt>
                <c:pt idx="36">
                  <c:v>0.26378614831232272</c:v>
                </c:pt>
                <c:pt idx="37">
                  <c:v>0</c:v>
                </c:pt>
                <c:pt idx="38">
                  <c:v>0</c:v>
                </c:pt>
                <c:pt idx="39">
                  <c:v>0.84141117349900085</c:v>
                </c:pt>
                <c:pt idx="40">
                  <c:v>0.34448898529541039</c:v>
                </c:pt>
                <c:pt idx="41">
                  <c:v>0.52857272845035141</c:v>
                </c:pt>
                <c:pt idx="42">
                  <c:v>0.1706334956608892</c:v>
                </c:pt>
                <c:pt idx="43">
                  <c:v>0</c:v>
                </c:pt>
                <c:pt idx="44">
                  <c:v>0.14727194474556235</c:v>
                </c:pt>
                <c:pt idx="45">
                  <c:v>0</c:v>
                </c:pt>
                <c:pt idx="46">
                  <c:v>1.949561637178664E-2</c:v>
                </c:pt>
                <c:pt idx="47">
                  <c:v>3.7830549084932927E-2</c:v>
                </c:pt>
                <c:pt idx="48">
                  <c:v>0</c:v>
                </c:pt>
                <c:pt idx="49">
                  <c:v>0.11594877755045307</c:v>
                </c:pt>
                <c:pt idx="50">
                  <c:v>0</c:v>
                </c:pt>
                <c:pt idx="51">
                  <c:v>0.52169681271343649</c:v>
                </c:pt>
                <c:pt idx="52">
                  <c:v>0.5182307827699546</c:v>
                </c:pt>
                <c:pt idx="53">
                  <c:v>0</c:v>
                </c:pt>
                <c:pt idx="54">
                  <c:v>0.6324310850709508</c:v>
                </c:pt>
                <c:pt idx="55">
                  <c:v>0</c:v>
                </c:pt>
                <c:pt idx="56">
                  <c:v>2.6841042794036693E-2</c:v>
                </c:pt>
                <c:pt idx="57">
                  <c:v>0</c:v>
                </c:pt>
                <c:pt idx="58">
                  <c:v>1.0487930747962295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3.2245263322189383E-2</c:v>
                </c:pt>
                <c:pt idx="63">
                  <c:v>0.70025830748117157</c:v>
                </c:pt>
                <c:pt idx="64">
                  <c:v>0</c:v>
                </c:pt>
                <c:pt idx="65">
                  <c:v>0.23093961363575119</c:v>
                </c:pt>
                <c:pt idx="66">
                  <c:v>0</c:v>
                </c:pt>
                <c:pt idx="67">
                  <c:v>0</c:v>
                </c:pt>
                <c:pt idx="68">
                  <c:v>0.44344617956316668</c:v>
                </c:pt>
                <c:pt idx="69">
                  <c:v>0.22435212409792316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0.61562548479191725</c:v>
                </c:pt>
                <c:pt idx="77">
                  <c:v>0</c:v>
                </c:pt>
                <c:pt idx="78">
                  <c:v>0</c:v>
                </c:pt>
                <c:pt idx="79">
                  <c:v>2.4700689872491681</c:v>
                </c:pt>
                <c:pt idx="80">
                  <c:v>0</c:v>
                </c:pt>
                <c:pt idx="81">
                  <c:v>0</c:v>
                </c:pt>
                <c:pt idx="82">
                  <c:v>0.71610605865044819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0.73314613342359669</c:v>
                </c:pt>
                <c:pt idx="87">
                  <c:v>0</c:v>
                </c:pt>
                <c:pt idx="88">
                  <c:v>0</c:v>
                </c:pt>
                <c:pt idx="89">
                  <c:v>0.28372749711548201</c:v>
                </c:pt>
                <c:pt idx="90">
                  <c:v>0.15550874630145461</c:v>
                </c:pt>
                <c:pt idx="91">
                  <c:v>0.37281495818164356</c:v>
                </c:pt>
                <c:pt idx="92">
                  <c:v>0.21723382845533135</c:v>
                </c:pt>
                <c:pt idx="93">
                  <c:v>0</c:v>
                </c:pt>
                <c:pt idx="94">
                  <c:v>0</c:v>
                </c:pt>
                <c:pt idx="95">
                  <c:v>7.664258628945768E-3</c:v>
                </c:pt>
                <c:pt idx="96">
                  <c:v>0</c:v>
                </c:pt>
                <c:pt idx="97">
                  <c:v>0</c:v>
                </c:pt>
                <c:pt idx="98">
                  <c:v>1.0238557946838494</c:v>
                </c:pt>
                <c:pt idx="99">
                  <c:v>0</c:v>
                </c:pt>
                <c:pt idx="100">
                  <c:v>3.9469000959347515E-2</c:v>
                </c:pt>
                <c:pt idx="101">
                  <c:v>0</c:v>
                </c:pt>
                <c:pt idx="102">
                  <c:v>0</c:v>
                </c:pt>
                <c:pt idx="103">
                  <c:v>0.72093785222951234</c:v>
                </c:pt>
                <c:pt idx="104">
                  <c:v>0.13239434238453726</c:v>
                </c:pt>
                <c:pt idx="105">
                  <c:v>0</c:v>
                </c:pt>
                <c:pt idx="106">
                  <c:v>0.17267100321578713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1.2476263650389334</c:v>
                </c:pt>
                <c:pt idx="111">
                  <c:v>1.0479273631673862</c:v>
                </c:pt>
                <c:pt idx="112">
                  <c:v>0</c:v>
                </c:pt>
                <c:pt idx="113">
                  <c:v>0</c:v>
                </c:pt>
                <c:pt idx="114">
                  <c:v>6.7084126766304153E-3</c:v>
                </c:pt>
                <c:pt idx="115">
                  <c:v>4.954563385059068E-2</c:v>
                </c:pt>
                <c:pt idx="116">
                  <c:v>0.2149851758650578</c:v>
                </c:pt>
                <c:pt idx="117">
                  <c:v>0.44279235266496619</c:v>
                </c:pt>
                <c:pt idx="118">
                  <c:v>0</c:v>
                </c:pt>
                <c:pt idx="119">
                  <c:v>0.17316261844823899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0.42109752615102308</c:v>
                </c:pt>
                <c:pt idx="125">
                  <c:v>0.10120444642029182</c:v>
                </c:pt>
                <c:pt idx="126">
                  <c:v>0</c:v>
                </c:pt>
                <c:pt idx="127">
                  <c:v>0.20019972891818516</c:v>
                </c:pt>
                <c:pt idx="128">
                  <c:v>0</c:v>
                </c:pt>
                <c:pt idx="129">
                  <c:v>3.364667771963073E-2</c:v>
                </c:pt>
                <c:pt idx="130">
                  <c:v>0</c:v>
                </c:pt>
                <c:pt idx="131">
                  <c:v>0.35444392815928444</c:v>
                </c:pt>
                <c:pt idx="132">
                  <c:v>0</c:v>
                </c:pt>
                <c:pt idx="133">
                  <c:v>0</c:v>
                </c:pt>
                <c:pt idx="134">
                  <c:v>4.3686166074256551E-2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7.4636655277939917E-2</c:v>
                </c:pt>
                <c:pt idx="140">
                  <c:v>2.6307080607291998E-2</c:v>
                </c:pt>
                <c:pt idx="141">
                  <c:v>4.992367114506676E-2</c:v>
                </c:pt>
                <c:pt idx="142">
                  <c:v>0.94931456003457482</c:v>
                </c:pt>
                <c:pt idx="143">
                  <c:v>0.11507141303786883</c:v>
                </c:pt>
                <c:pt idx="144">
                  <c:v>0</c:v>
                </c:pt>
                <c:pt idx="145">
                  <c:v>0</c:v>
                </c:pt>
                <c:pt idx="146">
                  <c:v>0.21225042707605166</c:v>
                </c:pt>
                <c:pt idx="147">
                  <c:v>0</c:v>
                </c:pt>
                <c:pt idx="148">
                  <c:v>0.22110822069501887</c:v>
                </c:pt>
                <c:pt idx="149">
                  <c:v>0.60186361803064958</c:v>
                </c:pt>
                <c:pt idx="150">
                  <c:v>0.44580804377477462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0.38405650082742526</c:v>
                </c:pt>
                <c:pt idx="155">
                  <c:v>0</c:v>
                </c:pt>
                <c:pt idx="156">
                  <c:v>0.64217274458764284</c:v>
                </c:pt>
                <c:pt idx="157">
                  <c:v>0.6547226358782392</c:v>
                </c:pt>
                <c:pt idx="158">
                  <c:v>0</c:v>
                </c:pt>
                <c:pt idx="159">
                  <c:v>0.12256023492458357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1.517297808596503</c:v>
                </c:pt>
                <c:pt idx="164">
                  <c:v>0.33293912532311198</c:v>
                </c:pt>
                <c:pt idx="165">
                  <c:v>0</c:v>
                </c:pt>
                <c:pt idx="166">
                  <c:v>0.82071934626504017</c:v>
                </c:pt>
                <c:pt idx="167">
                  <c:v>0.47496192729563125</c:v>
                </c:pt>
                <c:pt idx="168">
                  <c:v>0.4698400597880073</c:v>
                </c:pt>
                <c:pt idx="169">
                  <c:v>4.8801889193043679E-2</c:v>
                </c:pt>
                <c:pt idx="170">
                  <c:v>0</c:v>
                </c:pt>
                <c:pt idx="171">
                  <c:v>9.6294479876846695E-3</c:v>
                </c:pt>
                <c:pt idx="172">
                  <c:v>0.44281980751624872</c:v>
                </c:pt>
                <c:pt idx="173">
                  <c:v>0</c:v>
                </c:pt>
                <c:pt idx="174">
                  <c:v>0.35179678928697877</c:v>
                </c:pt>
                <c:pt idx="175">
                  <c:v>0</c:v>
                </c:pt>
                <c:pt idx="176">
                  <c:v>0.62835585643304015</c:v>
                </c:pt>
                <c:pt idx="177">
                  <c:v>0</c:v>
                </c:pt>
                <c:pt idx="178">
                  <c:v>0</c:v>
                </c:pt>
                <c:pt idx="179">
                  <c:v>0.66922343845903409</c:v>
                </c:pt>
                <c:pt idx="180">
                  <c:v>0.79208659878440058</c:v>
                </c:pt>
                <c:pt idx="181">
                  <c:v>0</c:v>
                </c:pt>
                <c:pt idx="182">
                  <c:v>0.68383385076086378</c:v>
                </c:pt>
                <c:pt idx="183">
                  <c:v>0</c:v>
                </c:pt>
                <c:pt idx="184">
                  <c:v>0.69920732091626991</c:v>
                </c:pt>
                <c:pt idx="185">
                  <c:v>0.29605224529721208</c:v>
                </c:pt>
                <c:pt idx="186">
                  <c:v>0</c:v>
                </c:pt>
                <c:pt idx="187">
                  <c:v>0</c:v>
                </c:pt>
                <c:pt idx="188">
                  <c:v>6.5108157369005673E-2</c:v>
                </c:pt>
                <c:pt idx="189">
                  <c:v>1.80875821741984</c:v>
                </c:pt>
                <c:pt idx="190">
                  <c:v>8.6409439164125301E-2</c:v>
                </c:pt>
                <c:pt idx="191">
                  <c:v>3.1464099457043274E-2</c:v>
                </c:pt>
                <c:pt idx="192">
                  <c:v>1.3598855688436926</c:v>
                </c:pt>
                <c:pt idx="193">
                  <c:v>0.3810889844178923</c:v>
                </c:pt>
                <c:pt idx="194">
                  <c:v>0.24146303297641453</c:v>
                </c:pt>
                <c:pt idx="195">
                  <c:v>0.32249421380359927</c:v>
                </c:pt>
                <c:pt idx="196">
                  <c:v>0</c:v>
                </c:pt>
                <c:pt idx="197">
                  <c:v>0.15926016511629779</c:v>
                </c:pt>
                <c:pt idx="198">
                  <c:v>1.3425829010285313</c:v>
                </c:pt>
                <c:pt idx="199">
                  <c:v>0.25698388207648815</c:v>
                </c:pt>
                <c:pt idx="200">
                  <c:v>0</c:v>
                </c:pt>
                <c:pt idx="201">
                  <c:v>0.42975300215871287</c:v>
                </c:pt>
                <c:pt idx="202">
                  <c:v>0.30140407549536641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9.0660310335450134E-2</c:v>
                </c:pt>
                <c:pt idx="208">
                  <c:v>0.83358943805538555</c:v>
                </c:pt>
                <c:pt idx="209">
                  <c:v>0</c:v>
                </c:pt>
                <c:pt idx="210">
                  <c:v>0.40549052669888003</c:v>
                </c:pt>
                <c:pt idx="211">
                  <c:v>0.45863604942813796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0.14069003680833103</c:v>
                </c:pt>
                <c:pt idx="216">
                  <c:v>8.88274024473607E-3</c:v>
                </c:pt>
                <c:pt idx="217">
                  <c:v>0</c:v>
                </c:pt>
                <c:pt idx="218">
                  <c:v>0.20474535585528192</c:v>
                </c:pt>
                <c:pt idx="219">
                  <c:v>0</c:v>
                </c:pt>
                <c:pt idx="220">
                  <c:v>9.7272682680708766E-2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0.62167930456920084</c:v>
                </c:pt>
                <c:pt idx="225">
                  <c:v>0.36022988553240354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0.1647563674105483</c:v>
                </c:pt>
                <c:pt idx="230">
                  <c:v>0</c:v>
                </c:pt>
                <c:pt idx="231">
                  <c:v>0.17645328645141647</c:v>
                </c:pt>
                <c:pt idx="232">
                  <c:v>0</c:v>
                </c:pt>
                <c:pt idx="233">
                  <c:v>0</c:v>
                </c:pt>
                <c:pt idx="234">
                  <c:v>0.26522535320192225</c:v>
                </c:pt>
                <c:pt idx="235">
                  <c:v>0</c:v>
                </c:pt>
                <c:pt idx="236">
                  <c:v>0.23363539476601092</c:v>
                </c:pt>
                <c:pt idx="237">
                  <c:v>0</c:v>
                </c:pt>
                <c:pt idx="238">
                  <c:v>0.7661239229369694</c:v>
                </c:pt>
                <c:pt idx="239">
                  <c:v>0</c:v>
                </c:pt>
                <c:pt idx="240">
                  <c:v>0.3484446240773747</c:v>
                </c:pt>
                <c:pt idx="241">
                  <c:v>0.29807223922568543</c:v>
                </c:pt>
                <c:pt idx="242">
                  <c:v>4.6262628523997318E-2</c:v>
                </c:pt>
                <c:pt idx="243">
                  <c:v>0</c:v>
                </c:pt>
                <c:pt idx="244">
                  <c:v>0.20798541256982897</c:v>
                </c:pt>
                <c:pt idx="245">
                  <c:v>0.86887469371977166</c:v>
                </c:pt>
                <c:pt idx="246">
                  <c:v>0</c:v>
                </c:pt>
                <c:pt idx="247">
                  <c:v>0</c:v>
                </c:pt>
                <c:pt idx="248">
                  <c:v>0.26008507337843639</c:v>
                </c:pt>
                <c:pt idx="249">
                  <c:v>0.38502867397562623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976672"/>
        <c:axId val="223977232"/>
      </c:scatterChart>
      <c:valAx>
        <c:axId val="223976672"/>
        <c:scaling>
          <c:orientation val="minMax"/>
          <c:max val="1.7"/>
          <c:min val="0.3"/>
        </c:scaling>
        <c:delete val="0"/>
        <c:axPos val="b"/>
        <c:numFmt formatCode="0.000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3977232"/>
        <c:crosses val="autoZero"/>
        <c:crossBetween val="midCat"/>
      </c:valAx>
      <c:valAx>
        <c:axId val="223977232"/>
        <c:scaling>
          <c:orientation val="minMax"/>
          <c:max val="1.5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0.000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3976672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"/>
          <c:y val="0.853374094202898"/>
          <c:w val="0.99992806790389899"/>
          <c:h val="0.14641603442418799"/>
        </c:manualLayout>
      </c:layout>
      <c:overlay val="1"/>
      <c:spPr>
        <a:solidFill>
          <a:srgbClr val="D9D9D9"/>
        </a:solidFill>
        <a:ln>
          <a:solidFill>
            <a:srgbClr val="000000"/>
          </a:solidFill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de-DE"/>
        </a:p>
      </c:txPr>
    </c:legend>
    <c:plotVisOnly val="0"/>
    <c:dispBlanksAs val="span"/>
    <c:showDLblsOverMax val="1"/>
  </c:chart>
  <c:spPr>
    <a:solidFill>
      <a:srgbClr val="EEEEEE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46080</xdr:colOff>
      <xdr:row>37</xdr:row>
      <xdr:rowOff>79560</xdr:rowOff>
    </xdr:from>
    <xdr:to>
      <xdr:col>10</xdr:col>
      <xdr:colOff>982800</xdr:colOff>
      <xdr:row>59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  <definedName name="OBSYNC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zoomScale="75" zoomScaleNormal="75" workbookViewId="0">
      <selection activeCell="E20" sqref="E20"/>
    </sheetView>
  </sheetViews>
  <sheetFormatPr baseColWidth="10" defaultColWidth="8.88671875" defaultRowHeight="13.2" x14ac:dyDescent="0.25"/>
  <cols>
    <col min="1" max="3" width="9.109375" style="1" customWidth="1"/>
    <col min="4" max="7" width="10.6640625" style="1" customWidth="1"/>
    <col min="8" max="8" width="18.6640625" style="1" customWidth="1"/>
    <col min="9" max="10" width="10.6640625" style="1" customWidth="1"/>
    <col min="11" max="11" width="11.6640625" style="1" customWidth="1"/>
    <col min="12" max="12" width="10.6640625" style="2" customWidth="1"/>
    <col min="13" max="256" width="10.6640625" style="1" customWidth="1"/>
    <col min="257" max="1025" width="11.5546875" style="3"/>
  </cols>
  <sheetData>
    <row r="2" spans="2:6" x14ac:dyDescent="0.25">
      <c r="B2" s="4" t="s">
        <v>0</v>
      </c>
    </row>
    <row r="5" spans="2:6" x14ac:dyDescent="0.25">
      <c r="B5" s="5" t="s">
        <v>1</v>
      </c>
      <c r="C5" s="5"/>
      <c r="E5" s="6" t="s">
        <v>2</v>
      </c>
      <c r="F5" s="6"/>
    </row>
    <row r="7" spans="2:6" x14ac:dyDescent="0.25">
      <c r="B7" s="7" t="s">
        <v>3</v>
      </c>
      <c r="C7" s="7"/>
      <c r="E7" s="7" t="s">
        <v>4</v>
      </c>
      <c r="F7" s="7"/>
    </row>
    <row r="8" spans="2:6" x14ac:dyDescent="0.25">
      <c r="B8" s="1" t="s">
        <v>5</v>
      </c>
      <c r="C8" s="8" t="b">
        <f>TRUE()</f>
        <v>1</v>
      </c>
      <c r="E8" s="1" t="s">
        <v>6</v>
      </c>
      <c r="F8" s="9" t="s">
        <v>7</v>
      </c>
    </row>
    <row r="9" spans="2:6" x14ac:dyDescent="0.25">
      <c r="E9" s="1" t="s">
        <v>8</v>
      </c>
      <c r="F9" s="10" t="b">
        <f>TRUE()</f>
        <v>1</v>
      </c>
    </row>
    <row r="10" spans="2:6" x14ac:dyDescent="0.25">
      <c r="B10" s="7" t="s">
        <v>9</v>
      </c>
      <c r="C10" s="7"/>
    </row>
    <row r="11" spans="2:6" x14ac:dyDescent="0.25">
      <c r="B11" s="11" t="b">
        <f>[1]!obControlPanelSetVisible(C8)</f>
        <v>1</v>
      </c>
      <c r="E11" s="12" t="s">
        <v>9</v>
      </c>
      <c r="F11" s="12"/>
    </row>
    <row r="12" spans="2:6" x14ac:dyDescent="0.25">
      <c r="E12" s="1" t="s">
        <v>10</v>
      </c>
      <c r="F12" s="1" t="str">
        <f>[1]!OBADDALLJARS(F8,F9)</f>
        <v>\\vmware-host\Shared Folders\finmath-spreadsheets\spreadsheets\Monte Carlo Valuation of Bermudan Options\lib</v>
      </c>
    </row>
    <row r="14" spans="2:6" x14ac:dyDescent="0.25">
      <c r="B14" s="5" t="s">
        <v>11</v>
      </c>
      <c r="C14" s="5"/>
      <c r="E14" s="6" t="s">
        <v>12</v>
      </c>
      <c r="F14" s="6"/>
    </row>
    <row r="16" spans="2:6" x14ac:dyDescent="0.25">
      <c r="B16" s="7" t="s">
        <v>9</v>
      </c>
      <c r="C16" s="7"/>
      <c r="E16" s="7" t="s">
        <v>13</v>
      </c>
      <c r="F16" s="7"/>
    </row>
    <row r="17" spans="2:6" x14ac:dyDescent="0.25">
      <c r="B17" s="1" t="s">
        <v>14</v>
      </c>
      <c r="C17" s="13" t="str">
        <f>[1]!OBGETPROPERTY("version")</f>
        <v>6.1.0</v>
      </c>
      <c r="E17" s="1" t="s">
        <v>6</v>
      </c>
      <c r="F17" s="9"/>
    </row>
    <row r="18" spans="2:6" x14ac:dyDescent="0.25">
      <c r="B18" s="1" t="s">
        <v>15</v>
      </c>
      <c r="C18" s="1" t="str">
        <f>[1]!OBGETPROPERTY("build")</f>
        <v>60100</v>
      </c>
      <c r="E18" s="1" t="s">
        <v>8</v>
      </c>
      <c r="F18" s="14">
        <f>1</f>
        <v>1</v>
      </c>
    </row>
    <row r="20" spans="2:6" x14ac:dyDescent="0.25">
      <c r="E20" s="7" t="s">
        <v>9</v>
      </c>
      <c r="F20" s="7"/>
    </row>
    <row r="21" spans="2:6" x14ac:dyDescent="0.25">
      <c r="B21" s="5" t="s">
        <v>16</v>
      </c>
      <c r="C21" s="5"/>
      <c r="E21" s="1" t="s">
        <v>10</v>
      </c>
      <c r="F21" s="1" t="str">
        <f>[1]!OBADDCLASSES(F17,F18)</f>
        <v>\\vmware-host\Shared Folders\finmath-spreadsheets\spreadsheets\Monte Carlo Valuation of Bermudan Options\</v>
      </c>
    </row>
    <row r="23" spans="2:6" x14ac:dyDescent="0.25">
      <c r="B23" s="7" t="s">
        <v>9</v>
      </c>
      <c r="C23" s="7"/>
    </row>
    <row r="24" spans="2:6" x14ac:dyDescent="0.25">
      <c r="B24" s="1" t="s">
        <v>14</v>
      </c>
      <c r="C24" s="13" t="str">
        <f>[1]!obGet([1]!obCall("",obLibs&amp;"net.finmath.information.Library","getVersionString"))</f>
        <v>4.0.6-SNAPSHOT</v>
      </c>
    </row>
    <row r="25" spans="2:6" x14ac:dyDescent="0.25">
      <c r="E25" s="6" t="s">
        <v>17</v>
      </c>
      <c r="F25" s="6"/>
    </row>
    <row r="26" spans="2:6" x14ac:dyDescent="0.25">
      <c r="E26" s="15" t="str">
        <f>IF(OR(ISERROR(F12),ISERROR(F21)),NA(),"")</f>
        <v/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99"/>
  <sheetViews>
    <sheetView tabSelected="1" zoomScale="75" zoomScaleNormal="75" workbookViewId="0"/>
  </sheetViews>
  <sheetFormatPr baseColWidth="10" defaultColWidth="8.88671875" defaultRowHeight="13.2" x14ac:dyDescent="0.25"/>
  <cols>
    <col min="1" max="1" width="5" style="16" customWidth="1"/>
    <col min="2" max="254" width="14.44140625" style="16" customWidth="1"/>
    <col min="255" max="255" width="14.44140625" style="17" customWidth="1"/>
    <col min="256" max="1025" width="11.5546875" style="3"/>
  </cols>
  <sheetData>
    <row r="2" spans="2:1024" s="18" customFormat="1" ht="15" x14ac:dyDescent="0.25">
      <c r="B2" s="18" t="s">
        <v>18</v>
      </c>
      <c r="AMI2" s="3"/>
      <c r="AMJ2" s="3"/>
    </row>
    <row r="3" spans="2:1024" s="19" customFormat="1" ht="11.55" customHeight="1" x14ac:dyDescent="0.25">
      <c r="B3" s="20" t="s">
        <v>19</v>
      </c>
      <c r="AMI3" s="3"/>
      <c r="AMJ3" s="3"/>
    </row>
    <row r="4" spans="2:1024" s="19" customFormat="1" ht="11.55" customHeight="1" x14ac:dyDescent="0.25">
      <c r="B4" s="21"/>
      <c r="L4" s="22" t="s">
        <v>20</v>
      </c>
      <c r="M4" s="23">
        <v>1</v>
      </c>
      <c r="N4" s="23">
        <v>1</v>
      </c>
      <c r="O4" s="23">
        <v>2</v>
      </c>
      <c r="AMI4" s="3"/>
      <c r="AMJ4" s="3"/>
    </row>
    <row r="6" spans="2:1024" ht="11.55" customHeight="1" x14ac:dyDescent="0.25">
      <c r="B6" s="24" t="s">
        <v>21</v>
      </c>
      <c r="C6" s="24"/>
      <c r="D6" s="24"/>
      <c r="E6" s="24"/>
      <c r="G6" s="24" t="s">
        <v>22</v>
      </c>
      <c r="H6" s="24"/>
      <c r="I6" s="24"/>
      <c r="J6" s="24"/>
      <c r="K6" s="24"/>
      <c r="M6" s="25" t="str">
        <f>[1]!obCall("underlyingValue "&amp;M4,$B$52,"getAssetValue",[1]!obMake("","double",M4),[1]!obMake("","int",0))</f>
        <v>underlyingValue 1 
[958]</v>
      </c>
      <c r="N6" s="25" t="str">
        <f>[1]!obCall("option value  "&amp;N4,[1]!obCall("",[1]!obCall("",[1]!obCall("",$B$52,"getAssetValue",[1]!obMake("","double",N4),[1]!obMake("","int",0)),"sub",[1]!obMake("","double",J11)),"floor",[1]!obMake("","double",0)),"mult",[1]!obMake("","double",J10*EXP(-$E$20*N4)))</f>
        <v>option value  1 
[968]</v>
      </c>
      <c r="O6" s="25" t="str">
        <f>[1]!obCall("option value  "&amp;O4,[1]!obCall("",[1]!obCall("",[1]!obCall("",$B$52,"getAssetValue",[1]!obMake("","double",O4),[1]!obMake("","int",0)),"sub",[1]!obMake("","double",K11)),"floor",[1]!obMake("","double",0)),"mult",[1]!obMake("","double",K10*EXP(-$E$20*O4)))</f>
        <v>option value  2 
[978]</v>
      </c>
    </row>
    <row r="7" spans="2:1024" ht="11.55" customHeight="1" x14ac:dyDescent="0.25">
      <c r="B7" s="16" t="s">
        <v>23</v>
      </c>
      <c r="C7" s="16" t="str">
        <f>obLibs&amp;"net.finmath.time.TimeDiscretizationFromArray"</f>
        <v>net.finmath.time.TimeDiscretizationFromArray</v>
      </c>
      <c r="G7" s="16" t="s">
        <v>23</v>
      </c>
      <c r="H7" s="16" t="str">
        <f>obLibs&amp;"net.finmath.montecarlo.assetderivativevaluation.products.BermudanOption"</f>
        <v>net.finmath.montecarlo.assetderivativevaluation.products.BermudanOption</v>
      </c>
    </row>
    <row r="8" spans="2:1024" ht="11.55" customHeight="1" x14ac:dyDescent="0.25">
      <c r="B8" s="26" t="s">
        <v>3</v>
      </c>
      <c r="C8" s="26"/>
      <c r="D8" s="26"/>
      <c r="E8" s="26"/>
      <c r="G8" s="26" t="s">
        <v>3</v>
      </c>
      <c r="H8" s="26"/>
      <c r="I8" s="26"/>
      <c r="J8" s="26"/>
      <c r="K8" s="26"/>
      <c r="M8" s="27">
        <f t="array" ref="M8:M257">TRANSPOSE([1]!obGet([1]!obCall("",M6,"getRealizations")))</f>
        <v>0.52574994982619483</v>
      </c>
      <c r="N8" s="27">
        <f t="array" ref="N8:N257">TRANSPOSE([1]!obGet([1]!obCall("",N6,"getRealizations")))</f>
        <v>0</v>
      </c>
      <c r="O8" s="27">
        <f t="array" ref="O8:O257">TRANSPOSE([1]!obGet([1]!obCall("",O6,"getRealizations")))</f>
        <v>0</v>
      </c>
    </row>
    <row r="9" spans="2:1024" ht="11.55" customHeight="1" x14ac:dyDescent="0.25">
      <c r="B9" s="28" t="str">
        <f>[1]!obMake(C9,D9,E9)</f>
        <v>td.start 
[930]</v>
      </c>
      <c r="C9" s="28" t="s">
        <v>24</v>
      </c>
      <c r="D9" s="28" t="s">
        <v>25</v>
      </c>
      <c r="E9" s="29">
        <v>0</v>
      </c>
      <c r="G9" s="28" t="str">
        <f>[1]!obMake(H9,I9,J9:K9)</f>
        <v>exerciseDates 
[926]</v>
      </c>
      <c r="H9" s="28" t="s">
        <v>26</v>
      </c>
      <c r="I9" s="28" t="s">
        <v>27</v>
      </c>
      <c r="J9" s="30">
        <v>1</v>
      </c>
      <c r="K9" s="30">
        <v>2</v>
      </c>
      <c r="M9" s="27">
        <v>1.186330912902988</v>
      </c>
      <c r="N9" s="27">
        <v>0.26586517057110287</v>
      </c>
      <c r="O9" s="27">
        <v>0.38803142998439288</v>
      </c>
    </row>
    <row r="10" spans="2:1024" ht="11.55" customHeight="1" x14ac:dyDescent="0.25">
      <c r="B10" s="28" t="str">
        <f>[1]!obMake(C10,D10,E10)</f>
        <v>td.num 
[922]</v>
      </c>
      <c r="C10" s="28" t="s">
        <v>28</v>
      </c>
      <c r="D10" s="28" t="s">
        <v>29</v>
      </c>
      <c r="E10" s="29">
        <v>50</v>
      </c>
      <c r="G10" s="28" t="str">
        <f>[1]!obMake(H10,I10,J10:K10)</f>
        <v>notionals 
[940]</v>
      </c>
      <c r="H10" s="28" t="s">
        <v>30</v>
      </c>
      <c r="I10" s="28" t="s">
        <v>27</v>
      </c>
      <c r="J10" s="30">
        <v>1.5</v>
      </c>
      <c r="K10" s="30">
        <v>1</v>
      </c>
      <c r="M10" s="27">
        <v>0.51145130562440622</v>
      </c>
      <c r="N10" s="27">
        <v>0</v>
      </c>
      <c r="O10" s="27">
        <v>0</v>
      </c>
    </row>
    <row r="11" spans="2:1024" ht="11.55" customHeight="1" x14ac:dyDescent="0.25">
      <c r="B11" s="28" t="str">
        <f>[1]!obMake(C11,D11,E11)</f>
        <v>td.step 
[937]</v>
      </c>
      <c r="C11" s="28" t="s">
        <v>31</v>
      </c>
      <c r="D11" s="28" t="s">
        <v>25</v>
      </c>
      <c r="E11" s="29">
        <v>0.1</v>
      </c>
      <c r="G11" s="28" t="str">
        <f>[1]!obMake(H11,I11,J11:K11)</f>
        <v>strikes 
[925]</v>
      </c>
      <c r="H11" s="28" t="s">
        <v>32</v>
      </c>
      <c r="I11" s="28" t="s">
        <v>27</v>
      </c>
      <c r="J11" s="30">
        <v>1</v>
      </c>
      <c r="K11" s="30">
        <v>1</v>
      </c>
      <c r="M11" s="27">
        <v>1.64874931288683</v>
      </c>
      <c r="N11" s="27">
        <v>0.92566415331385943</v>
      </c>
      <c r="O11" s="27">
        <v>9.1101899488339744E-2</v>
      </c>
    </row>
    <row r="12" spans="2:1024" ht="11.55" customHeight="1" x14ac:dyDescent="0.25">
      <c r="B12" s="3"/>
      <c r="D12" s="28"/>
      <c r="M12" s="27">
        <v>1.0487189803762562</v>
      </c>
      <c r="N12" s="27">
        <v>6.951439149835166E-2</v>
      </c>
      <c r="O12" s="27">
        <v>0</v>
      </c>
    </row>
    <row r="13" spans="2:1024" ht="11.55" customHeight="1" x14ac:dyDescent="0.25">
      <c r="B13" s="26" t="s">
        <v>33</v>
      </c>
      <c r="C13" s="26"/>
      <c r="D13" s="26"/>
      <c r="E13" s="26"/>
      <c r="G13" s="26" t="s">
        <v>33</v>
      </c>
      <c r="H13" s="26"/>
      <c r="I13" s="26"/>
      <c r="J13" s="26"/>
      <c r="K13" s="26"/>
      <c r="M13" s="27">
        <v>1.3786480425504204</v>
      </c>
      <c r="N13" s="27">
        <v>0.54027173940533735</v>
      </c>
      <c r="O13" s="27">
        <v>0.19895180792659939</v>
      </c>
    </row>
    <row r="14" spans="2:1024" ht="11.55" customHeight="1" x14ac:dyDescent="0.25">
      <c r="B14" s="28" t="str">
        <f>[1]!obMake(C14,C7,B9:B11)</f>
        <v>timeDiscretization 
[946]</v>
      </c>
      <c r="C14" s="16" t="s">
        <v>34</v>
      </c>
      <c r="G14" s="28" t="str">
        <f>[1]!obMake("bermudanOption",H7,G9:G11)</f>
        <v>bermudanOption 
[945]</v>
      </c>
      <c r="H14" s="28"/>
      <c r="I14" s="28"/>
      <c r="M14" s="27">
        <v>1.3420116802819813</v>
      </c>
      <c r="N14" s="27">
        <v>0.4879973607107268</v>
      </c>
      <c r="O14" s="27">
        <v>0.29158437159636225</v>
      </c>
    </row>
    <row r="15" spans="2:1024" ht="11.55" customHeight="1" x14ac:dyDescent="0.25">
      <c r="M15" s="27">
        <v>0.90519564727088164</v>
      </c>
      <c r="N15" s="27">
        <v>0</v>
      </c>
      <c r="O15" s="27">
        <v>9.1856155087464822E-2</v>
      </c>
    </row>
    <row r="16" spans="2:1024" ht="11.55" customHeight="1" x14ac:dyDescent="0.25">
      <c r="B16" s="24" t="s">
        <v>35</v>
      </c>
      <c r="C16" s="24"/>
      <c r="D16" s="24"/>
      <c r="E16" s="24"/>
      <c r="G16" s="24" t="s">
        <v>36</v>
      </c>
      <c r="H16" s="24"/>
      <c r="I16" s="24"/>
      <c r="J16" s="24"/>
      <c r="M16" s="27">
        <v>0.93547467355371017</v>
      </c>
      <c r="N16" s="27">
        <v>0</v>
      </c>
      <c r="O16" s="27">
        <v>0.30814148818765569</v>
      </c>
    </row>
    <row r="17" spans="2:15" ht="11.55" customHeight="1" x14ac:dyDescent="0.25">
      <c r="B17" s="16" t="s">
        <v>23</v>
      </c>
      <c r="C17" s="16" t="s">
        <v>37</v>
      </c>
      <c r="G17" s="16" t="s">
        <v>23</v>
      </c>
      <c r="H17" s="16" t="str">
        <f>obLibs&amp;"net.finmath.montecarlo.assetderivativevaluation.products.EuropeanOption"</f>
        <v>net.finmath.montecarlo.assetderivativevaluation.products.EuropeanOption</v>
      </c>
      <c r="M17" s="27">
        <v>0.92264350168503995</v>
      </c>
      <c r="N17" s="27">
        <v>0</v>
      </c>
      <c r="O17" s="27">
        <v>8.6609727732063199E-2</v>
      </c>
    </row>
    <row r="18" spans="2:15" ht="11.55" customHeight="1" x14ac:dyDescent="0.25">
      <c r="B18" s="26" t="s">
        <v>3</v>
      </c>
      <c r="C18" s="26"/>
      <c r="D18" s="26"/>
      <c r="E18" s="26"/>
      <c r="G18" s="26" t="s">
        <v>3</v>
      </c>
      <c r="H18" s="26"/>
      <c r="I18" s="26"/>
      <c r="J18" s="26"/>
      <c r="K18" s="26"/>
      <c r="M18" s="27">
        <v>0.90609243212306267</v>
      </c>
      <c r="N18" s="27">
        <v>0</v>
      </c>
      <c r="O18" s="27">
        <v>0</v>
      </c>
    </row>
    <row r="19" spans="2:15" ht="11.55" customHeight="1" x14ac:dyDescent="0.25">
      <c r="B19" s="28" t="str">
        <f>[1]!obMake(C19,D19,E19)</f>
        <v>initialValue 
[934]</v>
      </c>
      <c r="C19" s="28" t="s">
        <v>38</v>
      </c>
      <c r="D19" s="28" t="s">
        <v>25</v>
      </c>
      <c r="E19" s="29">
        <v>1</v>
      </c>
      <c r="G19" s="28" t="str">
        <f>[1]!obMake(H19,I19,J19)</f>
        <v>Maturity 1 
[924]</v>
      </c>
      <c r="H19" s="28" t="s">
        <v>39</v>
      </c>
      <c r="I19" s="28" t="s">
        <v>25</v>
      </c>
      <c r="J19" s="31">
        <f>J9</f>
        <v>1</v>
      </c>
      <c r="M19" s="27">
        <v>1.1455689129784723</v>
      </c>
      <c r="N19" s="27">
        <v>0.20770414997656006</v>
      </c>
      <c r="O19" s="27">
        <v>0.68449825132142028</v>
      </c>
    </row>
    <row r="20" spans="2:15" ht="11.55" customHeight="1" x14ac:dyDescent="0.25">
      <c r="B20" s="28" t="str">
        <f>[1]!obMake(C20,D20,E20)</f>
        <v>riskFreeRate 
[921]</v>
      </c>
      <c r="C20" s="28" t="s">
        <v>40</v>
      </c>
      <c r="D20" s="28" t="s">
        <v>25</v>
      </c>
      <c r="E20" s="29">
        <v>0.05</v>
      </c>
      <c r="G20" s="28" t="str">
        <f>[1]!obMake(H20,I20,J20)</f>
        <v>Strike 1 
[929]</v>
      </c>
      <c r="H20" s="28" t="s">
        <v>41</v>
      </c>
      <c r="I20" s="28" t="s">
        <v>25</v>
      </c>
      <c r="J20" s="31">
        <f>J11</f>
        <v>1</v>
      </c>
      <c r="M20" s="27">
        <v>0.84949953526127431</v>
      </c>
      <c r="N20" s="27">
        <v>0</v>
      </c>
      <c r="O20" s="27">
        <v>0</v>
      </c>
    </row>
    <row r="21" spans="2:15" ht="11.55" customHeight="1" x14ac:dyDescent="0.25">
      <c r="B21" s="28" t="str">
        <f>[1]!obMake(C21,D21,E21)</f>
        <v>volatility 
[936]</v>
      </c>
      <c r="C21" s="28" t="s">
        <v>42</v>
      </c>
      <c r="D21" s="28" t="s">
        <v>25</v>
      </c>
      <c r="E21" s="29">
        <v>0.3</v>
      </c>
      <c r="G21" s="26" t="s">
        <v>33</v>
      </c>
      <c r="H21" s="26"/>
      <c r="I21" s="26"/>
      <c r="J21" s="26"/>
      <c r="K21" s="26"/>
      <c r="M21" s="27">
        <v>1.4917757177985183</v>
      </c>
      <c r="N21" s="27">
        <v>0.70168729953736508</v>
      </c>
      <c r="O21" s="27">
        <v>0.47751375303721866</v>
      </c>
    </row>
    <row r="22" spans="2:15" ht="11.55" customHeight="1" x14ac:dyDescent="0.25">
      <c r="G22" s="28" t="str">
        <f>[1]!obMake("europeanOption 1",H17,G19:G20)</f>
        <v>europeanOption 1 
[943]</v>
      </c>
      <c r="H22" s="28"/>
      <c r="I22" s="28"/>
      <c r="M22" s="27">
        <v>1.3806264068773322</v>
      </c>
      <c r="N22" s="27">
        <v>0.54309455694554887</v>
      </c>
      <c r="O22" s="27">
        <v>0</v>
      </c>
    </row>
    <row r="23" spans="2:15" ht="11.55" customHeight="1" x14ac:dyDescent="0.25">
      <c r="B23" s="26" t="s">
        <v>33</v>
      </c>
      <c r="C23" s="26"/>
      <c r="D23" s="26"/>
      <c r="E23" s="26"/>
      <c r="M23" s="27">
        <v>0.90102063528511378</v>
      </c>
      <c r="N23" s="27">
        <v>0</v>
      </c>
      <c r="O23" s="27">
        <v>0</v>
      </c>
    </row>
    <row r="24" spans="2:15" ht="11.55" customHeight="1" x14ac:dyDescent="0.25">
      <c r="B24" s="28" t="str">
        <f>[1]!obMake("model",obLibs&amp;C17,B19:B21)</f>
        <v>model 
[947]</v>
      </c>
      <c r="C24" s="28"/>
      <c r="D24" s="28"/>
      <c r="E24" s="28"/>
      <c r="G24" s="32" t="s">
        <v>43</v>
      </c>
      <c r="H24" s="32"/>
      <c r="I24" s="32"/>
      <c r="J24" s="32"/>
      <c r="K24" s="32"/>
      <c r="M24" s="27">
        <v>0.87593971683359673</v>
      </c>
      <c r="N24" s="27">
        <v>0</v>
      </c>
      <c r="O24" s="27">
        <v>0</v>
      </c>
    </row>
    <row r="25" spans="2:15" ht="11.55" customHeight="1" x14ac:dyDescent="0.25">
      <c r="G25" s="16" t="s">
        <v>23</v>
      </c>
      <c r="H25" s="16" t="str">
        <f>obLibs&amp;"net.finmath.montecarlo.assetderivativevaluation.products.EuropeanOption"</f>
        <v>net.finmath.montecarlo.assetderivativevaluation.products.EuropeanOption</v>
      </c>
      <c r="M25" s="27">
        <v>0.867017885813963</v>
      </c>
      <c r="N25" s="27">
        <v>0</v>
      </c>
      <c r="O25" s="27">
        <v>0</v>
      </c>
    </row>
    <row r="26" spans="2:15" ht="11.55" customHeight="1" x14ac:dyDescent="0.25">
      <c r="B26" s="24" t="s">
        <v>44</v>
      </c>
      <c r="C26" s="24"/>
      <c r="D26" s="24"/>
      <c r="E26" s="24"/>
      <c r="G26" s="26" t="s">
        <v>3</v>
      </c>
      <c r="H26" s="26"/>
      <c r="I26" s="26"/>
      <c r="J26" s="26"/>
      <c r="K26" s="26"/>
      <c r="M26" s="27">
        <v>1.3043337589573458</v>
      </c>
      <c r="N26" s="27">
        <v>0.43423683958370257</v>
      </c>
      <c r="O26" s="27">
        <v>0.56046881826590533</v>
      </c>
    </row>
    <row r="27" spans="2:15" ht="11.55" customHeight="1" x14ac:dyDescent="0.25">
      <c r="B27" s="16" t="s">
        <v>23</v>
      </c>
      <c r="C27" s="16" t="s">
        <v>45</v>
      </c>
      <c r="G27" s="28" t="str">
        <f>[1]!obMake(H27,I27,J27)</f>
        <v>Maturity 2 
[927]</v>
      </c>
      <c r="H27" s="28" t="s">
        <v>46</v>
      </c>
      <c r="I27" s="28" t="s">
        <v>25</v>
      </c>
      <c r="J27" s="31">
        <f>K9</f>
        <v>2</v>
      </c>
      <c r="M27" s="27">
        <v>1.3475742122564152</v>
      </c>
      <c r="N27" s="27">
        <v>0.49593422684393818</v>
      </c>
      <c r="O27" s="27">
        <v>1.5981996183631046</v>
      </c>
    </row>
    <row r="28" spans="2:15" ht="11.55" customHeight="1" x14ac:dyDescent="0.25">
      <c r="B28" s="26" t="s">
        <v>3</v>
      </c>
      <c r="C28" s="26"/>
      <c r="D28" s="26"/>
      <c r="E28" s="26"/>
      <c r="G28" s="28" t="str">
        <f>[1]!obMake(H28,I28,J28)</f>
        <v>Strike 2 
[935]</v>
      </c>
      <c r="H28" s="28" t="s">
        <v>47</v>
      </c>
      <c r="I28" s="28" t="s">
        <v>25</v>
      </c>
      <c r="J28" s="31">
        <f>K11</f>
        <v>1</v>
      </c>
      <c r="M28" s="27">
        <v>1.6544844284201778</v>
      </c>
      <c r="N28" s="27">
        <v>0.93384726928620676</v>
      </c>
      <c r="O28" s="27">
        <v>0.92953672061501746</v>
      </c>
    </row>
    <row r="29" spans="2:15" ht="11.55" customHeight="1" x14ac:dyDescent="0.25">
      <c r="B29" s="16" t="str">
        <f>B14</f>
        <v>timeDiscretization 
[946]</v>
      </c>
      <c r="C29" s="28" t="s">
        <v>48</v>
      </c>
      <c r="D29" s="28" t="s">
        <v>49</v>
      </c>
      <c r="E29" s="28"/>
      <c r="G29" s="26" t="s">
        <v>33</v>
      </c>
      <c r="H29" s="26"/>
      <c r="I29" s="26"/>
      <c r="J29" s="26"/>
      <c r="K29" s="26"/>
      <c r="M29" s="27">
        <v>1.0005055975916592</v>
      </c>
      <c r="N29" s="27">
        <v>7.214089592144572E-4</v>
      </c>
      <c r="O29" s="27">
        <v>0</v>
      </c>
    </row>
    <row r="30" spans="2:15" ht="11.55" customHeight="1" x14ac:dyDescent="0.25">
      <c r="B30" s="28" t="str">
        <f>[1]!obMake(C30,D30,E30)</f>
        <v>numberOfFactors 
[923]</v>
      </c>
      <c r="C30" s="28" t="s">
        <v>50</v>
      </c>
      <c r="D30" s="28" t="s">
        <v>29</v>
      </c>
      <c r="E30" s="33">
        <v>1</v>
      </c>
      <c r="G30" s="28" t="str">
        <f>[1]!obMake("europeanOption 2",H25,G27:G28)</f>
        <v>europeanOption 2 
[948]</v>
      </c>
      <c r="H30" s="28"/>
      <c r="I30" s="28"/>
      <c r="M30" s="27">
        <v>0.77600394760944136</v>
      </c>
      <c r="N30" s="27">
        <v>0</v>
      </c>
      <c r="O30" s="27">
        <v>0.16966885405141557</v>
      </c>
    </row>
    <row r="31" spans="2:15" ht="11.55" customHeight="1" x14ac:dyDescent="0.25">
      <c r="B31" s="28" t="str">
        <f>[1]!obMake(C31,D31,E31)</f>
        <v>numberOfPaths 
[933]</v>
      </c>
      <c r="C31" s="28" t="s">
        <v>51</v>
      </c>
      <c r="D31" s="28" t="s">
        <v>29</v>
      </c>
      <c r="E31" s="33">
        <v>10000</v>
      </c>
      <c r="M31" s="27">
        <v>0.78371333479909955</v>
      </c>
      <c r="N31" s="27">
        <v>0</v>
      </c>
      <c r="O31" s="27">
        <v>0</v>
      </c>
    </row>
    <row r="32" spans="2:15" ht="11.55" customHeight="1" x14ac:dyDescent="0.25">
      <c r="B32" s="28" t="str">
        <f>[1]!obMake(C32,D32,E32)</f>
        <v>seed 
[928]</v>
      </c>
      <c r="C32" s="28" t="s">
        <v>52</v>
      </c>
      <c r="D32" s="28" t="s">
        <v>29</v>
      </c>
      <c r="E32" s="33">
        <v>3131</v>
      </c>
      <c r="G32" s="32" t="s">
        <v>43</v>
      </c>
      <c r="H32" s="32"/>
      <c r="I32" s="32"/>
      <c r="J32" s="32"/>
      <c r="K32" s="32"/>
      <c r="M32" s="27">
        <v>0.97378806315339184</v>
      </c>
      <c r="N32" s="27">
        <v>0</v>
      </c>
      <c r="O32" s="27">
        <v>0</v>
      </c>
    </row>
    <row r="33" spans="2:255" ht="11.55" customHeight="1" x14ac:dyDescent="0.25">
      <c r="M33" s="27">
        <v>0.76626094466290218</v>
      </c>
      <c r="N33" s="27">
        <v>0</v>
      </c>
      <c r="O33" s="27">
        <v>0</v>
      </c>
    </row>
    <row r="34" spans="2:255" ht="11.55" customHeight="1" x14ac:dyDescent="0.25">
      <c r="B34" s="26" t="s">
        <v>33</v>
      </c>
      <c r="C34" s="26"/>
      <c r="D34" s="26"/>
      <c r="E34" s="26"/>
      <c r="G34" s="34" t="str">
        <f>"Value "&amp;G14&amp;":"</f>
        <v>Value bermudanOption 
[945]:</v>
      </c>
      <c r="H34" s="35">
        <f>[1]!obGet([1]!obCall("",$G$14,"getValue",$B$52))</f>
        <v>0.25651266140276469</v>
      </c>
      <c r="I34" s="16" t="str">
        <f>[1]!obGet([1]!obCall("",G14,"getValues",B52))</f>
        <v>{error=0.003538460787382629, value=0.2565126614027647}</v>
      </c>
      <c r="M34" s="27">
        <v>1.3927397631620888</v>
      </c>
      <c r="N34" s="27">
        <v>0.5603784283368306</v>
      </c>
      <c r="O34" s="27">
        <v>0.44206637740216942</v>
      </c>
    </row>
    <row r="35" spans="2:255" ht="11.55" customHeight="1" x14ac:dyDescent="0.25">
      <c r="B35" s="28" t="str">
        <f>[1]!obMake("brownianMotion",obLibs&amp;C27,B29:B32)</f>
        <v>brownianMotion 
[949]</v>
      </c>
      <c r="C35" s="28"/>
      <c r="D35" s="28"/>
      <c r="E35" s="28"/>
      <c r="G35" s="34" t="str">
        <f>"Value "&amp;G22&amp;":"</f>
        <v>Value europeanOption 1 
[943]:</v>
      </c>
      <c r="H35" s="35">
        <f>[1]!obGet([1]!obCall("",$G$22,"getValue",$B$52))*J10</f>
        <v>0.21494576446840891</v>
      </c>
      <c r="M35" s="27">
        <v>1.3359422177095899</v>
      </c>
      <c r="N35" s="27">
        <v>0.47933718362608008</v>
      </c>
      <c r="O35" s="27">
        <v>3.0306185827064257E-2</v>
      </c>
    </row>
    <row r="36" spans="2:255" ht="11.55" customHeight="1" x14ac:dyDescent="0.25">
      <c r="B36" s="28"/>
      <c r="C36" s="28"/>
      <c r="D36" s="28"/>
      <c r="E36" s="28"/>
      <c r="G36" s="34" t="str">
        <f>"Value "&amp;G30&amp;":"</f>
        <v>Value europeanOption 2 
[948]:</v>
      </c>
      <c r="H36" s="35">
        <f>[1]!obGet([1]!obCall("",$G$30,"getValue",$B$52))*K10</f>
        <v>0.21044510993644827</v>
      </c>
      <c r="M36" s="27">
        <v>0.83913003206275871</v>
      </c>
      <c r="N36" s="27">
        <v>0</v>
      </c>
      <c r="O36" s="27">
        <v>0</v>
      </c>
    </row>
    <row r="37" spans="2:255" ht="11.55" customHeight="1" x14ac:dyDescent="0.25">
      <c r="B37" s="24" t="s">
        <v>53</v>
      </c>
      <c r="C37" s="24"/>
      <c r="D37" s="24"/>
      <c r="E37" s="24"/>
      <c r="M37" s="27">
        <v>0.84719000621714424</v>
      </c>
      <c r="N37" s="27">
        <v>0</v>
      </c>
      <c r="O37" s="27">
        <v>0</v>
      </c>
    </row>
    <row r="38" spans="2:255" ht="11.55" customHeight="1" x14ac:dyDescent="0.25">
      <c r="B38" s="16" t="s">
        <v>23</v>
      </c>
      <c r="C38" s="16" t="s">
        <v>54</v>
      </c>
      <c r="M38" s="27">
        <v>0.80698437979816606</v>
      </c>
      <c r="N38" s="27">
        <v>0</v>
      </c>
      <c r="O38" s="27">
        <v>0</v>
      </c>
    </row>
    <row r="39" spans="2:255" ht="11.55" customHeight="1" x14ac:dyDescent="0.25">
      <c r="B39" s="26" t="s">
        <v>3</v>
      </c>
      <c r="C39" s="26"/>
      <c r="D39" s="26"/>
      <c r="E39" s="26"/>
      <c r="M39" s="27">
        <v>1.8554878776989232</v>
      </c>
      <c r="N39" s="27">
        <v>1.2206478623563257</v>
      </c>
      <c r="O39" s="27">
        <v>0.4497278553086656</v>
      </c>
    </row>
    <row r="40" spans="2:255" ht="11.55" customHeight="1" x14ac:dyDescent="0.25">
      <c r="B40" s="16" t="str">
        <f>B35</f>
        <v>brownianMotion 
[949]</v>
      </c>
      <c r="C40" s="28" t="s">
        <v>55</v>
      </c>
      <c r="D40" s="28" t="s">
        <v>49</v>
      </c>
      <c r="E40" s="28"/>
      <c r="M40" s="27">
        <v>1.1212819458964429</v>
      </c>
      <c r="N40" s="27">
        <v>0.17305043339610018</v>
      </c>
      <c r="O40" s="27">
        <v>0.31086350578511274</v>
      </c>
    </row>
    <row r="41" spans="2:255" ht="11.55" customHeight="1" x14ac:dyDescent="0.25">
      <c r="M41" s="27">
        <v>0.75082476253384178</v>
      </c>
      <c r="N41" s="27">
        <v>0</v>
      </c>
      <c r="O41" s="27">
        <v>0</v>
      </c>
    </row>
    <row r="42" spans="2:255" ht="11.55" customHeight="1" x14ac:dyDescent="0.25">
      <c r="B42" s="26" t="s">
        <v>33</v>
      </c>
      <c r="C42" s="26"/>
      <c r="D42" s="26"/>
      <c r="E42" s="26"/>
      <c r="M42" s="27">
        <v>0.97252473717903498</v>
      </c>
      <c r="N42" s="27">
        <v>0</v>
      </c>
      <c r="O42" s="27">
        <v>0</v>
      </c>
      <c r="IO42" s="17"/>
      <c r="IP42" s="3"/>
      <c r="IQ42" s="3"/>
      <c r="IR42" s="3"/>
      <c r="IS42" s="3"/>
      <c r="IT42" s="3"/>
      <c r="IU42" s="3"/>
    </row>
    <row r="43" spans="2:255" ht="11.55" customHeight="1" x14ac:dyDescent="0.25">
      <c r="B43" s="28" t="str">
        <f>[1]!obMake("eulerScheme",obLibs&amp;C38,[1]!OBSYNC(B40,B24))</f>
        <v>eulerScheme 
[950]</v>
      </c>
      <c r="C43" s="28"/>
      <c r="D43" s="28"/>
      <c r="E43" s="28"/>
      <c r="M43" s="27">
        <v>1.3792666584439908</v>
      </c>
      <c r="N43" s="27">
        <v>0.54115440786597924</v>
      </c>
      <c r="O43" s="27">
        <v>0.26873404928630396</v>
      </c>
      <c r="IO43" s="17"/>
      <c r="IP43" s="3"/>
      <c r="IQ43" s="3"/>
      <c r="IR43" s="3"/>
      <c r="IS43" s="3"/>
      <c r="IT43" s="3"/>
      <c r="IU43" s="3"/>
    </row>
    <row r="44" spans="2:255" ht="11.55" customHeight="1" x14ac:dyDescent="0.25">
      <c r="B44" s="28"/>
      <c r="C44" s="28"/>
      <c r="D44" s="28"/>
      <c r="E44" s="28"/>
      <c r="M44" s="27">
        <v>1.3930513000656881</v>
      </c>
      <c r="N44" s="27">
        <v>0.5608229429411129</v>
      </c>
      <c r="O44" s="27">
        <v>0.26378614831232272</v>
      </c>
      <c r="IO44" s="17"/>
      <c r="IP44" s="3"/>
      <c r="IQ44" s="3"/>
      <c r="IR44" s="3"/>
      <c r="IS44" s="3"/>
      <c r="IT44" s="3"/>
      <c r="IU44" s="3"/>
    </row>
    <row r="45" spans="2:255" ht="11.55" customHeight="1" x14ac:dyDescent="0.25">
      <c r="B45" s="24" t="s">
        <v>56</v>
      </c>
      <c r="C45" s="24"/>
      <c r="D45" s="24"/>
      <c r="E45" s="24"/>
      <c r="M45" s="27">
        <v>0.94441461088424394</v>
      </c>
      <c r="N45" s="27">
        <v>0</v>
      </c>
      <c r="O45" s="27">
        <v>0</v>
      </c>
      <c r="IO45" s="17"/>
      <c r="IP45" s="3"/>
      <c r="IQ45" s="3"/>
      <c r="IR45" s="3"/>
      <c r="IS45" s="3"/>
      <c r="IT45" s="3"/>
      <c r="IU45" s="3"/>
    </row>
    <row r="46" spans="2:255" ht="11.55" customHeight="1" x14ac:dyDescent="0.25">
      <c r="B46" s="16" t="s">
        <v>23</v>
      </c>
      <c r="C46" s="16" t="s">
        <v>57</v>
      </c>
      <c r="M46" s="27">
        <v>0.85477710900048487</v>
      </c>
      <c r="N46" s="27">
        <v>0</v>
      </c>
      <c r="O46" s="27">
        <v>0</v>
      </c>
      <c r="IO46" s="17"/>
      <c r="IP46" s="3"/>
      <c r="IQ46" s="3"/>
      <c r="IR46" s="3"/>
      <c r="IS46" s="3"/>
      <c r="IT46" s="3"/>
      <c r="IU46" s="3"/>
    </row>
    <row r="47" spans="2:255" ht="11.55" customHeight="1" x14ac:dyDescent="0.25">
      <c r="B47" s="26" t="s">
        <v>3</v>
      </c>
      <c r="C47" s="26"/>
      <c r="D47" s="26"/>
      <c r="E47" s="26"/>
      <c r="M47" s="27">
        <v>1.72354226896463</v>
      </c>
      <c r="N47" s="27">
        <v>1.0323820441637488</v>
      </c>
      <c r="O47" s="27">
        <v>0.84141117349900085</v>
      </c>
      <c r="IO47" s="17"/>
      <c r="IP47" s="3"/>
      <c r="IQ47" s="3"/>
      <c r="IR47" s="3"/>
      <c r="IS47" s="3"/>
      <c r="IT47" s="3"/>
      <c r="IU47" s="3"/>
    </row>
    <row r="48" spans="2:255" ht="11.55" customHeight="1" x14ac:dyDescent="0.25">
      <c r="B48" s="16" t="str">
        <f>B24</f>
        <v>model 
[947]</v>
      </c>
      <c r="C48" s="28"/>
      <c r="D48" s="28" t="s">
        <v>49</v>
      </c>
      <c r="E48" s="28"/>
      <c r="M48" s="27">
        <v>1.0827576634780245</v>
      </c>
      <c r="N48" s="27">
        <v>0.11808228690483748</v>
      </c>
      <c r="O48" s="27">
        <v>0.34448898529541039</v>
      </c>
      <c r="IO48" s="17"/>
      <c r="IP48" s="3"/>
      <c r="IQ48" s="3"/>
      <c r="IR48" s="3"/>
      <c r="IS48" s="3"/>
      <c r="IT48" s="3"/>
      <c r="IU48" s="3"/>
    </row>
    <row r="49" spans="2:255" ht="11.55" customHeight="1" x14ac:dyDescent="0.25">
      <c r="B49" s="16" t="str">
        <f>B43</f>
        <v>eulerScheme 
[950]</v>
      </c>
      <c r="C49" s="28"/>
      <c r="D49" s="28"/>
      <c r="E49" s="28"/>
      <c r="M49" s="27">
        <v>2.0160890859682969</v>
      </c>
      <c r="N49" s="27">
        <v>1.4498007547306193</v>
      </c>
      <c r="O49" s="27">
        <v>0.52857272845035141</v>
      </c>
      <c r="IO49" s="17"/>
      <c r="IP49" s="3"/>
      <c r="IQ49" s="3"/>
      <c r="IR49" s="3"/>
      <c r="IS49" s="3"/>
      <c r="IT49" s="3"/>
      <c r="IU49" s="3"/>
    </row>
    <row r="50" spans="2:255" ht="11.55" customHeight="1" x14ac:dyDescent="0.25">
      <c r="M50" s="27">
        <v>0.79766679822847952</v>
      </c>
      <c r="N50" s="27">
        <v>0</v>
      </c>
      <c r="O50" s="27">
        <v>0.1706334956608892</v>
      </c>
      <c r="IO50" s="17"/>
      <c r="IP50" s="3"/>
      <c r="IQ50" s="3"/>
      <c r="IR50" s="3"/>
      <c r="IS50" s="3"/>
      <c r="IT50" s="3"/>
      <c r="IU50" s="3"/>
    </row>
    <row r="51" spans="2:255" ht="11.55" customHeight="1" x14ac:dyDescent="0.25">
      <c r="B51" s="26" t="s">
        <v>33</v>
      </c>
      <c r="C51" s="26"/>
      <c r="D51" s="26"/>
      <c r="E51" s="26"/>
      <c r="M51" s="27">
        <v>1.0056463860204228</v>
      </c>
      <c r="N51" s="27">
        <v>8.0565127870734533E-3</v>
      </c>
      <c r="O51" s="27">
        <v>0</v>
      </c>
      <c r="IO51" s="17"/>
      <c r="IP51" s="3"/>
      <c r="IQ51" s="3"/>
      <c r="IR51" s="3"/>
      <c r="IS51" s="3"/>
      <c r="IT51" s="3"/>
      <c r="IU51" s="3"/>
    </row>
    <row r="52" spans="2:255" ht="11.55" customHeight="1" x14ac:dyDescent="0.25">
      <c r="B52" s="28" t="str">
        <f>[1]!obMake("simulation",obLibs&amp;C46,B48:B49)</f>
        <v>simulation 
[951]</v>
      </c>
      <c r="C52" s="28"/>
      <c r="D52" s="28"/>
      <c r="E52" s="28"/>
      <c r="M52" s="27">
        <v>1.3295621291135074</v>
      </c>
      <c r="N52" s="27">
        <v>0.47023379162080736</v>
      </c>
      <c r="O52" s="27">
        <v>0.14727194474556235</v>
      </c>
      <c r="IO52" s="17"/>
      <c r="IP52" s="3"/>
      <c r="IQ52" s="3"/>
      <c r="IR52" s="3"/>
      <c r="IS52" s="3"/>
      <c r="IT52" s="3"/>
      <c r="IU52" s="3"/>
    </row>
    <row r="53" spans="2:255" ht="11.55" customHeight="1" x14ac:dyDescent="0.25">
      <c r="M53" s="27">
        <v>0.94309556616237766</v>
      </c>
      <c r="N53" s="27">
        <v>0</v>
      </c>
      <c r="O53" s="27">
        <v>0</v>
      </c>
      <c r="IO53" s="17"/>
      <c r="IP53" s="3"/>
      <c r="IQ53" s="3"/>
      <c r="IR53" s="3"/>
      <c r="IS53" s="3"/>
      <c r="IT53" s="3"/>
      <c r="IU53" s="3"/>
    </row>
    <row r="54" spans="2:255" ht="11.55" customHeight="1" x14ac:dyDescent="0.25">
      <c r="M54" s="27">
        <v>1.0180736225396578</v>
      </c>
      <c r="N54" s="27">
        <v>2.5788242350562773E-2</v>
      </c>
      <c r="O54" s="27">
        <v>1.949561637178664E-2</v>
      </c>
      <c r="IO54" s="17"/>
      <c r="IP54" s="3"/>
      <c r="IQ54" s="3"/>
      <c r="IR54" s="3"/>
      <c r="IS54" s="3"/>
      <c r="IT54" s="3"/>
      <c r="IU54" s="3"/>
    </row>
    <row r="55" spans="2:255" ht="11.55" customHeight="1" x14ac:dyDescent="0.25">
      <c r="M55" s="27">
        <v>0.79032737118757956</v>
      </c>
      <c r="N55" s="27">
        <v>0</v>
      </c>
      <c r="O55" s="27">
        <v>3.7830549084932927E-2</v>
      </c>
      <c r="IO55" s="17"/>
      <c r="IP55" s="3"/>
      <c r="IQ55" s="3"/>
      <c r="IR55" s="3"/>
      <c r="IS55" s="3"/>
      <c r="IT55" s="3"/>
      <c r="IU55" s="3"/>
    </row>
    <row r="56" spans="2:255" ht="11.55" customHeight="1" x14ac:dyDescent="0.25">
      <c r="M56" s="27">
        <v>0.8622980834651528</v>
      </c>
      <c r="N56" s="27">
        <v>0</v>
      </c>
      <c r="O56" s="27">
        <v>0</v>
      </c>
      <c r="IO56" s="17"/>
      <c r="IP56" s="3"/>
      <c r="IQ56" s="3"/>
      <c r="IR56" s="3"/>
      <c r="IS56" s="3"/>
      <c r="IT56" s="3"/>
      <c r="IU56" s="3"/>
    </row>
    <row r="57" spans="2:255" ht="11.55" customHeight="1" x14ac:dyDescent="0.25">
      <c r="M57" s="27">
        <v>1.3736782672792622</v>
      </c>
      <c r="N57" s="27">
        <v>0.53318064469871485</v>
      </c>
      <c r="O57" s="27">
        <v>0.11594877755045307</v>
      </c>
      <c r="IO57" s="17"/>
      <c r="IP57" s="3"/>
      <c r="IQ57" s="3"/>
      <c r="IR57" s="3"/>
      <c r="IS57" s="3"/>
      <c r="IT57" s="3"/>
      <c r="IU57" s="3"/>
    </row>
    <row r="58" spans="2:255" ht="11.55" customHeight="1" x14ac:dyDescent="0.25">
      <c r="M58" s="27">
        <v>0.63493624401826021</v>
      </c>
      <c r="N58" s="27">
        <v>0</v>
      </c>
      <c r="O58" s="27">
        <v>0</v>
      </c>
      <c r="IO58" s="17"/>
      <c r="IP58" s="3"/>
      <c r="IQ58" s="3"/>
      <c r="IR58" s="3"/>
      <c r="IS58" s="3"/>
      <c r="IT58" s="3"/>
      <c r="IU58" s="3"/>
    </row>
    <row r="59" spans="2:255" ht="11.55" customHeight="1" x14ac:dyDescent="0.25">
      <c r="M59" s="27">
        <v>1.5567550713686467</v>
      </c>
      <c r="N59" s="27">
        <v>0.79440270918877753</v>
      </c>
      <c r="O59" s="27">
        <v>0.52169681271343649</v>
      </c>
      <c r="IO59" s="17"/>
      <c r="IP59" s="3"/>
      <c r="IQ59" s="3"/>
      <c r="IR59" s="3"/>
      <c r="IS59" s="3"/>
      <c r="IT59" s="3"/>
      <c r="IU59" s="3"/>
    </row>
    <row r="60" spans="2:255" ht="11.55" customHeight="1" x14ac:dyDescent="0.25">
      <c r="M60" s="27">
        <v>2.014032920584524</v>
      </c>
      <c r="N60" s="27">
        <v>1.4468669272085923</v>
      </c>
      <c r="O60" s="27">
        <v>0.5182307827699546</v>
      </c>
      <c r="IO60" s="17"/>
      <c r="IP60" s="3"/>
      <c r="IQ60" s="3"/>
      <c r="IR60" s="3"/>
      <c r="IS60" s="3"/>
      <c r="IT60" s="3"/>
      <c r="IU60" s="3"/>
    </row>
    <row r="61" spans="2:255" ht="11.55" customHeight="1" x14ac:dyDescent="0.25">
      <c r="M61" s="27">
        <v>0.69394818745794551</v>
      </c>
      <c r="N61" s="27">
        <v>0</v>
      </c>
      <c r="O61" s="27">
        <v>0</v>
      </c>
      <c r="IO61" s="17"/>
      <c r="IP61" s="3"/>
      <c r="IQ61" s="3"/>
      <c r="IR61" s="3"/>
      <c r="IS61" s="3"/>
      <c r="IT61" s="3"/>
      <c r="IU61" s="3"/>
    </row>
    <row r="62" spans="2:255" ht="11.55" customHeight="1" x14ac:dyDescent="0.25">
      <c r="M62" s="27">
        <v>1.3894338041414125</v>
      </c>
      <c r="N62" s="27">
        <v>0.55566134009183932</v>
      </c>
      <c r="O62" s="27">
        <v>0.6324310850709508</v>
      </c>
      <c r="IO62" s="17"/>
      <c r="IP62" s="3"/>
      <c r="IQ62" s="3"/>
      <c r="IR62" s="3"/>
      <c r="IS62" s="3"/>
      <c r="IT62" s="3"/>
      <c r="IU62" s="3"/>
    </row>
    <row r="63" spans="2:255" ht="11.55" customHeight="1" x14ac:dyDescent="0.25">
      <c r="M63" s="27">
        <v>0.98133204249757588</v>
      </c>
      <c r="N63" s="27">
        <v>0</v>
      </c>
      <c r="O63" s="27">
        <v>0</v>
      </c>
      <c r="IO63" s="17"/>
      <c r="IP63" s="3"/>
      <c r="IQ63" s="3"/>
      <c r="IR63" s="3"/>
      <c r="IS63" s="3"/>
      <c r="IT63" s="3"/>
      <c r="IU63" s="3"/>
    </row>
    <row r="64" spans="2:255" ht="11.55" customHeight="1" x14ac:dyDescent="0.25">
      <c r="M64" s="27">
        <v>0.83701081594991489</v>
      </c>
      <c r="N64" s="27">
        <v>0</v>
      </c>
      <c r="O64" s="27">
        <v>2.6841042794036693E-2</v>
      </c>
      <c r="IO64" s="17"/>
      <c r="IP64" s="3"/>
      <c r="IQ64" s="3"/>
      <c r="IR64" s="3"/>
      <c r="IS64" s="3"/>
      <c r="IT64" s="3"/>
      <c r="IU64" s="3"/>
    </row>
    <row r="65" spans="13:255" ht="11.55" customHeight="1" x14ac:dyDescent="0.25">
      <c r="M65" s="27">
        <v>0.98798513435076385</v>
      </c>
      <c r="N65" s="27">
        <v>0</v>
      </c>
      <c r="O65" s="27">
        <v>0</v>
      </c>
      <c r="IO65" s="17"/>
      <c r="IP65" s="3"/>
      <c r="IQ65" s="3"/>
      <c r="IR65" s="3"/>
      <c r="IS65" s="3"/>
      <c r="IT65" s="3"/>
      <c r="IU65" s="3"/>
    </row>
    <row r="66" spans="13:255" ht="11.55" customHeight="1" x14ac:dyDescent="0.25">
      <c r="M66" s="27">
        <v>1.6278270841736344</v>
      </c>
      <c r="N66" s="27">
        <v>0.89581139394667131</v>
      </c>
      <c r="O66" s="27">
        <v>1.0487930747962295</v>
      </c>
      <c r="IO66" s="17"/>
      <c r="IP66" s="3"/>
      <c r="IQ66" s="3"/>
      <c r="IR66" s="3"/>
      <c r="IS66" s="3"/>
      <c r="IT66" s="3"/>
      <c r="IU66" s="3"/>
    </row>
    <row r="67" spans="13:255" ht="11.55" customHeight="1" x14ac:dyDescent="0.25">
      <c r="M67" s="27">
        <v>1.2118061386677634</v>
      </c>
      <c r="N67" s="27">
        <v>0.30221434708598255</v>
      </c>
      <c r="O67" s="27">
        <v>0</v>
      </c>
      <c r="IO67" s="17"/>
      <c r="IP67" s="3"/>
      <c r="IQ67" s="3"/>
      <c r="IR67" s="3"/>
      <c r="IS67" s="3"/>
      <c r="IT67" s="3"/>
      <c r="IU67" s="3"/>
    </row>
    <row r="68" spans="13:255" ht="11.55" customHeight="1" x14ac:dyDescent="0.25">
      <c r="M68" s="27">
        <v>0.95074478406563256</v>
      </c>
      <c r="N68" s="27">
        <v>0</v>
      </c>
      <c r="O68" s="27">
        <v>0</v>
      </c>
      <c r="IO68" s="17"/>
      <c r="IP68" s="3"/>
      <c r="IQ68" s="3"/>
      <c r="IR68" s="3"/>
      <c r="IS68" s="3"/>
      <c r="IT68" s="3"/>
      <c r="IU68" s="3"/>
    </row>
    <row r="69" spans="13:255" ht="11.55" customHeight="1" x14ac:dyDescent="0.25">
      <c r="M69" s="27">
        <v>0.68547520587902588</v>
      </c>
      <c r="N69" s="27">
        <v>0</v>
      </c>
      <c r="O69" s="27">
        <v>0</v>
      </c>
      <c r="IO69" s="17"/>
      <c r="IP69" s="3"/>
      <c r="IQ69" s="3"/>
      <c r="IR69" s="3"/>
      <c r="IS69" s="3"/>
      <c r="IT69" s="3"/>
      <c r="IU69" s="3"/>
    </row>
    <row r="70" spans="13:255" ht="11.55" customHeight="1" x14ac:dyDescent="0.25">
      <c r="M70" s="27">
        <v>1.1661868008489227</v>
      </c>
      <c r="N70" s="27">
        <v>0.23712266239670321</v>
      </c>
      <c r="O70" s="27">
        <v>3.2245263322189383E-2</v>
      </c>
      <c r="IO70" s="17"/>
      <c r="IP70" s="3"/>
      <c r="IQ70" s="3"/>
      <c r="IR70" s="3"/>
      <c r="IS70" s="3"/>
      <c r="IT70" s="3"/>
      <c r="IU70" s="3"/>
    </row>
    <row r="71" spans="13:255" ht="11.55" customHeight="1" x14ac:dyDescent="0.25">
      <c r="M71" s="27">
        <v>1.5259362748996981</v>
      </c>
      <c r="N71" s="27">
        <v>0.75042909014533365</v>
      </c>
      <c r="O71" s="27">
        <v>0.70025830748117157</v>
      </c>
      <c r="IO71" s="17"/>
      <c r="IP71" s="3"/>
      <c r="IQ71" s="3"/>
      <c r="IR71" s="3"/>
      <c r="IS71" s="3"/>
      <c r="IT71" s="3"/>
      <c r="IU71" s="3"/>
    </row>
    <row r="72" spans="13:255" ht="11.55" customHeight="1" x14ac:dyDescent="0.25">
      <c r="M72" s="27">
        <v>0.83341813979059665</v>
      </c>
      <c r="N72" s="27">
        <v>0</v>
      </c>
      <c r="O72" s="27">
        <v>0</v>
      </c>
      <c r="IO72" s="17"/>
      <c r="IP72" s="3"/>
      <c r="IQ72" s="3"/>
      <c r="IR72" s="3"/>
      <c r="IS72" s="3"/>
      <c r="IT72" s="3"/>
      <c r="IU72" s="3"/>
    </row>
    <row r="73" spans="13:255" ht="11.55" customHeight="1" x14ac:dyDescent="0.25">
      <c r="M73" s="27">
        <v>1.2939233200399534</v>
      </c>
      <c r="N73" s="27">
        <v>0.419382765853416</v>
      </c>
      <c r="O73" s="27">
        <v>0.23093961363575119</v>
      </c>
      <c r="IO73" s="17"/>
      <c r="IP73" s="3"/>
      <c r="IQ73" s="3"/>
      <c r="IR73" s="3"/>
      <c r="IS73" s="3"/>
      <c r="IT73" s="3"/>
      <c r="IU73" s="3"/>
    </row>
    <row r="74" spans="13:255" ht="11.55" customHeight="1" x14ac:dyDescent="0.25">
      <c r="M74" s="27">
        <v>0.92250826242687156</v>
      </c>
      <c r="N74" s="27">
        <v>0</v>
      </c>
      <c r="O74" s="27">
        <v>0</v>
      </c>
      <c r="IO74" s="17"/>
      <c r="IP74" s="3"/>
      <c r="IQ74" s="3"/>
      <c r="IR74" s="3"/>
      <c r="IS74" s="3"/>
      <c r="IT74" s="3"/>
      <c r="IU74" s="3"/>
    </row>
    <row r="75" spans="13:255" ht="11.55" customHeight="1" x14ac:dyDescent="0.25">
      <c r="M75" s="27">
        <v>0.85729204029817663</v>
      </c>
      <c r="N75" s="27">
        <v>0</v>
      </c>
      <c r="O75" s="27">
        <v>0</v>
      </c>
      <c r="IO75" s="17"/>
      <c r="IP75" s="3"/>
      <c r="IQ75" s="3"/>
      <c r="IR75" s="3"/>
      <c r="IS75" s="3"/>
      <c r="IT75" s="3"/>
      <c r="IU75" s="3"/>
    </row>
    <row r="76" spans="13:255" ht="11.55" customHeight="1" x14ac:dyDescent="0.25">
      <c r="M76" s="27">
        <v>1.0683954810402017</v>
      </c>
      <c r="N76" s="27">
        <v>9.7589691102480766E-2</v>
      </c>
      <c r="O76" s="27">
        <v>0.44344617956316668</v>
      </c>
      <c r="IO76" s="17"/>
      <c r="IP76" s="3"/>
      <c r="IQ76" s="3"/>
      <c r="IR76" s="3"/>
      <c r="IS76" s="3"/>
      <c r="IT76" s="3"/>
      <c r="IU76" s="3"/>
    </row>
    <row r="77" spans="13:255" ht="11.55" customHeight="1" x14ac:dyDescent="0.25">
      <c r="M77" s="27">
        <v>0.72898643792239348</v>
      </c>
      <c r="N77" s="27">
        <v>0</v>
      </c>
      <c r="O77" s="27">
        <v>0.22435212409792316</v>
      </c>
      <c r="IO77" s="17"/>
      <c r="IP77" s="3"/>
      <c r="IQ77" s="3"/>
      <c r="IR77" s="3"/>
      <c r="IS77" s="3"/>
      <c r="IT77" s="3"/>
      <c r="IU77" s="3"/>
    </row>
    <row r="78" spans="13:255" ht="11.55" customHeight="1" x14ac:dyDescent="0.25">
      <c r="M78" s="27">
        <v>0.56531807348124041</v>
      </c>
      <c r="N78" s="27">
        <v>0</v>
      </c>
      <c r="O78" s="27">
        <v>0</v>
      </c>
      <c r="IO78" s="17"/>
      <c r="IP78" s="3"/>
      <c r="IQ78" s="3"/>
      <c r="IR78" s="3"/>
      <c r="IS78" s="3"/>
      <c r="IT78" s="3"/>
      <c r="IU78" s="3"/>
    </row>
    <row r="79" spans="13:255" ht="11.55" customHeight="1" x14ac:dyDescent="0.25">
      <c r="M79" s="27">
        <v>0.91439258839253679</v>
      </c>
      <c r="N79" s="27">
        <v>0</v>
      </c>
      <c r="O79" s="27">
        <v>0</v>
      </c>
      <c r="IO79" s="17"/>
      <c r="IP79" s="3"/>
      <c r="IQ79" s="3"/>
      <c r="IR79" s="3"/>
      <c r="IS79" s="3"/>
      <c r="IT79" s="3"/>
      <c r="IU79" s="3"/>
    </row>
    <row r="80" spans="13:255" ht="11.55" customHeight="1" x14ac:dyDescent="0.25">
      <c r="M80" s="27">
        <v>1.2055030860820499</v>
      </c>
      <c r="N80" s="27">
        <v>0.29322087346042353</v>
      </c>
      <c r="O80" s="27">
        <v>0</v>
      </c>
      <c r="IO80" s="17"/>
      <c r="IP80" s="3"/>
      <c r="IQ80" s="3"/>
      <c r="IR80" s="3"/>
      <c r="IS80" s="3"/>
      <c r="IT80" s="3"/>
      <c r="IU80" s="3"/>
    </row>
    <row r="81" spans="13:255" ht="11.55" customHeight="1" x14ac:dyDescent="0.25">
      <c r="M81" s="27">
        <v>0.54946072713149652</v>
      </c>
      <c r="N81" s="27">
        <v>0</v>
      </c>
      <c r="O81" s="27">
        <v>0</v>
      </c>
      <c r="IO81" s="17"/>
      <c r="IP81" s="3"/>
      <c r="IQ81" s="3"/>
      <c r="IR81" s="3"/>
      <c r="IS81" s="3"/>
      <c r="IT81" s="3"/>
      <c r="IU81" s="3"/>
    </row>
    <row r="82" spans="13:255" ht="11.55" customHeight="1" x14ac:dyDescent="0.25">
      <c r="M82" s="27">
        <v>0.86120492888512801</v>
      </c>
      <c r="N82" s="27">
        <v>0</v>
      </c>
      <c r="O82" s="27">
        <v>0</v>
      </c>
      <c r="IO82" s="17"/>
      <c r="IP82" s="3"/>
      <c r="IQ82" s="3"/>
      <c r="IR82" s="3"/>
      <c r="IS82" s="3"/>
      <c r="IT82" s="3"/>
      <c r="IU82" s="3"/>
    </row>
    <row r="83" spans="13:255" ht="11.55" customHeight="1" x14ac:dyDescent="0.25">
      <c r="M83" s="27">
        <v>0.8592418677312047</v>
      </c>
      <c r="N83" s="27">
        <v>0</v>
      </c>
      <c r="O83" s="27">
        <v>0</v>
      </c>
      <c r="IO83" s="17"/>
      <c r="IP83" s="3"/>
      <c r="IQ83" s="3"/>
      <c r="IR83" s="3"/>
      <c r="IS83" s="3"/>
      <c r="IT83" s="3"/>
      <c r="IU83" s="3"/>
    </row>
    <row r="84" spans="13:255" ht="11.55" customHeight="1" x14ac:dyDescent="0.25">
      <c r="M84" s="27">
        <v>0.83982762336353312</v>
      </c>
      <c r="N84" s="27">
        <v>0</v>
      </c>
      <c r="O84" s="27">
        <v>0.61562548479191725</v>
      </c>
      <c r="IO84" s="17"/>
      <c r="IP84" s="3"/>
      <c r="IQ84" s="3"/>
      <c r="IR84" s="3"/>
      <c r="IS84" s="3"/>
      <c r="IT84" s="3"/>
      <c r="IU84" s="3"/>
    </row>
    <row r="85" spans="13:255" ht="11.55" customHeight="1" x14ac:dyDescent="0.25">
      <c r="M85" s="27">
        <v>0.91602323203372904</v>
      </c>
      <c r="N85" s="27">
        <v>0</v>
      </c>
      <c r="O85" s="27">
        <v>0</v>
      </c>
      <c r="IO85" s="17"/>
      <c r="IP85" s="3"/>
      <c r="IQ85" s="3"/>
      <c r="IR85" s="3"/>
      <c r="IS85" s="3"/>
      <c r="IT85" s="3"/>
      <c r="IU85" s="3"/>
    </row>
    <row r="86" spans="13:255" ht="11.55" customHeight="1" x14ac:dyDescent="0.25">
      <c r="M86" s="27">
        <v>0.83034116694436222</v>
      </c>
      <c r="N86" s="27">
        <v>0</v>
      </c>
      <c r="O86" s="27">
        <v>0</v>
      </c>
      <c r="IO86" s="17"/>
      <c r="IP86" s="3"/>
      <c r="IQ86" s="3"/>
      <c r="IR86" s="3"/>
      <c r="IS86" s="3"/>
      <c r="IT86" s="3"/>
      <c r="IU86" s="3"/>
    </row>
    <row r="87" spans="13:255" ht="11.55" customHeight="1" x14ac:dyDescent="0.25">
      <c r="M87" s="27">
        <v>2.1300325537781473</v>
      </c>
      <c r="N87" s="27">
        <v>1.6123803236961887</v>
      </c>
      <c r="O87" s="27">
        <v>2.4700689872491681</v>
      </c>
      <c r="IO87" s="17"/>
      <c r="IP87" s="3"/>
      <c r="IQ87" s="3"/>
      <c r="IR87" s="3"/>
      <c r="IS87" s="3"/>
      <c r="IT87" s="3"/>
      <c r="IU87" s="3"/>
    </row>
    <row r="88" spans="13:255" ht="11.55" customHeight="1" x14ac:dyDescent="0.25">
      <c r="M88" s="27">
        <v>0.52092642770092246</v>
      </c>
      <c r="N88" s="27">
        <v>0</v>
      </c>
      <c r="O88" s="27">
        <v>0</v>
      </c>
      <c r="IO88" s="17"/>
      <c r="IP88" s="3"/>
      <c r="IQ88" s="3"/>
      <c r="IR88" s="3"/>
      <c r="IS88" s="3"/>
      <c r="IT88" s="3"/>
      <c r="IU88" s="3"/>
    </row>
    <row r="89" spans="13:255" ht="11.55" customHeight="1" x14ac:dyDescent="0.25">
      <c r="M89" s="27">
        <v>0.89446004214055086</v>
      </c>
      <c r="N89" s="27">
        <v>0</v>
      </c>
      <c r="O89" s="27">
        <v>0</v>
      </c>
      <c r="IO89" s="17"/>
      <c r="IP89" s="3"/>
      <c r="IQ89" s="3"/>
      <c r="IR89" s="3"/>
      <c r="IS89" s="3"/>
      <c r="IT89" s="3"/>
      <c r="IU89" s="3"/>
    </row>
    <row r="90" spans="13:255" ht="11.55" customHeight="1" x14ac:dyDescent="0.25">
      <c r="M90" s="27">
        <v>1.1745275273389661</v>
      </c>
      <c r="N90" s="27">
        <v>0.24902357908526609</v>
      </c>
      <c r="O90" s="27">
        <v>0.71610605865044819</v>
      </c>
      <c r="IO90" s="17"/>
      <c r="IP90" s="3"/>
      <c r="IQ90" s="3"/>
      <c r="IR90" s="3"/>
      <c r="IS90" s="3"/>
      <c r="IT90" s="3"/>
      <c r="IU90" s="3"/>
    </row>
    <row r="91" spans="13:255" ht="11.55" customHeight="1" x14ac:dyDescent="0.25">
      <c r="M91" s="27">
        <v>0.77601266262077195</v>
      </c>
      <c r="N91" s="27">
        <v>0</v>
      </c>
      <c r="O91" s="27">
        <v>0</v>
      </c>
      <c r="IO91" s="17"/>
      <c r="IP91" s="3"/>
      <c r="IQ91" s="3"/>
      <c r="IR91" s="3"/>
      <c r="IS91" s="3"/>
      <c r="IT91" s="3"/>
      <c r="IU91" s="3"/>
    </row>
    <row r="92" spans="13:255" ht="11.55" customHeight="1" x14ac:dyDescent="0.25">
      <c r="M92" s="27">
        <v>0.86196686249769217</v>
      </c>
      <c r="N92" s="27">
        <v>0</v>
      </c>
      <c r="O92" s="27">
        <v>0</v>
      </c>
      <c r="IO92" s="17"/>
      <c r="IP92" s="3"/>
      <c r="IQ92" s="3"/>
      <c r="IR92" s="3"/>
      <c r="IS92" s="3"/>
      <c r="IT92" s="3"/>
      <c r="IU92" s="3"/>
    </row>
    <row r="93" spans="13:255" ht="11.55" customHeight="1" x14ac:dyDescent="0.25">
      <c r="M93" s="27">
        <v>0.73160946829533169</v>
      </c>
      <c r="N93" s="27">
        <v>0</v>
      </c>
      <c r="O93" s="27">
        <v>0</v>
      </c>
      <c r="IO93" s="17"/>
      <c r="IP93" s="3"/>
      <c r="IQ93" s="3"/>
      <c r="IR93" s="3"/>
      <c r="IS93" s="3"/>
      <c r="IT93" s="3"/>
      <c r="IU93" s="3"/>
    </row>
    <row r="94" spans="13:255" ht="11.55" customHeight="1" x14ac:dyDescent="0.25">
      <c r="M94" s="27">
        <v>1.0096122700050318</v>
      </c>
      <c r="N94" s="27">
        <v>1.3715211097547871E-2</v>
      </c>
      <c r="O94" s="27">
        <v>0.73314613342359669</v>
      </c>
      <c r="IO94" s="17"/>
      <c r="IP94" s="3"/>
      <c r="IQ94" s="3"/>
      <c r="IR94" s="3"/>
      <c r="IS94" s="3"/>
      <c r="IT94" s="3"/>
      <c r="IU94" s="3"/>
    </row>
    <row r="95" spans="13:255" ht="11.55" customHeight="1" x14ac:dyDescent="0.25">
      <c r="M95" s="27">
        <v>0.64665074084493956</v>
      </c>
      <c r="N95" s="27">
        <v>0</v>
      </c>
      <c r="O95" s="27">
        <v>0</v>
      </c>
      <c r="IO95" s="17"/>
      <c r="IP95" s="3"/>
      <c r="IQ95" s="3"/>
      <c r="IR95" s="3"/>
      <c r="IS95" s="3"/>
      <c r="IT95" s="3"/>
      <c r="IU95" s="3"/>
    </row>
    <row r="96" spans="13:255" ht="11.55" customHeight="1" x14ac:dyDescent="0.25">
      <c r="M96" s="27">
        <v>1.1179531483008307</v>
      </c>
      <c r="N96" s="27">
        <v>0.16830075806436984</v>
      </c>
      <c r="O96" s="27">
        <v>0</v>
      </c>
      <c r="IO96" s="17"/>
      <c r="IP96" s="3"/>
      <c r="IQ96" s="3"/>
      <c r="IR96" s="3"/>
      <c r="IS96" s="3"/>
      <c r="IT96" s="3"/>
      <c r="IU96" s="3"/>
    </row>
    <row r="97" spans="13:255" ht="11.55" customHeight="1" x14ac:dyDescent="0.25">
      <c r="M97" s="27">
        <v>1.2614372382254573</v>
      </c>
      <c r="N97" s="27">
        <v>0.37303019049038666</v>
      </c>
      <c r="O97" s="27">
        <v>0.28372749711548201</v>
      </c>
      <c r="IO97" s="17"/>
      <c r="IP97" s="3"/>
      <c r="IQ97" s="3"/>
      <c r="IR97" s="3"/>
      <c r="IS97" s="3"/>
      <c r="IT97" s="3"/>
      <c r="IU97" s="3"/>
    </row>
    <row r="98" spans="13:255" ht="11.55" customHeight="1" x14ac:dyDescent="0.25">
      <c r="M98" s="27">
        <v>1.0921168252573279</v>
      </c>
      <c r="N98" s="27">
        <v>0.13143635201454126</v>
      </c>
      <c r="O98" s="27">
        <v>0.15550874630145461</v>
      </c>
      <c r="IO98" s="17"/>
      <c r="IP98" s="3"/>
      <c r="IQ98" s="3"/>
      <c r="IR98" s="3"/>
      <c r="IS98" s="3"/>
      <c r="IT98" s="3"/>
      <c r="IU98" s="3"/>
    </row>
    <row r="99" spans="13:255" ht="11.55" customHeight="1" x14ac:dyDescent="0.25">
      <c r="M99" s="27">
        <v>0.86888182195568431</v>
      </c>
      <c r="N99" s="27">
        <v>0</v>
      </c>
      <c r="O99" s="27">
        <v>0.37281495818164356</v>
      </c>
      <c r="IO99" s="17"/>
      <c r="IP99" s="3"/>
      <c r="IQ99" s="3"/>
      <c r="IR99" s="3"/>
      <c r="IS99" s="3"/>
      <c r="IT99" s="3"/>
      <c r="IU99" s="3"/>
    </row>
    <row r="100" spans="13:255" ht="11.55" customHeight="1" x14ac:dyDescent="0.25">
      <c r="M100" s="27">
        <v>0.95547222383140973</v>
      </c>
      <c r="N100" s="27">
        <v>0</v>
      </c>
      <c r="O100" s="27">
        <v>0.21723382845533135</v>
      </c>
      <c r="IO100" s="17"/>
      <c r="IP100" s="3"/>
      <c r="IQ100" s="3"/>
      <c r="IR100" s="3"/>
      <c r="IS100" s="3"/>
      <c r="IT100" s="3"/>
      <c r="IU100" s="3"/>
    </row>
    <row r="101" spans="13:255" ht="11.55" customHeight="1" x14ac:dyDescent="0.25">
      <c r="M101" s="27">
        <v>1.0818375207381974</v>
      </c>
      <c r="N101" s="27">
        <v>0.11676938663154111</v>
      </c>
      <c r="O101" s="27">
        <v>0</v>
      </c>
      <c r="IO101" s="17"/>
      <c r="IP101" s="3"/>
      <c r="IQ101" s="3"/>
      <c r="IR101" s="3"/>
      <c r="IS101" s="3"/>
      <c r="IT101" s="3"/>
      <c r="IU101" s="3"/>
    </row>
    <row r="102" spans="13:255" ht="11.55" customHeight="1" x14ac:dyDescent="0.25">
      <c r="M102" s="27">
        <v>0.96870652131839541</v>
      </c>
      <c r="N102" s="27">
        <v>0</v>
      </c>
      <c r="O102" s="27">
        <v>0</v>
      </c>
      <c r="IO102" s="17"/>
      <c r="IP102" s="3"/>
      <c r="IQ102" s="3"/>
      <c r="IR102" s="3"/>
      <c r="IS102" s="3"/>
      <c r="IT102" s="3"/>
      <c r="IU102" s="3"/>
    </row>
    <row r="103" spans="13:255" ht="11.55" customHeight="1" x14ac:dyDescent="0.25">
      <c r="M103" s="27">
        <v>1.0037861388577671</v>
      </c>
      <c r="N103" s="27">
        <v>5.402230030130426E-3</v>
      </c>
      <c r="O103" s="27">
        <v>7.664258628945768E-3</v>
      </c>
      <c r="IO103" s="17"/>
      <c r="IP103" s="3"/>
      <c r="IQ103" s="3"/>
      <c r="IR103" s="3"/>
      <c r="IS103" s="3"/>
      <c r="IT103" s="3"/>
      <c r="IU103" s="3"/>
    </row>
    <row r="104" spans="13:255" ht="11.55" customHeight="1" x14ac:dyDescent="0.25">
      <c r="M104" s="27">
        <v>1.1067651386238531</v>
      </c>
      <c r="N104" s="27">
        <v>0.15233721205486003</v>
      </c>
      <c r="O104" s="27">
        <v>0</v>
      </c>
      <c r="IO104" s="17"/>
      <c r="IP104" s="3"/>
      <c r="IQ104" s="3"/>
      <c r="IR104" s="3"/>
      <c r="IS104" s="3"/>
      <c r="IT104" s="3"/>
      <c r="IU104" s="3"/>
    </row>
    <row r="105" spans="13:255" ht="11.55" customHeight="1" x14ac:dyDescent="0.25">
      <c r="M105" s="27">
        <v>1.0250872696141131</v>
      </c>
      <c r="N105" s="27">
        <v>3.5795623555990599E-2</v>
      </c>
      <c r="O105" s="27">
        <v>0</v>
      </c>
      <c r="IO105" s="17"/>
      <c r="IP105" s="3"/>
      <c r="IQ105" s="3"/>
      <c r="IR105" s="3"/>
      <c r="IS105" s="3"/>
      <c r="IT105" s="3"/>
      <c r="IU105" s="3"/>
    </row>
    <row r="106" spans="13:255" ht="11.55" customHeight="1" x14ac:dyDescent="0.25">
      <c r="M106" s="27">
        <v>1.6672082156790062</v>
      </c>
      <c r="N106" s="27">
        <v>0.95200213053373395</v>
      </c>
      <c r="O106" s="27">
        <v>1.0238557946838494</v>
      </c>
      <c r="IO106" s="17"/>
      <c r="IP106" s="3"/>
      <c r="IQ106" s="3"/>
      <c r="IR106" s="3"/>
      <c r="IS106" s="3"/>
      <c r="IT106" s="3"/>
      <c r="IU106" s="3"/>
    </row>
    <row r="107" spans="13:255" ht="11.55" customHeight="1" x14ac:dyDescent="0.25">
      <c r="M107" s="27">
        <v>1.1735268030830732</v>
      </c>
      <c r="N107" s="27">
        <v>0.24759570154824068</v>
      </c>
      <c r="O107" s="27">
        <v>0</v>
      </c>
      <c r="IO107" s="17"/>
      <c r="IP107" s="3"/>
      <c r="IQ107" s="3"/>
      <c r="IR107" s="3"/>
      <c r="IS107" s="3"/>
      <c r="IT107" s="3"/>
      <c r="IU107" s="3"/>
    </row>
    <row r="108" spans="13:255" ht="11.55" customHeight="1" x14ac:dyDescent="0.25">
      <c r="M108" s="27">
        <v>1.1483753692461611</v>
      </c>
      <c r="N108" s="27">
        <v>0.21170852564716017</v>
      </c>
      <c r="O108" s="27">
        <v>3.9469000959347515E-2</v>
      </c>
      <c r="IO108" s="17"/>
      <c r="IP108" s="3"/>
      <c r="IQ108" s="3"/>
      <c r="IR108" s="3"/>
      <c r="IS108" s="3"/>
      <c r="IT108" s="3"/>
      <c r="IU108" s="3"/>
    </row>
    <row r="109" spans="13:255" ht="11.55" customHeight="1" x14ac:dyDescent="0.25">
      <c r="M109" s="27">
        <v>0.87223466181279663</v>
      </c>
      <c r="N109" s="27">
        <v>0</v>
      </c>
      <c r="O109" s="27">
        <v>0</v>
      </c>
      <c r="IO109" s="17"/>
      <c r="IP109" s="3"/>
      <c r="IQ109" s="3"/>
      <c r="IR109" s="3"/>
      <c r="IS109" s="3"/>
      <c r="IT109" s="3"/>
      <c r="IU109" s="3"/>
    </row>
    <row r="110" spans="13:255" ht="11.55" customHeight="1" x14ac:dyDescent="0.25">
      <c r="M110" s="27">
        <v>0.60285433344598505</v>
      </c>
      <c r="N110" s="27">
        <v>0</v>
      </c>
      <c r="O110" s="27">
        <v>0</v>
      </c>
      <c r="IO110" s="17"/>
      <c r="IP110" s="3"/>
      <c r="IQ110" s="3"/>
      <c r="IR110" s="3"/>
      <c r="IS110" s="3"/>
      <c r="IT110" s="3"/>
      <c r="IU110" s="3"/>
    </row>
    <row r="111" spans="13:255" ht="11.55" customHeight="1" x14ac:dyDescent="0.25">
      <c r="M111" s="27">
        <v>1.1686593676329973</v>
      </c>
      <c r="N111" s="27">
        <v>0.24065062981528551</v>
      </c>
      <c r="O111" s="27">
        <v>0.72093785222951234</v>
      </c>
      <c r="IO111" s="17"/>
      <c r="IP111" s="3"/>
      <c r="IQ111" s="3"/>
      <c r="IR111" s="3"/>
      <c r="IS111" s="3"/>
      <c r="IT111" s="3"/>
      <c r="IU111" s="3"/>
    </row>
    <row r="112" spans="13:255" ht="11.55" customHeight="1" x14ac:dyDescent="0.25">
      <c r="M112" s="27">
        <v>1.2590209131759822</v>
      </c>
      <c r="N112" s="27">
        <v>0.36958247126105842</v>
      </c>
      <c r="O112" s="27">
        <v>0.13239434238453726</v>
      </c>
      <c r="IO112" s="17"/>
      <c r="IP112" s="3"/>
      <c r="IQ112" s="3"/>
      <c r="IR112" s="3"/>
      <c r="IS112" s="3"/>
      <c r="IT112" s="3"/>
      <c r="IU112" s="3"/>
    </row>
    <row r="113" spans="13:255" ht="11.55" customHeight="1" x14ac:dyDescent="0.25">
      <c r="M113" s="27">
        <v>0.88390124328346931</v>
      </c>
      <c r="N113" s="27">
        <v>0</v>
      </c>
      <c r="O113" s="27">
        <v>0</v>
      </c>
      <c r="IO113" s="17"/>
      <c r="IP113" s="3"/>
      <c r="IQ113" s="3"/>
      <c r="IR113" s="3"/>
      <c r="IS113" s="3"/>
      <c r="IT113" s="3"/>
      <c r="IU113" s="3"/>
    </row>
    <row r="114" spans="13:255" ht="11.55" customHeight="1" x14ac:dyDescent="0.25">
      <c r="M114" s="27">
        <v>1.1699674356430374</v>
      </c>
      <c r="N114" s="27">
        <v>0.24251703898588289</v>
      </c>
      <c r="O114" s="27">
        <v>0.17267100321578713</v>
      </c>
      <c r="IO114" s="17"/>
      <c r="IP114" s="3"/>
      <c r="IQ114" s="3"/>
      <c r="IR114" s="3"/>
      <c r="IS114" s="3"/>
      <c r="IT114" s="3"/>
      <c r="IU114" s="3"/>
    </row>
    <row r="115" spans="13:255" ht="11.55" customHeight="1" x14ac:dyDescent="0.25">
      <c r="M115" s="27">
        <v>0.80154004737754803</v>
      </c>
      <c r="N115" s="27">
        <v>0</v>
      </c>
      <c r="O115" s="27">
        <v>0</v>
      </c>
      <c r="IO115" s="17"/>
      <c r="IP115" s="3"/>
      <c r="IQ115" s="3"/>
      <c r="IR115" s="3"/>
      <c r="IS115" s="3"/>
      <c r="IT115" s="3"/>
      <c r="IU115" s="3"/>
    </row>
    <row r="116" spans="13:255" ht="11.55" customHeight="1" x14ac:dyDescent="0.25">
      <c r="M116" s="27">
        <v>0.97870072924614271</v>
      </c>
      <c r="N116" s="27">
        <v>0</v>
      </c>
      <c r="O116" s="27">
        <v>0</v>
      </c>
      <c r="IO116" s="17"/>
      <c r="IP116" s="3"/>
      <c r="IQ116" s="3"/>
      <c r="IR116" s="3"/>
      <c r="IS116" s="3"/>
      <c r="IT116" s="3"/>
      <c r="IU116" s="3"/>
    </row>
    <row r="117" spans="13:255" ht="11.55" customHeight="1" x14ac:dyDescent="0.25">
      <c r="M117" s="27">
        <v>0.65042785768794453</v>
      </c>
      <c r="N117" s="27">
        <v>0</v>
      </c>
      <c r="O117" s="27">
        <v>0</v>
      </c>
      <c r="IO117" s="17"/>
      <c r="IP117" s="3"/>
      <c r="IQ117" s="3"/>
      <c r="IR117" s="3"/>
      <c r="IS117" s="3"/>
      <c r="IT117" s="3"/>
      <c r="IU117" s="3"/>
    </row>
    <row r="118" spans="13:255" ht="11.55" customHeight="1" x14ac:dyDescent="0.25">
      <c r="M118" s="27">
        <v>1.1810059969863114</v>
      </c>
      <c r="N118" s="27">
        <v>0.25826734551670039</v>
      </c>
      <c r="O118" s="27">
        <v>1.2476263650389334</v>
      </c>
      <c r="IO118" s="17"/>
      <c r="IP118" s="3"/>
      <c r="IQ118" s="3"/>
      <c r="IR118" s="3"/>
      <c r="IS118" s="3"/>
      <c r="IT118" s="3"/>
      <c r="IU118" s="3"/>
    </row>
    <row r="119" spans="13:255" ht="11.55" customHeight="1" x14ac:dyDescent="0.25">
      <c r="M119" s="27">
        <v>1.744246062338858</v>
      </c>
      <c r="N119" s="27">
        <v>1.0619231303482717</v>
      </c>
      <c r="O119" s="27">
        <v>1.0479273631673862</v>
      </c>
      <c r="IO119" s="17"/>
      <c r="IP119" s="3"/>
      <c r="IQ119" s="3"/>
      <c r="IR119" s="3"/>
      <c r="IS119" s="3"/>
      <c r="IT119" s="3"/>
      <c r="IU119" s="3"/>
    </row>
    <row r="120" spans="13:255" ht="11.55" customHeight="1" x14ac:dyDescent="0.25">
      <c r="M120" s="27">
        <v>0.84252026721174167</v>
      </c>
      <c r="N120" s="27">
        <v>0</v>
      </c>
      <c r="O120" s="27">
        <v>0</v>
      </c>
      <c r="IO120" s="17"/>
      <c r="IP120" s="3"/>
      <c r="IQ120" s="3"/>
      <c r="IR120" s="3"/>
      <c r="IS120" s="3"/>
      <c r="IT120" s="3"/>
      <c r="IU120" s="3"/>
    </row>
    <row r="121" spans="13:255" ht="11.55" customHeight="1" x14ac:dyDescent="0.25">
      <c r="M121" s="27">
        <v>0.840178102450436</v>
      </c>
      <c r="N121" s="27">
        <v>0</v>
      </c>
      <c r="O121" s="27">
        <v>0</v>
      </c>
      <c r="IO121" s="17"/>
      <c r="IP121" s="3"/>
      <c r="IQ121" s="3"/>
      <c r="IR121" s="3"/>
      <c r="IS121" s="3"/>
      <c r="IT121" s="3"/>
      <c r="IU121" s="3"/>
    </row>
    <row r="122" spans="13:255" ht="11.55" customHeight="1" x14ac:dyDescent="0.25">
      <c r="M122" s="27">
        <v>1.0360802350048868</v>
      </c>
      <c r="N122" s="27">
        <v>5.1480871769323443E-2</v>
      </c>
      <c r="O122" s="27">
        <v>6.7084126766304153E-3</v>
      </c>
      <c r="IO122" s="17"/>
      <c r="IP122" s="3"/>
      <c r="IQ122" s="3"/>
      <c r="IR122" s="3"/>
      <c r="IS122" s="3"/>
      <c r="IT122" s="3"/>
      <c r="IU122" s="3"/>
    </row>
    <row r="123" spans="13:255" ht="11.55" customHeight="1" x14ac:dyDescent="0.25">
      <c r="M123" s="27">
        <v>0.93500144727667778</v>
      </c>
      <c r="N123" s="27">
        <v>0</v>
      </c>
      <c r="O123" s="27">
        <v>4.954563385059068E-2</v>
      </c>
      <c r="IO123" s="17"/>
      <c r="IP123" s="3"/>
      <c r="IQ123" s="3"/>
      <c r="IR123" s="3"/>
      <c r="IS123" s="3"/>
      <c r="IT123" s="3"/>
      <c r="IU123" s="3"/>
    </row>
    <row r="124" spans="13:255" ht="11.55" customHeight="1" x14ac:dyDescent="0.25">
      <c r="M124" s="27">
        <v>1.2582158247932429</v>
      </c>
      <c r="N124" s="27">
        <v>0.36843373562258042</v>
      </c>
      <c r="O124" s="27">
        <v>0.2149851758650578</v>
      </c>
      <c r="IO124" s="17"/>
      <c r="IP124" s="3"/>
      <c r="IQ124" s="3"/>
      <c r="IR124" s="3"/>
      <c r="IS124" s="3"/>
      <c r="IT124" s="3"/>
      <c r="IU124" s="3"/>
    </row>
    <row r="125" spans="13:255" ht="11.55" customHeight="1" x14ac:dyDescent="0.25">
      <c r="M125" s="27">
        <v>1.2909433558230226</v>
      </c>
      <c r="N125" s="27">
        <v>0.41513082138276025</v>
      </c>
      <c r="O125" s="27">
        <v>0.44279235266496619</v>
      </c>
      <c r="IO125" s="17"/>
      <c r="IP125" s="3"/>
      <c r="IQ125" s="3"/>
      <c r="IR125" s="3"/>
      <c r="IS125" s="3"/>
      <c r="IT125" s="3"/>
      <c r="IU125" s="3"/>
    </row>
    <row r="126" spans="13:255" ht="11.55" customHeight="1" x14ac:dyDescent="0.25">
      <c r="M126" s="27">
        <v>0.77819506425495799</v>
      </c>
      <c r="N126" s="27">
        <v>0</v>
      </c>
      <c r="O126" s="27">
        <v>0</v>
      </c>
      <c r="IO126" s="17"/>
      <c r="IP126" s="3"/>
      <c r="IQ126" s="3"/>
      <c r="IR126" s="3"/>
      <c r="IS126" s="3"/>
      <c r="IT126" s="3"/>
      <c r="IU126" s="3"/>
    </row>
    <row r="127" spans="13:255" ht="11.55" customHeight="1" x14ac:dyDescent="0.25">
      <c r="M127" s="27">
        <v>1.0160850367698402</v>
      </c>
      <c r="N127" s="27">
        <v>2.2950840404471859E-2</v>
      </c>
      <c r="O127" s="27">
        <v>0.17316261844823899</v>
      </c>
      <c r="IO127" s="17"/>
      <c r="IP127" s="3"/>
      <c r="IQ127" s="3"/>
      <c r="IR127" s="3"/>
      <c r="IS127" s="3"/>
      <c r="IT127" s="3"/>
      <c r="IU127" s="3"/>
    </row>
    <row r="128" spans="13:255" ht="11.55" customHeight="1" x14ac:dyDescent="0.25">
      <c r="M128" s="27">
        <v>0.84593452927755153</v>
      </c>
      <c r="N128" s="27">
        <v>0</v>
      </c>
      <c r="O128" s="27">
        <v>0</v>
      </c>
      <c r="IO128" s="17"/>
      <c r="IP128" s="3"/>
      <c r="IQ128" s="3"/>
      <c r="IR128" s="3"/>
      <c r="IS128" s="3"/>
      <c r="IT128" s="3"/>
      <c r="IU128" s="3"/>
    </row>
    <row r="129" spans="13:255" ht="11.55" customHeight="1" x14ac:dyDescent="0.25">
      <c r="M129" s="27">
        <v>0.65730734561444149</v>
      </c>
      <c r="N129" s="27">
        <v>0</v>
      </c>
      <c r="O129" s="27">
        <v>0</v>
      </c>
      <c r="IO129" s="17"/>
      <c r="IP129" s="3"/>
      <c r="IQ129" s="3"/>
      <c r="IR129" s="3"/>
      <c r="IS129" s="3"/>
      <c r="IT129" s="3"/>
      <c r="IU129" s="3"/>
    </row>
    <row r="130" spans="13:255" ht="11.55" customHeight="1" x14ac:dyDescent="0.25">
      <c r="M130" s="27">
        <v>0.80614683944572663</v>
      </c>
      <c r="N130" s="27">
        <v>0</v>
      </c>
      <c r="O130" s="27">
        <v>0</v>
      </c>
      <c r="IO130" s="17"/>
      <c r="IP130" s="3"/>
      <c r="IQ130" s="3"/>
      <c r="IR130" s="3"/>
      <c r="IS130" s="3"/>
      <c r="IT130" s="3"/>
      <c r="IU130" s="3"/>
    </row>
    <row r="131" spans="13:255" ht="11.55" customHeight="1" x14ac:dyDescent="0.25">
      <c r="M131" s="27">
        <v>0.8318720070583987</v>
      </c>
      <c r="N131" s="27">
        <v>0</v>
      </c>
      <c r="O131" s="27">
        <v>0</v>
      </c>
      <c r="IO131" s="17"/>
      <c r="IP131" s="3"/>
      <c r="IQ131" s="3"/>
      <c r="IR131" s="3"/>
      <c r="IS131" s="3"/>
      <c r="IT131" s="3"/>
      <c r="IU131" s="3"/>
    </row>
    <row r="132" spans="13:255" ht="11.55" customHeight="1" x14ac:dyDescent="0.25">
      <c r="M132" s="27">
        <v>0.98366832804010929</v>
      </c>
      <c r="N132" s="27">
        <v>0</v>
      </c>
      <c r="O132" s="27">
        <v>0.42109752615102308</v>
      </c>
      <c r="IO132" s="17"/>
      <c r="IP132" s="3"/>
      <c r="IQ132" s="3"/>
      <c r="IR132" s="3"/>
      <c r="IS132" s="3"/>
      <c r="IT132" s="3"/>
      <c r="IU132" s="3"/>
    </row>
    <row r="133" spans="13:255" ht="11.55" customHeight="1" x14ac:dyDescent="0.25">
      <c r="M133" s="27">
        <v>1.2091810283802891</v>
      </c>
      <c r="N133" s="27">
        <v>0.29846872386397483</v>
      </c>
      <c r="O133" s="27">
        <v>0.10120444642029182</v>
      </c>
      <c r="IO133" s="17"/>
      <c r="IP133" s="3"/>
      <c r="IQ133" s="3"/>
      <c r="IR133" s="3"/>
      <c r="IS133" s="3"/>
      <c r="IT133" s="3"/>
      <c r="IU133" s="3"/>
    </row>
    <row r="134" spans="13:255" ht="11.55" customHeight="1" x14ac:dyDescent="0.25">
      <c r="M134" s="27">
        <v>0.79591639900123312</v>
      </c>
      <c r="N134" s="27">
        <v>0</v>
      </c>
      <c r="O134" s="27">
        <v>0</v>
      </c>
      <c r="IO134" s="17"/>
      <c r="IP134" s="3"/>
      <c r="IQ134" s="3"/>
      <c r="IR134" s="3"/>
      <c r="IS134" s="3"/>
      <c r="IT134" s="3"/>
      <c r="IU134" s="3"/>
    </row>
    <row r="135" spans="13:255" ht="11.55" customHeight="1" x14ac:dyDescent="0.25">
      <c r="M135" s="27">
        <v>0.83390149054099949</v>
      </c>
      <c r="N135" s="27">
        <v>0</v>
      </c>
      <c r="O135" s="27">
        <v>0.20019972891818516</v>
      </c>
      <c r="IO135" s="17"/>
      <c r="IP135" s="3"/>
      <c r="IQ135" s="3"/>
      <c r="IR135" s="3"/>
      <c r="IS135" s="3"/>
      <c r="IT135" s="3"/>
      <c r="IU135" s="3"/>
    </row>
    <row r="136" spans="13:255" ht="11.55" customHeight="1" x14ac:dyDescent="0.25">
      <c r="M136" s="27">
        <v>0.7644127008877144</v>
      </c>
      <c r="N136" s="27">
        <v>0</v>
      </c>
      <c r="O136" s="27">
        <v>0</v>
      </c>
      <c r="IO136" s="17"/>
      <c r="IP136" s="3"/>
      <c r="IQ136" s="3"/>
      <c r="IR136" s="3"/>
      <c r="IS136" s="3"/>
      <c r="IT136" s="3"/>
      <c r="IU136" s="3"/>
    </row>
    <row r="137" spans="13:255" ht="11.55" customHeight="1" x14ac:dyDescent="0.25">
      <c r="M137" s="27">
        <v>1.2076132093120142</v>
      </c>
      <c r="N137" s="27">
        <v>0.29623169041892033</v>
      </c>
      <c r="O137" s="27">
        <v>3.364667771963073E-2</v>
      </c>
      <c r="IO137" s="17"/>
      <c r="IP137" s="3"/>
      <c r="IQ137" s="3"/>
      <c r="IR137" s="3"/>
      <c r="IS137" s="3"/>
      <c r="IT137" s="3"/>
      <c r="IU137" s="3"/>
    </row>
    <row r="138" spans="13:255" ht="11.55" customHeight="1" x14ac:dyDescent="0.25">
      <c r="M138" s="27">
        <v>0.69991907370661288</v>
      </c>
      <c r="N138" s="27">
        <v>0</v>
      </c>
      <c r="O138" s="27">
        <v>0</v>
      </c>
      <c r="IO138" s="17"/>
      <c r="IP138" s="3"/>
      <c r="IQ138" s="3"/>
      <c r="IR138" s="3"/>
      <c r="IS138" s="3"/>
      <c r="IT138" s="3"/>
      <c r="IU138" s="3"/>
    </row>
    <row r="139" spans="13:255" ht="11.55" customHeight="1" x14ac:dyDescent="0.25">
      <c r="M139" s="27">
        <v>1.5573129084732402</v>
      </c>
      <c r="N139" s="27">
        <v>0.79519865579072901</v>
      </c>
      <c r="O139" s="27">
        <v>0.35444392815928444</v>
      </c>
      <c r="IO139" s="17"/>
      <c r="IP139" s="3"/>
      <c r="IQ139" s="3"/>
      <c r="IR139" s="3"/>
      <c r="IS139" s="3"/>
      <c r="IT139" s="3"/>
      <c r="IU139" s="3"/>
    </row>
    <row r="140" spans="13:255" ht="11.55" customHeight="1" x14ac:dyDescent="0.25">
      <c r="M140" s="27">
        <v>1.0076593856265601</v>
      </c>
      <c r="N140" s="27">
        <v>1.0928749472372707E-2</v>
      </c>
      <c r="O140" s="27">
        <v>0</v>
      </c>
      <c r="IO140" s="17"/>
      <c r="IP140" s="3"/>
      <c r="IQ140" s="3"/>
      <c r="IR140" s="3"/>
      <c r="IS140" s="3"/>
      <c r="IT140" s="3"/>
      <c r="IU140" s="3"/>
    </row>
    <row r="141" spans="13:255" ht="11.55" customHeight="1" x14ac:dyDescent="0.25">
      <c r="M141" s="27">
        <v>0.62723864033276733</v>
      </c>
      <c r="N141" s="27">
        <v>0</v>
      </c>
      <c r="O141" s="27">
        <v>0</v>
      </c>
      <c r="IO141" s="17"/>
      <c r="IP141" s="3"/>
      <c r="IQ141" s="3"/>
      <c r="IR141" s="3"/>
      <c r="IS141" s="3"/>
      <c r="IT141" s="3"/>
      <c r="IU141" s="3"/>
    </row>
    <row r="142" spans="13:255" ht="11.55" customHeight="1" x14ac:dyDescent="0.25">
      <c r="M142" s="27">
        <v>0.88152485966785332</v>
      </c>
      <c r="N142" s="27">
        <v>0</v>
      </c>
      <c r="O142" s="27">
        <v>4.3686166074256551E-2</v>
      </c>
      <c r="IO142" s="17"/>
      <c r="IP142" s="3"/>
      <c r="IQ142" s="3"/>
      <c r="IR142" s="3"/>
      <c r="IS142" s="3"/>
      <c r="IT142" s="3"/>
      <c r="IU142" s="3"/>
    </row>
    <row r="143" spans="13:255" ht="11.55" customHeight="1" x14ac:dyDescent="0.25">
      <c r="M143" s="27">
        <v>0.65618988180654492</v>
      </c>
      <c r="N143" s="27">
        <v>0</v>
      </c>
      <c r="O143" s="27">
        <v>0</v>
      </c>
      <c r="IO143" s="17"/>
      <c r="IP143" s="3"/>
      <c r="IQ143" s="3"/>
      <c r="IR143" s="3"/>
      <c r="IS143" s="3"/>
      <c r="IT143" s="3"/>
      <c r="IU143" s="3"/>
    </row>
    <row r="144" spans="13:255" ht="11.55" customHeight="1" x14ac:dyDescent="0.25">
      <c r="M144" s="27">
        <v>1.0035564745359864</v>
      </c>
      <c r="N144" s="27">
        <v>5.0745348391766773E-3</v>
      </c>
      <c r="O144" s="27">
        <v>0</v>
      </c>
      <c r="IO144" s="17"/>
      <c r="IP144" s="3"/>
      <c r="IQ144" s="3"/>
      <c r="IR144" s="3"/>
      <c r="IS144" s="3"/>
      <c r="IT144" s="3"/>
      <c r="IU144" s="3"/>
    </row>
    <row r="145" spans="13:255" ht="11.55" customHeight="1" x14ac:dyDescent="0.25">
      <c r="M145" s="27">
        <v>1.2633131747044946</v>
      </c>
      <c r="N145" s="27">
        <v>0.37570685945641846</v>
      </c>
      <c r="O145" s="27">
        <v>0</v>
      </c>
      <c r="IO145" s="17"/>
      <c r="IP145" s="3"/>
      <c r="IQ145" s="3"/>
      <c r="IR145" s="3"/>
      <c r="IS145" s="3"/>
      <c r="IT145" s="3"/>
      <c r="IU145" s="3"/>
    </row>
    <row r="146" spans="13:255" ht="11.55" customHeight="1" x14ac:dyDescent="0.25">
      <c r="M146" s="27">
        <v>0.74058833952790393</v>
      </c>
      <c r="N146" s="27">
        <v>0</v>
      </c>
      <c r="O146" s="27">
        <v>0</v>
      </c>
      <c r="IO146" s="17"/>
      <c r="IP146" s="3"/>
      <c r="IQ146" s="3"/>
      <c r="IR146" s="3"/>
      <c r="IS146" s="3"/>
      <c r="IT146" s="3"/>
      <c r="IU146" s="3"/>
    </row>
    <row r="147" spans="13:255" ht="11.55" customHeight="1" x14ac:dyDescent="0.25">
      <c r="M147" s="27">
        <v>0.96113721003644415</v>
      </c>
      <c r="N147" s="27">
        <v>0</v>
      </c>
      <c r="O147" s="27">
        <v>7.4636655277939917E-2</v>
      </c>
      <c r="IO147" s="17"/>
      <c r="IP147" s="3"/>
      <c r="IQ147" s="3"/>
      <c r="IR147" s="3"/>
      <c r="IS147" s="3"/>
      <c r="IT147" s="3"/>
      <c r="IU147" s="3"/>
    </row>
    <row r="148" spans="13:255" ht="11.55" customHeight="1" x14ac:dyDescent="0.25">
      <c r="M148" s="27">
        <v>0.87124436806115357</v>
      </c>
      <c r="N148" s="27">
        <v>0</v>
      </c>
      <c r="O148" s="27">
        <v>2.6307080607291998E-2</v>
      </c>
      <c r="IO148" s="17"/>
      <c r="IP148" s="3"/>
      <c r="IQ148" s="3"/>
      <c r="IR148" s="3"/>
      <c r="IS148" s="3"/>
      <c r="IT148" s="3"/>
      <c r="IU148" s="3"/>
    </row>
    <row r="149" spans="13:255" ht="11.55" customHeight="1" x14ac:dyDescent="0.25">
      <c r="M149" s="27">
        <v>1.4403738781610276</v>
      </c>
      <c r="N149" s="27">
        <v>0.62834488603239269</v>
      </c>
      <c r="O149" s="27">
        <v>4.992367114506676E-2</v>
      </c>
      <c r="IO149" s="17"/>
      <c r="IP149" s="3"/>
      <c r="IQ149" s="3"/>
      <c r="IR149" s="3"/>
      <c r="IS149" s="3"/>
      <c r="IT149" s="3"/>
      <c r="IU149" s="3"/>
    </row>
    <row r="150" spans="13:255" ht="11.55" customHeight="1" x14ac:dyDescent="0.25">
      <c r="M150" s="27">
        <v>1.7018366776606304</v>
      </c>
      <c r="N150" s="27">
        <v>1.0014115484769217</v>
      </c>
      <c r="O150" s="27">
        <v>0.94931456003457482</v>
      </c>
      <c r="IO150" s="17"/>
      <c r="IP150" s="3"/>
      <c r="IQ150" s="3"/>
      <c r="IR150" s="3"/>
      <c r="IS150" s="3"/>
      <c r="IT150" s="3"/>
      <c r="IU150" s="3"/>
    </row>
    <row r="151" spans="13:255" ht="11.55" customHeight="1" x14ac:dyDescent="0.25">
      <c r="M151" s="27">
        <v>1.3168012467871051</v>
      </c>
      <c r="N151" s="27">
        <v>0.45202600149360994</v>
      </c>
      <c r="O151" s="27">
        <v>0.11507141303786883</v>
      </c>
      <c r="IO151" s="17"/>
      <c r="IP151" s="3"/>
      <c r="IQ151" s="3"/>
      <c r="IR151" s="3"/>
      <c r="IS151" s="3"/>
      <c r="IT151" s="3"/>
      <c r="IU151" s="3"/>
    </row>
    <row r="152" spans="13:255" ht="11.55" customHeight="1" x14ac:dyDescent="0.25">
      <c r="M152" s="27">
        <v>0.82412895946227993</v>
      </c>
      <c r="N152" s="27">
        <v>0</v>
      </c>
      <c r="O152" s="27">
        <v>0</v>
      </c>
      <c r="IO152" s="17"/>
      <c r="IP152" s="3"/>
      <c r="IQ152" s="3"/>
      <c r="IR152" s="3"/>
      <c r="IS152" s="3"/>
      <c r="IT152" s="3"/>
      <c r="IU152" s="3"/>
    </row>
    <row r="153" spans="13:255" ht="11.55" customHeight="1" x14ac:dyDescent="0.25">
      <c r="M153" s="27">
        <v>1.1001272280293128</v>
      </c>
      <c r="N153" s="27">
        <v>0.14286594824276252</v>
      </c>
      <c r="O153" s="27">
        <v>0</v>
      </c>
      <c r="IO153" s="17"/>
      <c r="IP153" s="3"/>
      <c r="IQ153" s="3"/>
      <c r="IR153" s="3"/>
      <c r="IS153" s="3"/>
      <c r="IT153" s="3"/>
      <c r="IU153" s="3"/>
    </row>
    <row r="154" spans="13:255" ht="11.55" customHeight="1" x14ac:dyDescent="0.25">
      <c r="M154" s="27">
        <v>1.5111087918066426</v>
      </c>
      <c r="N154" s="27">
        <v>0.72927258283123175</v>
      </c>
      <c r="O154" s="27">
        <v>0.21225042707605166</v>
      </c>
      <c r="IO154" s="17"/>
      <c r="IP154" s="3"/>
      <c r="IQ154" s="3"/>
      <c r="IR154" s="3"/>
      <c r="IS154" s="3"/>
      <c r="IT154" s="3"/>
      <c r="IU154" s="3"/>
    </row>
    <row r="155" spans="13:255" ht="11.55" customHeight="1" x14ac:dyDescent="0.25">
      <c r="M155" s="27">
        <v>0.49119518887483904</v>
      </c>
      <c r="N155" s="27">
        <v>0</v>
      </c>
      <c r="O155" s="27">
        <v>0</v>
      </c>
      <c r="IO155" s="17"/>
      <c r="IP155" s="3"/>
      <c r="IQ155" s="3"/>
      <c r="IR155" s="3"/>
      <c r="IS155" s="3"/>
      <c r="IT155" s="3"/>
      <c r="IU155" s="3"/>
    </row>
    <row r="156" spans="13:255" ht="11.55" customHeight="1" x14ac:dyDescent="0.25">
      <c r="M156" s="27">
        <v>0.99685714376239809</v>
      </c>
      <c r="N156" s="27">
        <v>0</v>
      </c>
      <c r="O156" s="27">
        <v>0.22110822069501887</v>
      </c>
      <c r="IO156" s="17"/>
      <c r="IP156" s="3"/>
      <c r="IQ156" s="3"/>
      <c r="IR156" s="3"/>
      <c r="IS156" s="3"/>
      <c r="IT156" s="3"/>
      <c r="IU156" s="3"/>
    </row>
    <row r="157" spans="13:255" ht="11.55" customHeight="1" x14ac:dyDescent="0.25">
      <c r="M157" s="27">
        <v>1.4642127032182188</v>
      </c>
      <c r="N157" s="27">
        <v>0.66235917379228049</v>
      </c>
      <c r="O157" s="27">
        <v>0.60186361803064958</v>
      </c>
      <c r="IO157" s="17"/>
      <c r="IP157" s="3"/>
      <c r="IQ157" s="3"/>
      <c r="IR157" s="3"/>
      <c r="IS157" s="3"/>
      <c r="IT157" s="3"/>
      <c r="IU157" s="3"/>
    </row>
    <row r="158" spans="13:255" ht="11.55" customHeight="1" x14ac:dyDescent="0.25">
      <c r="M158" s="27">
        <v>1.3311836972480802</v>
      </c>
      <c r="N158" s="27">
        <v>0.47254751660596495</v>
      </c>
      <c r="O158" s="27">
        <v>0.44580804377477462</v>
      </c>
      <c r="IO158" s="17"/>
      <c r="IP158" s="3"/>
      <c r="IQ158" s="3"/>
      <c r="IR158" s="3"/>
      <c r="IS158" s="3"/>
      <c r="IT158" s="3"/>
      <c r="IU158" s="3"/>
    </row>
    <row r="159" spans="13:255" ht="11.55" customHeight="1" x14ac:dyDescent="0.25">
      <c r="M159" s="27">
        <v>0.91442522366289802</v>
      </c>
      <c r="N159" s="27">
        <v>0</v>
      </c>
      <c r="O159" s="27">
        <v>0</v>
      </c>
      <c r="IO159" s="17"/>
      <c r="IP159" s="3"/>
      <c r="IQ159" s="3"/>
      <c r="IR159" s="3"/>
      <c r="IS159" s="3"/>
      <c r="IT159" s="3"/>
      <c r="IU159" s="3"/>
    </row>
    <row r="160" spans="13:255" ht="11.55" customHeight="1" x14ac:dyDescent="0.25">
      <c r="M160" s="27">
        <v>0.88849660727952018</v>
      </c>
      <c r="N160" s="27">
        <v>0</v>
      </c>
      <c r="O160" s="27">
        <v>0</v>
      </c>
      <c r="IO160" s="17"/>
      <c r="IP160" s="3"/>
      <c r="IQ160" s="3"/>
      <c r="IR160" s="3"/>
      <c r="IS160" s="3"/>
      <c r="IT160" s="3"/>
      <c r="IU160" s="3"/>
    </row>
    <row r="161" spans="13:255" ht="11.55" customHeight="1" x14ac:dyDescent="0.25">
      <c r="M161" s="27">
        <v>0.8991881330949052</v>
      </c>
      <c r="N161" s="27">
        <v>0</v>
      </c>
      <c r="O161" s="27">
        <v>0</v>
      </c>
      <c r="IO161" s="17"/>
      <c r="IP161" s="3"/>
      <c r="IQ161" s="3"/>
      <c r="IR161" s="3"/>
      <c r="IS161" s="3"/>
      <c r="IT161" s="3"/>
      <c r="IU161" s="3"/>
    </row>
    <row r="162" spans="13:255" ht="11.55" customHeight="1" x14ac:dyDescent="0.25">
      <c r="M162" s="27">
        <v>1.5593392542012421</v>
      </c>
      <c r="N162" s="27">
        <v>0.79808993531175909</v>
      </c>
      <c r="O162" s="27">
        <v>0.38405650082742526</v>
      </c>
      <c r="IO162" s="17"/>
      <c r="IP162" s="3"/>
      <c r="IQ162" s="3"/>
      <c r="IR162" s="3"/>
      <c r="IS162" s="3"/>
      <c r="IT162" s="3"/>
      <c r="IU162" s="3"/>
    </row>
    <row r="163" spans="13:255" ht="11.55" customHeight="1" x14ac:dyDescent="0.25">
      <c r="M163" s="27">
        <v>1.3011619826566225</v>
      </c>
      <c r="N163" s="27">
        <v>0.42971120916592959</v>
      </c>
      <c r="O163" s="27">
        <v>0</v>
      </c>
      <c r="IO163" s="17"/>
      <c r="IP163" s="3"/>
      <c r="IQ163" s="3"/>
      <c r="IR163" s="3"/>
      <c r="IS163" s="3"/>
      <c r="IT163" s="3"/>
      <c r="IU163" s="3"/>
    </row>
    <row r="164" spans="13:255" ht="11.55" customHeight="1" x14ac:dyDescent="0.25">
      <c r="M164" s="27">
        <v>1.3961103369994596</v>
      </c>
      <c r="N164" s="27">
        <v>0.56518771185416972</v>
      </c>
      <c r="O164" s="27">
        <v>0.64217274458764284</v>
      </c>
      <c r="IO164" s="17"/>
      <c r="IP164" s="3"/>
      <c r="IQ164" s="3"/>
      <c r="IR164" s="3"/>
      <c r="IS164" s="3"/>
      <c r="IT164" s="3"/>
      <c r="IU164" s="3"/>
    </row>
    <row r="165" spans="13:255" ht="11.55" customHeight="1" x14ac:dyDescent="0.25">
      <c r="M165" s="27">
        <v>1.8337743486502323</v>
      </c>
      <c r="N165" s="27">
        <v>1.189666040745027</v>
      </c>
      <c r="O165" s="27">
        <v>0.6547226358782392</v>
      </c>
      <c r="IO165" s="17"/>
      <c r="IP165" s="3"/>
      <c r="IQ165" s="3"/>
      <c r="IR165" s="3"/>
      <c r="IS165" s="3"/>
      <c r="IT165" s="3"/>
      <c r="IU165" s="3"/>
    </row>
    <row r="166" spans="13:255" ht="11.55" customHeight="1" x14ac:dyDescent="0.25">
      <c r="M166" s="27">
        <v>0.71401211786191521</v>
      </c>
      <c r="N166" s="27">
        <v>0</v>
      </c>
      <c r="O166" s="27">
        <v>0</v>
      </c>
      <c r="IO166" s="17"/>
      <c r="IP166" s="3"/>
      <c r="IQ166" s="3"/>
      <c r="IR166" s="3"/>
      <c r="IS166" s="3"/>
      <c r="IT166" s="3"/>
      <c r="IU166" s="3"/>
    </row>
    <row r="167" spans="13:255" ht="11.55" customHeight="1" x14ac:dyDescent="0.25">
      <c r="M167" s="27">
        <v>0.95326147722457755</v>
      </c>
      <c r="N167" s="27">
        <v>0</v>
      </c>
      <c r="O167" s="27">
        <v>0.12256023492458357</v>
      </c>
      <c r="IO167" s="17"/>
      <c r="IP167" s="3"/>
      <c r="IQ167" s="3"/>
      <c r="IR167" s="3"/>
      <c r="IS167" s="3"/>
      <c r="IT167" s="3"/>
      <c r="IU167" s="3"/>
    </row>
    <row r="168" spans="13:255" ht="11.55" customHeight="1" x14ac:dyDescent="0.25">
      <c r="M168" s="27">
        <v>0.76872835561742936</v>
      </c>
      <c r="N168" s="27">
        <v>0</v>
      </c>
      <c r="O168" s="27">
        <v>0</v>
      </c>
      <c r="IO168" s="17"/>
      <c r="IP168" s="3"/>
      <c r="IQ168" s="3"/>
      <c r="IR168" s="3"/>
      <c r="IS168" s="3"/>
      <c r="IT168" s="3"/>
      <c r="IU168" s="3"/>
    </row>
    <row r="169" spans="13:255" ht="11.55" customHeight="1" x14ac:dyDescent="0.25">
      <c r="M169" s="27">
        <v>0.64343473560869824</v>
      </c>
      <c r="N169" s="27">
        <v>0</v>
      </c>
      <c r="O169" s="27">
        <v>0</v>
      </c>
      <c r="IO169" s="17"/>
      <c r="IP169" s="3"/>
      <c r="IQ169" s="3"/>
      <c r="IR169" s="3"/>
      <c r="IS169" s="3"/>
      <c r="IT169" s="3"/>
      <c r="IU169" s="3"/>
    </row>
    <row r="170" spans="13:255" ht="11.55" customHeight="1" x14ac:dyDescent="0.25">
      <c r="M170" s="27">
        <v>1.109286457568964</v>
      </c>
      <c r="N170" s="27">
        <v>0.15593474120857104</v>
      </c>
      <c r="O170" s="27">
        <v>0</v>
      </c>
      <c r="IO170" s="17"/>
      <c r="IP170" s="3"/>
      <c r="IQ170" s="3"/>
      <c r="IR170" s="3"/>
      <c r="IS170" s="3"/>
      <c r="IT170" s="3"/>
      <c r="IU170" s="3"/>
    </row>
    <row r="171" spans="13:255" ht="11.55" customHeight="1" x14ac:dyDescent="0.25">
      <c r="M171" s="27">
        <v>1.3899914305164942</v>
      </c>
      <c r="N171" s="27">
        <v>0.55645698601562243</v>
      </c>
      <c r="O171" s="27">
        <v>1.517297808596503</v>
      </c>
      <c r="IO171" s="17"/>
      <c r="IP171" s="3"/>
      <c r="IQ171" s="3"/>
      <c r="IR171" s="3"/>
      <c r="IS171" s="3"/>
      <c r="IT171" s="3"/>
      <c r="IU171" s="3"/>
    </row>
    <row r="172" spans="13:255" ht="11.55" customHeight="1" x14ac:dyDescent="0.25">
      <c r="M172" s="27">
        <v>1.0924789826631627</v>
      </c>
      <c r="N172" s="27">
        <v>0.13195309418563761</v>
      </c>
      <c r="O172" s="27">
        <v>0.33293912532311198</v>
      </c>
      <c r="IO172" s="17"/>
      <c r="IP172" s="3"/>
      <c r="IQ172" s="3"/>
      <c r="IR172" s="3"/>
      <c r="IS172" s="3"/>
      <c r="IT172" s="3"/>
      <c r="IU172" s="3"/>
    </row>
    <row r="173" spans="13:255" ht="11.55" customHeight="1" x14ac:dyDescent="0.25">
      <c r="M173" s="27">
        <v>0.67231531818470702</v>
      </c>
      <c r="N173" s="27">
        <v>0</v>
      </c>
      <c r="O173" s="27">
        <v>0</v>
      </c>
      <c r="IO173" s="17"/>
      <c r="IP173" s="3"/>
      <c r="IQ173" s="3"/>
      <c r="IR173" s="3"/>
      <c r="IS173" s="3"/>
      <c r="IT173" s="3"/>
      <c r="IU173" s="3"/>
    </row>
    <row r="174" spans="13:255" ht="11.55" customHeight="1" x14ac:dyDescent="0.25">
      <c r="M174" s="27">
        <v>1.2275484978646054</v>
      </c>
      <c r="N174" s="27">
        <v>0.3246762400046258</v>
      </c>
      <c r="O174" s="27">
        <v>0.82071934626504017</v>
      </c>
      <c r="IO174" s="17"/>
      <c r="IP174" s="3"/>
      <c r="IQ174" s="3"/>
      <c r="IR174" s="3"/>
      <c r="IS174" s="3"/>
      <c r="IT174" s="3"/>
      <c r="IU174" s="3"/>
    </row>
    <row r="175" spans="13:255" ht="11.55" customHeight="1" x14ac:dyDescent="0.25">
      <c r="M175" s="27">
        <v>1.0976690362419235</v>
      </c>
      <c r="N175" s="27">
        <v>0.13935849170391634</v>
      </c>
      <c r="O175" s="27">
        <v>0.47496192729563125</v>
      </c>
      <c r="IO175" s="17"/>
      <c r="IP175" s="3"/>
      <c r="IQ175" s="3"/>
      <c r="IR175" s="3"/>
      <c r="IS175" s="3"/>
      <c r="IT175" s="3"/>
      <c r="IU175" s="3"/>
    </row>
    <row r="176" spans="13:255" ht="11.55" customHeight="1" x14ac:dyDescent="0.25">
      <c r="M176" s="27">
        <v>0.97610454549375492</v>
      </c>
      <c r="N176" s="27">
        <v>0</v>
      </c>
      <c r="O176" s="27">
        <v>0.4698400597880073</v>
      </c>
      <c r="IO176" s="17"/>
      <c r="IP176" s="3"/>
      <c r="IQ176" s="3"/>
      <c r="IR176" s="3"/>
      <c r="IS176" s="3"/>
      <c r="IT176" s="3"/>
      <c r="IU176" s="3"/>
    </row>
    <row r="177" spans="13:255" ht="11.55" customHeight="1" x14ac:dyDescent="0.25">
      <c r="M177" s="27">
        <v>1.3325520406651659</v>
      </c>
      <c r="N177" s="27">
        <v>0.47449992938769558</v>
      </c>
      <c r="O177" s="27">
        <v>4.8801889193043679E-2</v>
      </c>
      <c r="IO177" s="17"/>
      <c r="IP177" s="3"/>
      <c r="IQ177" s="3"/>
      <c r="IR177" s="3"/>
      <c r="IS177" s="3"/>
      <c r="IT177" s="3"/>
      <c r="IU177" s="3"/>
    </row>
    <row r="178" spans="13:255" ht="11.55" customHeight="1" x14ac:dyDescent="0.25">
      <c r="M178" s="27">
        <v>0.82339199532813601</v>
      </c>
      <c r="N178" s="27">
        <v>0</v>
      </c>
      <c r="O178" s="27">
        <v>0</v>
      </c>
      <c r="IO178" s="17"/>
      <c r="IP178" s="3"/>
      <c r="IQ178" s="3"/>
      <c r="IR178" s="3"/>
      <c r="IS178" s="3"/>
      <c r="IT178" s="3"/>
      <c r="IU178" s="3"/>
    </row>
    <row r="179" spans="13:255" ht="11.55" customHeight="1" x14ac:dyDescent="0.25">
      <c r="M179" s="27">
        <v>0.96008631211100059</v>
      </c>
      <c r="N179" s="27">
        <v>0</v>
      </c>
      <c r="O179" s="27">
        <v>9.6294479876846695E-3</v>
      </c>
      <c r="IO179" s="17"/>
      <c r="IP179" s="3"/>
      <c r="IQ179" s="3"/>
      <c r="IR179" s="3"/>
      <c r="IS179" s="3"/>
      <c r="IT179" s="3"/>
      <c r="IU179" s="3"/>
    </row>
    <row r="180" spans="13:255" ht="11.55" customHeight="1" x14ac:dyDescent="0.25">
      <c r="M180" s="27">
        <v>1.8054584961334104</v>
      </c>
      <c r="N180" s="27">
        <v>1.1492637326042916</v>
      </c>
      <c r="O180" s="27">
        <v>0.44281980751624872</v>
      </c>
      <c r="IO180" s="17"/>
      <c r="IP180" s="3"/>
      <c r="IQ180" s="3"/>
      <c r="IR180" s="3"/>
      <c r="IS180" s="3"/>
      <c r="IT180" s="3"/>
      <c r="IU180" s="3"/>
    </row>
    <row r="181" spans="13:255" ht="11.55" customHeight="1" x14ac:dyDescent="0.25">
      <c r="M181" s="27">
        <v>0.76455438467640569</v>
      </c>
      <c r="N181" s="27">
        <v>0</v>
      </c>
      <c r="O181" s="27">
        <v>0</v>
      </c>
      <c r="IO181" s="17"/>
      <c r="IP181" s="3"/>
      <c r="IQ181" s="3"/>
      <c r="IR181" s="3"/>
      <c r="IS181" s="3"/>
      <c r="IT181" s="3"/>
      <c r="IU181" s="3"/>
    </row>
    <row r="182" spans="13:255" ht="11.55" customHeight="1" x14ac:dyDescent="0.25">
      <c r="M182" s="27">
        <v>1.1060597919399442</v>
      </c>
      <c r="N182" s="27">
        <v>0.15133079227454785</v>
      </c>
      <c r="O182" s="27">
        <v>0.35179678928697877</v>
      </c>
      <c r="IO182" s="17"/>
      <c r="IP182" s="3"/>
      <c r="IQ182" s="3"/>
      <c r="IR182" s="3"/>
      <c r="IS182" s="3"/>
      <c r="IT182" s="3"/>
      <c r="IU182" s="3"/>
    </row>
    <row r="183" spans="13:255" ht="11.55" customHeight="1" x14ac:dyDescent="0.25">
      <c r="M183" s="27">
        <v>1.0212498712234235</v>
      </c>
      <c r="N183" s="27">
        <v>3.0320254161857095E-2</v>
      </c>
      <c r="O183" s="27">
        <v>0</v>
      </c>
      <c r="IO183" s="17"/>
      <c r="IP183" s="3"/>
      <c r="IQ183" s="3"/>
      <c r="IR183" s="3"/>
      <c r="IS183" s="3"/>
      <c r="IT183" s="3"/>
      <c r="IU183" s="3"/>
    </row>
    <row r="184" spans="13:255" ht="11.55" customHeight="1" x14ac:dyDescent="0.25">
      <c r="M184" s="27">
        <v>1.2578012923086976</v>
      </c>
      <c r="N184" s="27">
        <v>0.36784226237751416</v>
      </c>
      <c r="O184" s="27">
        <v>0.62835585643304015</v>
      </c>
      <c r="IO184" s="17"/>
      <c r="IP184" s="3"/>
      <c r="IQ184" s="3"/>
      <c r="IR184" s="3"/>
      <c r="IS184" s="3"/>
      <c r="IT184" s="3"/>
      <c r="IU184" s="3"/>
    </row>
    <row r="185" spans="13:255" ht="11.55" customHeight="1" x14ac:dyDescent="0.25">
      <c r="M185" s="27">
        <v>0.59869979372155113</v>
      </c>
      <c r="N185" s="27">
        <v>0</v>
      </c>
      <c r="O185" s="27">
        <v>0</v>
      </c>
      <c r="IO185" s="17"/>
      <c r="IP185" s="3"/>
      <c r="IQ185" s="3"/>
      <c r="IR185" s="3"/>
      <c r="IS185" s="3"/>
      <c r="IT185" s="3"/>
      <c r="IU185" s="3"/>
    </row>
    <row r="186" spans="13:255" ht="11.55" customHeight="1" x14ac:dyDescent="0.25">
      <c r="M186" s="27">
        <v>0.81515110233812971</v>
      </c>
      <c r="N186" s="27">
        <v>0</v>
      </c>
      <c r="O186" s="27">
        <v>0</v>
      </c>
      <c r="IO186" s="17"/>
      <c r="IP186" s="3"/>
      <c r="IQ186" s="3"/>
      <c r="IR186" s="3"/>
      <c r="IS186" s="3"/>
      <c r="IT186" s="3"/>
      <c r="IU186" s="3"/>
    </row>
    <row r="187" spans="13:255" ht="11.55" customHeight="1" x14ac:dyDescent="0.25">
      <c r="M187" s="27">
        <v>1.709886582127202</v>
      </c>
      <c r="N187" s="27">
        <v>1.0128975074664557</v>
      </c>
      <c r="O187" s="27">
        <v>0.66922343845903409</v>
      </c>
      <c r="IO187" s="17"/>
      <c r="IP187" s="3"/>
      <c r="IQ187" s="3"/>
      <c r="IR187" s="3"/>
      <c r="IS187" s="3"/>
      <c r="IT187" s="3"/>
      <c r="IU187" s="3"/>
    </row>
    <row r="188" spans="13:255" ht="11.55" customHeight="1" x14ac:dyDescent="0.25">
      <c r="M188" s="27">
        <v>1.6795251586867939</v>
      </c>
      <c r="N188" s="27">
        <v>0.96957648844709288</v>
      </c>
      <c r="O188" s="27">
        <v>0.79208659878440058</v>
      </c>
      <c r="IO188" s="17"/>
      <c r="IP188" s="3"/>
      <c r="IQ188" s="3"/>
      <c r="IR188" s="3"/>
      <c r="IS188" s="3"/>
      <c r="IT188" s="3"/>
      <c r="IU188" s="3"/>
    </row>
    <row r="189" spans="13:255" ht="11.55" customHeight="1" x14ac:dyDescent="0.25">
      <c r="M189" s="27">
        <v>0.8128226323490032</v>
      </c>
      <c r="N189" s="27">
        <v>0</v>
      </c>
      <c r="O189" s="27">
        <v>0</v>
      </c>
      <c r="IO189" s="17"/>
      <c r="IP189" s="3"/>
      <c r="IQ189" s="3"/>
      <c r="IR189" s="3"/>
      <c r="IS189" s="3"/>
      <c r="IT189" s="3"/>
      <c r="IU189" s="3"/>
    </row>
    <row r="190" spans="13:255" ht="11.55" customHeight="1" x14ac:dyDescent="0.25">
      <c r="M190" s="27">
        <v>1.5225615814723892</v>
      </c>
      <c r="N190" s="27">
        <v>0.74561392861524556</v>
      </c>
      <c r="O190" s="27">
        <v>0.68383385076086378</v>
      </c>
      <c r="IO190" s="17"/>
      <c r="IP190" s="3"/>
      <c r="IQ190" s="3"/>
      <c r="IR190" s="3"/>
      <c r="IS190" s="3"/>
      <c r="IT190" s="3"/>
      <c r="IU190" s="3"/>
    </row>
    <row r="191" spans="13:255" ht="11.55" customHeight="1" x14ac:dyDescent="0.25">
      <c r="M191" s="27">
        <v>0.62602001047328182</v>
      </c>
      <c r="N191" s="27">
        <v>0</v>
      </c>
      <c r="O191" s="27">
        <v>0</v>
      </c>
      <c r="IO191" s="17"/>
      <c r="IP191" s="3"/>
      <c r="IQ191" s="3"/>
      <c r="IR191" s="3"/>
      <c r="IS191" s="3"/>
      <c r="IT191" s="3"/>
      <c r="IU191" s="3"/>
    </row>
    <row r="192" spans="13:255" ht="11.55" customHeight="1" x14ac:dyDescent="0.25">
      <c r="M192" s="27">
        <v>1.1284031915587982</v>
      </c>
      <c r="N192" s="27">
        <v>0.18321134101579581</v>
      </c>
      <c r="O192" s="27">
        <v>0.69920732091626991</v>
      </c>
      <c r="IO192" s="17"/>
      <c r="IP192" s="3"/>
      <c r="IQ192" s="3"/>
      <c r="IR192" s="3"/>
      <c r="IS192" s="3"/>
      <c r="IT192" s="3"/>
      <c r="IU192" s="3"/>
    </row>
    <row r="193" spans="13:255" ht="11.55" customHeight="1" x14ac:dyDescent="0.25">
      <c r="M193" s="27">
        <v>1.0136950654212888</v>
      </c>
      <c r="N193" s="27">
        <v>1.954072379878832E-2</v>
      </c>
      <c r="O193" s="27">
        <v>0.29605224529721208</v>
      </c>
      <c r="IO193" s="17"/>
      <c r="IP193" s="3"/>
      <c r="IQ193" s="3"/>
      <c r="IR193" s="3"/>
      <c r="IS193" s="3"/>
      <c r="IT193" s="3"/>
      <c r="IU193" s="3"/>
    </row>
    <row r="194" spans="13:255" ht="11.55" customHeight="1" x14ac:dyDescent="0.25">
      <c r="M194" s="27">
        <v>0.86180508142832968</v>
      </c>
      <c r="N194" s="27">
        <v>0</v>
      </c>
      <c r="O194" s="27">
        <v>0</v>
      </c>
      <c r="IO194" s="17"/>
      <c r="IP194" s="3"/>
      <c r="IQ194" s="3"/>
      <c r="IR194" s="3"/>
      <c r="IS194" s="3"/>
      <c r="IT194" s="3"/>
      <c r="IU194" s="3"/>
    </row>
    <row r="195" spans="13:255" ht="11.55" customHeight="1" x14ac:dyDescent="0.25">
      <c r="M195" s="27">
        <v>0.93260878284606397</v>
      </c>
      <c r="N195" s="27">
        <v>0</v>
      </c>
      <c r="O195" s="27">
        <v>0</v>
      </c>
      <c r="IO195" s="17"/>
      <c r="IP195" s="3"/>
      <c r="IQ195" s="3"/>
      <c r="IR195" s="3"/>
      <c r="IS195" s="3"/>
      <c r="IT195" s="3"/>
      <c r="IU195" s="3"/>
    </row>
    <row r="196" spans="13:255" ht="11.55" customHeight="1" x14ac:dyDescent="0.25">
      <c r="M196" s="27">
        <v>1.0129052889763712</v>
      </c>
      <c r="N196" s="27">
        <v>1.8413835909013507E-2</v>
      </c>
      <c r="O196" s="27">
        <v>6.5108157369005673E-2</v>
      </c>
      <c r="IO196" s="17"/>
      <c r="IP196" s="3"/>
      <c r="IQ196" s="3"/>
      <c r="IR196" s="3"/>
      <c r="IS196" s="3"/>
      <c r="IT196" s="3"/>
      <c r="IU196" s="3"/>
    </row>
    <row r="197" spans="13:255" ht="11.55" customHeight="1" x14ac:dyDescent="0.25">
      <c r="M197" s="27">
        <v>1.3826777621939799</v>
      </c>
      <c r="N197" s="27">
        <v>0.54602152125150083</v>
      </c>
      <c r="O197" s="27">
        <v>1.80875821741984</v>
      </c>
      <c r="IO197" s="17"/>
      <c r="IP197" s="3"/>
      <c r="IQ197" s="3"/>
      <c r="IR197" s="3"/>
      <c r="IS197" s="3"/>
      <c r="IT197" s="3"/>
      <c r="IU197" s="3"/>
    </row>
    <row r="198" spans="13:255" ht="11.55" customHeight="1" x14ac:dyDescent="0.25">
      <c r="M198" s="27">
        <v>1.1142573057369154</v>
      </c>
      <c r="N198" s="27">
        <v>0.16302736677169222</v>
      </c>
      <c r="O198" s="27">
        <v>8.6409439164125301E-2</v>
      </c>
      <c r="IO198" s="17"/>
      <c r="IP198" s="3"/>
      <c r="IQ198" s="3"/>
      <c r="IR198" s="3"/>
      <c r="IS198" s="3"/>
      <c r="IT198" s="3"/>
      <c r="IU198" s="3"/>
    </row>
    <row r="199" spans="13:255" ht="11.55" customHeight="1" x14ac:dyDescent="0.25">
      <c r="M199" s="27">
        <v>0.89110817622144844</v>
      </c>
      <c r="N199" s="27">
        <v>0</v>
      </c>
      <c r="O199" s="27">
        <v>3.1464099457043274E-2</v>
      </c>
      <c r="IO199" s="17"/>
      <c r="IP199" s="3"/>
      <c r="IQ199" s="3"/>
      <c r="IR199" s="3"/>
      <c r="IS199" s="3"/>
      <c r="IT199" s="3"/>
      <c r="IU199" s="3"/>
    </row>
    <row r="200" spans="13:255" ht="11.55" customHeight="1" x14ac:dyDescent="0.25">
      <c r="M200" s="27">
        <v>1.4816347708062581</v>
      </c>
      <c r="N200" s="27">
        <v>0.68721774878035513</v>
      </c>
      <c r="O200" s="27">
        <v>1.3598855688436926</v>
      </c>
      <c r="IO200" s="17"/>
      <c r="IP200" s="3"/>
      <c r="IQ200" s="3"/>
      <c r="IR200" s="3"/>
      <c r="IS200" s="3"/>
      <c r="IT200" s="3"/>
      <c r="IU200" s="3"/>
    </row>
    <row r="201" spans="13:255" ht="11.55" customHeight="1" x14ac:dyDescent="0.25">
      <c r="M201" s="27">
        <v>0.86564810426148886</v>
      </c>
      <c r="N201" s="27">
        <v>0</v>
      </c>
      <c r="O201" s="27">
        <v>0.3810889844178923</v>
      </c>
      <c r="IO201" s="17"/>
      <c r="IP201" s="3"/>
      <c r="IQ201" s="3"/>
      <c r="IR201" s="3"/>
      <c r="IS201" s="3"/>
      <c r="IT201" s="3"/>
      <c r="IU201" s="3"/>
    </row>
    <row r="202" spans="13:255" ht="11.55" customHeight="1" x14ac:dyDescent="0.25">
      <c r="M202" s="27">
        <v>1.1454767103081938</v>
      </c>
      <c r="N202" s="27">
        <v>0.20757259113708035</v>
      </c>
      <c r="O202" s="27">
        <v>0.24146303297641453</v>
      </c>
      <c r="IO202" s="17"/>
      <c r="IP202" s="3"/>
      <c r="IQ202" s="3"/>
      <c r="IR202" s="3"/>
      <c r="IS202" s="3"/>
      <c r="IT202" s="3"/>
      <c r="IU202" s="3"/>
    </row>
    <row r="203" spans="13:255" ht="11.55" customHeight="1" x14ac:dyDescent="0.25">
      <c r="M203" s="27">
        <v>1.007388163127765</v>
      </c>
      <c r="N203" s="27">
        <v>1.0541757240211978E-2</v>
      </c>
      <c r="O203" s="27">
        <v>0.32249421380359927</v>
      </c>
      <c r="IO203" s="17"/>
      <c r="IP203" s="3"/>
      <c r="IQ203" s="3"/>
      <c r="IR203" s="3"/>
      <c r="IS203" s="3"/>
      <c r="IT203" s="3"/>
      <c r="IU203" s="3"/>
    </row>
    <row r="204" spans="13:255" ht="11.55" customHeight="1" x14ac:dyDescent="0.25">
      <c r="M204" s="27">
        <v>0.98876631142170901</v>
      </c>
      <c r="N204" s="27">
        <v>0</v>
      </c>
      <c r="O204" s="27">
        <v>0</v>
      </c>
      <c r="IO204" s="17"/>
      <c r="IP204" s="3"/>
      <c r="IQ204" s="3"/>
      <c r="IR204" s="3"/>
      <c r="IS204" s="3"/>
      <c r="IT204" s="3"/>
      <c r="IU204" s="3"/>
    </row>
    <row r="205" spans="13:255" ht="11.55" customHeight="1" x14ac:dyDescent="0.25">
      <c r="M205" s="27">
        <v>1.467883830987385</v>
      </c>
      <c r="N205" s="27">
        <v>0.66759730092497926</v>
      </c>
      <c r="O205" s="27">
        <v>0.15926016511629779</v>
      </c>
      <c r="IO205" s="17"/>
      <c r="IP205" s="3"/>
      <c r="IQ205" s="3"/>
      <c r="IR205" s="3"/>
      <c r="IS205" s="3"/>
      <c r="IT205" s="3"/>
      <c r="IU205" s="3"/>
    </row>
    <row r="206" spans="13:255" ht="11.55" customHeight="1" x14ac:dyDescent="0.25">
      <c r="M206" s="27">
        <v>1.7874136833760668</v>
      </c>
      <c r="N206" s="27">
        <v>1.123516597322705</v>
      </c>
      <c r="O206" s="27">
        <v>1.3425829010285313</v>
      </c>
      <c r="IO206" s="17"/>
      <c r="IP206" s="3"/>
      <c r="IQ206" s="3"/>
      <c r="IR206" s="3"/>
      <c r="IS206" s="3"/>
      <c r="IT206" s="3"/>
      <c r="IU206" s="3"/>
    </row>
    <row r="207" spans="13:255" ht="11.55" customHeight="1" x14ac:dyDescent="0.25">
      <c r="M207" s="27">
        <v>1.2241761713232686</v>
      </c>
      <c r="N207" s="27">
        <v>0.31986445565190941</v>
      </c>
      <c r="O207" s="27">
        <v>0.25698388207648815</v>
      </c>
      <c r="IO207" s="17"/>
      <c r="IP207" s="3"/>
      <c r="IQ207" s="3"/>
      <c r="IR207" s="3"/>
      <c r="IS207" s="3"/>
      <c r="IT207" s="3"/>
      <c r="IU207" s="3"/>
    </row>
    <row r="208" spans="13:255" ht="11.55" customHeight="1" x14ac:dyDescent="0.25">
      <c r="M208" s="27">
        <v>0.5812720253645558</v>
      </c>
      <c r="N208" s="27">
        <v>0</v>
      </c>
      <c r="O208" s="27">
        <v>0</v>
      </c>
      <c r="IO208" s="17"/>
      <c r="IP208" s="3"/>
      <c r="IQ208" s="3"/>
      <c r="IR208" s="3"/>
      <c r="IS208" s="3"/>
      <c r="IT208" s="3"/>
      <c r="IU208" s="3"/>
    </row>
    <row r="209" spans="13:255" ht="11.55" customHeight="1" x14ac:dyDescent="0.25">
      <c r="M209" s="27">
        <v>1.1030487488299181</v>
      </c>
      <c r="N209" s="27">
        <v>0.14703450306750243</v>
      </c>
      <c r="O209" s="27">
        <v>0.42975300215871287</v>
      </c>
      <c r="IO209" s="17"/>
      <c r="IP209" s="3"/>
      <c r="IQ209" s="3"/>
      <c r="IR209" s="3"/>
      <c r="IS209" s="3"/>
      <c r="IT209" s="3"/>
      <c r="IU209" s="3"/>
    </row>
    <row r="210" spans="13:255" ht="11.55" customHeight="1" x14ac:dyDescent="0.25">
      <c r="M210" s="27">
        <v>1.0268247309257434</v>
      </c>
      <c r="N210" s="27">
        <v>3.8274710041322164E-2</v>
      </c>
      <c r="O210" s="27">
        <v>0.30140407549536641</v>
      </c>
      <c r="IO210" s="17"/>
      <c r="IP210" s="3"/>
      <c r="IQ210" s="3"/>
      <c r="IR210" s="3"/>
      <c r="IS210" s="3"/>
      <c r="IT210" s="3"/>
      <c r="IU210" s="3"/>
    </row>
    <row r="211" spans="13:255" ht="11.55" customHeight="1" x14ac:dyDescent="0.25">
      <c r="M211" s="27">
        <v>0.62812656927057864</v>
      </c>
      <c r="N211" s="27">
        <v>0</v>
      </c>
      <c r="O211" s="27">
        <v>0</v>
      </c>
      <c r="IO211" s="17"/>
      <c r="IP211" s="3"/>
      <c r="IQ211" s="3"/>
      <c r="IR211" s="3"/>
      <c r="IS211" s="3"/>
      <c r="IT211" s="3"/>
      <c r="IU211" s="3"/>
    </row>
    <row r="212" spans="13:255" ht="11.55" customHeight="1" x14ac:dyDescent="0.25">
      <c r="M212" s="27">
        <v>0.93555456630277711</v>
      </c>
      <c r="N212" s="27">
        <v>0</v>
      </c>
      <c r="O212" s="27">
        <v>0</v>
      </c>
      <c r="IO212" s="17"/>
      <c r="IP212" s="3"/>
      <c r="IQ212" s="3"/>
      <c r="IR212" s="3"/>
      <c r="IS212" s="3"/>
      <c r="IT212" s="3"/>
      <c r="IU212" s="3"/>
    </row>
    <row r="213" spans="13:255" ht="11.55" customHeight="1" x14ac:dyDescent="0.25">
      <c r="M213" s="27">
        <v>1.0860115454037962</v>
      </c>
      <c r="N213" s="27">
        <v>0.12272506925230511</v>
      </c>
      <c r="O213" s="27">
        <v>0</v>
      </c>
      <c r="IO213" s="17"/>
      <c r="IP213" s="3"/>
      <c r="IQ213" s="3"/>
      <c r="IR213" s="3"/>
      <c r="IS213" s="3"/>
      <c r="IT213" s="3"/>
      <c r="IU213" s="3"/>
    </row>
    <row r="214" spans="13:255" ht="11.55" customHeight="1" x14ac:dyDescent="0.25">
      <c r="M214" s="27">
        <v>0.60371727041450318</v>
      </c>
      <c r="N214" s="27">
        <v>0</v>
      </c>
      <c r="O214" s="27">
        <v>0</v>
      </c>
      <c r="IO214" s="17"/>
      <c r="IP214" s="3"/>
      <c r="IQ214" s="3"/>
      <c r="IR214" s="3"/>
      <c r="IS214" s="3"/>
      <c r="IT214" s="3"/>
      <c r="IU214" s="3"/>
    </row>
    <row r="215" spans="13:255" ht="11.55" customHeight="1" x14ac:dyDescent="0.25">
      <c r="M215" s="27">
        <v>1.2265702169472834</v>
      </c>
      <c r="N215" s="27">
        <v>0.32328038561364947</v>
      </c>
      <c r="O215" s="27">
        <v>9.0660310335450134E-2</v>
      </c>
      <c r="IO215" s="17"/>
      <c r="IP215" s="3"/>
      <c r="IQ215" s="3"/>
      <c r="IR215" s="3"/>
      <c r="IS215" s="3"/>
      <c r="IT215" s="3"/>
      <c r="IU215" s="3"/>
    </row>
    <row r="216" spans="13:255" ht="11.55" customHeight="1" x14ac:dyDescent="0.25">
      <c r="M216" s="27">
        <v>1.773116496980885</v>
      </c>
      <c r="N216" s="27">
        <v>1.1031167407427027</v>
      </c>
      <c r="O216" s="27">
        <v>0.83358943805538555</v>
      </c>
      <c r="IO216" s="17"/>
      <c r="IP216" s="3"/>
      <c r="IQ216" s="3"/>
      <c r="IR216" s="3"/>
      <c r="IS216" s="3"/>
      <c r="IT216" s="3"/>
      <c r="IU216" s="3"/>
    </row>
    <row r="217" spans="13:255" ht="11.55" customHeight="1" x14ac:dyDescent="0.25">
      <c r="M217" s="27">
        <v>1.0848228851557464</v>
      </c>
      <c r="N217" s="27">
        <v>0.12102903634678625</v>
      </c>
      <c r="O217" s="27">
        <v>0</v>
      </c>
      <c r="IO217" s="17"/>
      <c r="IP217" s="3"/>
      <c r="IQ217" s="3"/>
      <c r="IR217" s="3"/>
      <c r="IS217" s="3"/>
      <c r="IT217" s="3"/>
      <c r="IU217" s="3"/>
    </row>
    <row r="218" spans="13:255" ht="11.55" customHeight="1" x14ac:dyDescent="0.25">
      <c r="M218" s="27">
        <v>0.9395446029258947</v>
      </c>
      <c r="N218" s="27">
        <v>0</v>
      </c>
      <c r="O218" s="27">
        <v>0.40549052669888003</v>
      </c>
      <c r="IO218" s="17"/>
      <c r="IP218" s="3"/>
      <c r="IQ218" s="3"/>
      <c r="IR218" s="3"/>
      <c r="IS218" s="3"/>
      <c r="IT218" s="3"/>
      <c r="IU218" s="3"/>
    </row>
    <row r="219" spans="13:255" ht="11.55" customHeight="1" x14ac:dyDescent="0.25">
      <c r="M219" s="27">
        <v>1.3492095718749206</v>
      </c>
      <c r="N219" s="27">
        <v>0.4982676301270822</v>
      </c>
      <c r="O219" s="27">
        <v>0.45863604942813796</v>
      </c>
      <c r="IO219" s="17"/>
      <c r="IP219" s="3"/>
      <c r="IQ219" s="3"/>
      <c r="IR219" s="3"/>
      <c r="IS219" s="3"/>
      <c r="IT219" s="3"/>
      <c r="IU219" s="3"/>
    </row>
    <row r="220" spans="13:255" ht="11.55" customHeight="1" x14ac:dyDescent="0.25">
      <c r="M220" s="27">
        <v>0.6638886530460999</v>
      </c>
      <c r="N220" s="27">
        <v>0</v>
      </c>
      <c r="O220" s="27">
        <v>0</v>
      </c>
      <c r="IO220" s="17"/>
      <c r="IP220" s="3"/>
      <c r="IQ220" s="3"/>
      <c r="IR220" s="3"/>
      <c r="IS220" s="3"/>
      <c r="IT220" s="3"/>
      <c r="IU220" s="3"/>
    </row>
    <row r="221" spans="13:255" ht="11.55" customHeight="1" x14ac:dyDescent="0.25">
      <c r="M221" s="27">
        <v>0.67007475991659937</v>
      </c>
      <c r="N221" s="27">
        <v>0</v>
      </c>
      <c r="O221" s="27">
        <v>0</v>
      </c>
      <c r="IO221" s="17"/>
      <c r="IP221" s="3"/>
      <c r="IQ221" s="3"/>
      <c r="IR221" s="3"/>
      <c r="IS221" s="3"/>
      <c r="IT221" s="3"/>
      <c r="IU221" s="3"/>
    </row>
    <row r="222" spans="13:255" ht="11.55" customHeight="1" x14ac:dyDescent="0.25">
      <c r="M222" s="27">
        <v>1.2090197377494496</v>
      </c>
      <c r="N222" s="27">
        <v>0.29823858727304864</v>
      </c>
      <c r="O222" s="27">
        <v>0</v>
      </c>
      <c r="IO222" s="17"/>
      <c r="IP222" s="3"/>
      <c r="IQ222" s="3"/>
      <c r="IR222" s="3"/>
      <c r="IS222" s="3"/>
      <c r="IT222" s="3"/>
      <c r="IU222" s="3"/>
    </row>
    <row r="223" spans="13:255" ht="11.55" customHeight="1" x14ac:dyDescent="0.25">
      <c r="M223" s="27">
        <v>1.1065562833344929</v>
      </c>
      <c r="N223" s="27">
        <v>0.15203920810980698</v>
      </c>
      <c r="O223" s="27">
        <v>0.14069003680833103</v>
      </c>
      <c r="IO223" s="17"/>
      <c r="IP223" s="3"/>
      <c r="IQ223" s="3"/>
      <c r="IR223" s="3"/>
      <c r="IS223" s="3"/>
      <c r="IT223" s="3"/>
      <c r="IU223" s="3"/>
    </row>
    <row r="224" spans="13:255" ht="11.55" customHeight="1" x14ac:dyDescent="0.25">
      <c r="M224" s="27">
        <v>1.2041859433590409</v>
      </c>
      <c r="N224" s="27">
        <v>0.29134151608883385</v>
      </c>
      <c r="O224" s="27">
        <v>8.88274024473607E-3</v>
      </c>
      <c r="IO224" s="17"/>
      <c r="IP224" s="3"/>
      <c r="IQ224" s="3"/>
      <c r="IR224" s="3"/>
      <c r="IS224" s="3"/>
      <c r="IT224" s="3"/>
      <c r="IU224" s="3"/>
    </row>
    <row r="225" spans="13:255" ht="11.55" customHeight="1" x14ac:dyDescent="0.25">
      <c r="M225" s="27">
        <v>0.95578418554416966</v>
      </c>
      <c r="N225" s="27">
        <v>0</v>
      </c>
      <c r="O225" s="27">
        <v>0</v>
      </c>
      <c r="IO225" s="17"/>
      <c r="IP225" s="3"/>
      <c r="IQ225" s="3"/>
      <c r="IR225" s="3"/>
      <c r="IS225" s="3"/>
      <c r="IT225" s="3"/>
      <c r="IU225" s="3"/>
    </row>
    <row r="226" spans="13:255" ht="11.55" customHeight="1" x14ac:dyDescent="0.25">
      <c r="M226" s="27">
        <v>1.0525239837509568</v>
      </c>
      <c r="N226" s="27">
        <v>7.4943538253861228E-2</v>
      </c>
      <c r="O226" s="27">
        <v>0.20474535585528192</v>
      </c>
      <c r="IO226" s="17"/>
      <c r="IP226" s="3"/>
      <c r="IQ226" s="3"/>
      <c r="IR226" s="3"/>
      <c r="IS226" s="3"/>
      <c r="IT226" s="3"/>
      <c r="IU226" s="3"/>
    </row>
    <row r="227" spans="13:255" ht="11.55" customHeight="1" x14ac:dyDescent="0.25">
      <c r="M227" s="27">
        <v>1.0761798939152594</v>
      </c>
      <c r="N227" s="27">
        <v>0.10869683497130642</v>
      </c>
      <c r="O227" s="27">
        <v>0</v>
      </c>
      <c r="IO227" s="17"/>
      <c r="IP227" s="3"/>
      <c r="IQ227" s="3"/>
      <c r="IR227" s="3"/>
      <c r="IS227" s="3"/>
      <c r="IT227" s="3"/>
      <c r="IU227" s="3"/>
    </row>
    <row r="228" spans="13:255" ht="11.55" customHeight="1" x14ac:dyDescent="0.25">
      <c r="M228" s="27">
        <v>0.76349585801799691</v>
      </c>
      <c r="N228" s="27">
        <v>0</v>
      </c>
      <c r="O228" s="27">
        <v>9.7272682680708766E-2</v>
      </c>
      <c r="IO228" s="17"/>
      <c r="IP228" s="3"/>
      <c r="IQ228" s="3"/>
      <c r="IR228" s="3"/>
      <c r="IS228" s="3"/>
      <c r="IT228" s="3"/>
      <c r="IU228" s="3"/>
    </row>
    <row r="229" spans="13:255" ht="11.55" customHeight="1" x14ac:dyDescent="0.25">
      <c r="M229" s="27">
        <v>0.66421859647741788</v>
      </c>
      <c r="N229" s="27">
        <v>0</v>
      </c>
      <c r="O229" s="27">
        <v>0</v>
      </c>
      <c r="IO229" s="17"/>
      <c r="IP229" s="3"/>
      <c r="IQ229" s="3"/>
      <c r="IR229" s="3"/>
      <c r="IS229" s="3"/>
      <c r="IT229" s="3"/>
      <c r="IU229" s="3"/>
    </row>
    <row r="230" spans="13:255" ht="11.55" customHeight="1" x14ac:dyDescent="0.25">
      <c r="M230" s="27">
        <v>1.0537171190411803</v>
      </c>
      <c r="N230" s="27">
        <v>7.6645956347067362E-2</v>
      </c>
      <c r="O230" s="27">
        <v>0</v>
      </c>
      <c r="IO230" s="17"/>
      <c r="IP230" s="3"/>
      <c r="IQ230" s="3"/>
      <c r="IR230" s="3"/>
      <c r="IS230" s="3"/>
      <c r="IT230" s="3"/>
      <c r="IU230" s="3"/>
    </row>
    <row r="231" spans="13:255" ht="11.55" customHeight="1" x14ac:dyDescent="0.25">
      <c r="M231" s="27">
        <v>0.5209893706262676</v>
      </c>
      <c r="N231" s="27">
        <v>0</v>
      </c>
      <c r="O231" s="27">
        <v>0</v>
      </c>
      <c r="IO231" s="17"/>
      <c r="IP231" s="3"/>
      <c r="IQ231" s="3"/>
      <c r="IR231" s="3"/>
      <c r="IS231" s="3"/>
      <c r="IT231" s="3"/>
      <c r="IU231" s="3"/>
    </row>
    <row r="232" spans="13:255" ht="11.55" customHeight="1" x14ac:dyDescent="0.25">
      <c r="M232" s="27">
        <v>1.2760221738492281</v>
      </c>
      <c r="N232" s="27">
        <v>0.3938406203700559</v>
      </c>
      <c r="O232" s="27">
        <v>0.62167930456920084</v>
      </c>
      <c r="IO232" s="17"/>
      <c r="IP232" s="3"/>
      <c r="IQ232" s="3"/>
      <c r="IR232" s="3"/>
      <c r="IS232" s="3"/>
      <c r="IT232" s="3"/>
      <c r="IU232" s="3"/>
    </row>
    <row r="233" spans="13:255" ht="11.55" customHeight="1" x14ac:dyDescent="0.25">
      <c r="M233" s="27">
        <v>0.8083916247651326</v>
      </c>
      <c r="N233" s="27">
        <v>0</v>
      </c>
      <c r="O233" s="27">
        <v>0.36022988553240354</v>
      </c>
      <c r="IO233" s="17"/>
      <c r="IP233" s="3"/>
      <c r="IQ233" s="3"/>
      <c r="IR233" s="3"/>
      <c r="IS233" s="3"/>
      <c r="IT233" s="3"/>
      <c r="IU233" s="3"/>
    </row>
    <row r="234" spans="13:255" ht="11.55" customHeight="1" x14ac:dyDescent="0.25">
      <c r="M234" s="27">
        <v>0.97511755662896382</v>
      </c>
      <c r="N234" s="27">
        <v>0</v>
      </c>
      <c r="O234" s="27">
        <v>0</v>
      </c>
      <c r="IO234" s="17"/>
      <c r="IP234" s="3"/>
      <c r="IQ234" s="3"/>
      <c r="IR234" s="3"/>
      <c r="IS234" s="3"/>
      <c r="IT234" s="3"/>
      <c r="IU234" s="3"/>
    </row>
    <row r="235" spans="13:255" ht="11.55" customHeight="1" x14ac:dyDescent="0.25">
      <c r="M235" s="27">
        <v>0.701208584692119</v>
      </c>
      <c r="N235" s="27">
        <v>0</v>
      </c>
      <c r="O235" s="27">
        <v>0</v>
      </c>
      <c r="IO235" s="17"/>
      <c r="IP235" s="3"/>
      <c r="IQ235" s="3"/>
      <c r="IR235" s="3"/>
      <c r="IS235" s="3"/>
      <c r="IT235" s="3"/>
      <c r="IU235" s="3"/>
    </row>
    <row r="236" spans="13:255" ht="11.55" customHeight="1" x14ac:dyDescent="0.25">
      <c r="M236" s="27">
        <v>1.2820000569998</v>
      </c>
      <c r="N236" s="27">
        <v>0.40237012789363247</v>
      </c>
      <c r="O236" s="27">
        <v>0</v>
      </c>
      <c r="IO236" s="17"/>
      <c r="IP236" s="3"/>
      <c r="IQ236" s="3"/>
      <c r="IR236" s="3"/>
      <c r="IS236" s="3"/>
      <c r="IT236" s="3"/>
      <c r="IU236" s="3"/>
    </row>
    <row r="237" spans="13:255" ht="11.55" customHeight="1" x14ac:dyDescent="0.25">
      <c r="M237" s="27">
        <v>1.1118017730939531</v>
      </c>
      <c r="N237" s="27">
        <v>0.15952370441748065</v>
      </c>
      <c r="O237" s="27">
        <v>0.1647563674105483</v>
      </c>
      <c r="IO237" s="17"/>
      <c r="IP237" s="3"/>
      <c r="IQ237" s="3"/>
      <c r="IR237" s="3"/>
      <c r="IS237" s="3"/>
      <c r="IT237" s="3"/>
      <c r="IU237" s="3"/>
    </row>
    <row r="238" spans="13:255" ht="11.55" customHeight="1" x14ac:dyDescent="0.25">
      <c r="M238" s="27">
        <v>0.75148860967773357</v>
      </c>
      <c r="N238" s="27">
        <v>0</v>
      </c>
      <c r="O238" s="27">
        <v>0</v>
      </c>
      <c r="IO238" s="17"/>
      <c r="IP238" s="3"/>
      <c r="IQ238" s="3"/>
      <c r="IR238" s="3"/>
      <c r="IS238" s="3"/>
      <c r="IT238" s="3"/>
      <c r="IU238" s="3"/>
    </row>
    <row r="239" spans="13:255" ht="11.55" customHeight="1" x14ac:dyDescent="0.25">
      <c r="M239" s="27">
        <v>1.7537105996181532</v>
      </c>
      <c r="N239" s="27">
        <v>1.0754275498722958</v>
      </c>
      <c r="O239" s="27">
        <v>0.17645328645141647</v>
      </c>
      <c r="IO239" s="17"/>
      <c r="IP239" s="3"/>
      <c r="IQ239" s="3"/>
      <c r="IR239" s="3"/>
      <c r="IS239" s="3"/>
      <c r="IT239" s="3"/>
      <c r="IU239" s="3"/>
    </row>
    <row r="240" spans="13:255" ht="11.55" customHeight="1" x14ac:dyDescent="0.25">
      <c r="M240" s="27">
        <v>0.7287449932521326</v>
      </c>
      <c r="N240" s="27">
        <v>0</v>
      </c>
      <c r="O240" s="27">
        <v>0</v>
      </c>
      <c r="IO240" s="17"/>
      <c r="IP240" s="3"/>
      <c r="IQ240" s="3"/>
      <c r="IR240" s="3"/>
      <c r="IS240" s="3"/>
      <c r="IT240" s="3"/>
      <c r="IU240" s="3"/>
    </row>
    <row r="241" spans="13:255" ht="11.55" customHeight="1" x14ac:dyDescent="0.25">
      <c r="M241" s="27">
        <v>1.0907770613007437</v>
      </c>
      <c r="N241" s="27">
        <v>0.12952471766845869</v>
      </c>
      <c r="O241" s="27">
        <v>0</v>
      </c>
      <c r="IO241" s="17"/>
      <c r="IP241" s="3"/>
      <c r="IQ241" s="3"/>
      <c r="IR241" s="3"/>
      <c r="IS241" s="3"/>
      <c r="IT241" s="3"/>
      <c r="IU241" s="3"/>
    </row>
    <row r="242" spans="13:255" ht="11.55" customHeight="1" x14ac:dyDescent="0.25">
      <c r="M242" s="27">
        <v>1.6275157257095503</v>
      </c>
      <c r="N242" s="27">
        <v>0.89536713394776501</v>
      </c>
      <c r="O242" s="27">
        <v>0.26522535320192225</v>
      </c>
      <c r="IO242" s="17"/>
      <c r="IP242" s="3"/>
      <c r="IQ242" s="3"/>
      <c r="IR242" s="3"/>
      <c r="IS242" s="3"/>
      <c r="IT242" s="3"/>
      <c r="IU242" s="3"/>
    </row>
    <row r="243" spans="13:255" ht="11.55" customHeight="1" x14ac:dyDescent="0.25">
      <c r="M243" s="27">
        <v>0.92815394829555109</v>
      </c>
      <c r="N243" s="27">
        <v>0</v>
      </c>
      <c r="O243" s="27">
        <v>0</v>
      </c>
      <c r="IO243" s="17"/>
      <c r="IP243" s="3"/>
      <c r="IQ243" s="3"/>
      <c r="IR243" s="3"/>
      <c r="IS243" s="3"/>
      <c r="IT243" s="3"/>
      <c r="IU243" s="3"/>
    </row>
    <row r="244" spans="13:255" ht="11.55" customHeight="1" x14ac:dyDescent="0.25">
      <c r="M244" s="27">
        <v>0.96871406313647745</v>
      </c>
      <c r="N244" s="27">
        <v>0</v>
      </c>
      <c r="O244" s="27">
        <v>0.23363539476601092</v>
      </c>
      <c r="IO244" s="17"/>
      <c r="IP244" s="3"/>
      <c r="IQ244" s="3"/>
      <c r="IR244" s="3"/>
      <c r="IS244" s="3"/>
      <c r="IT244" s="3"/>
      <c r="IU244" s="3"/>
    </row>
    <row r="245" spans="13:255" ht="11.55" customHeight="1" x14ac:dyDescent="0.25">
      <c r="M245" s="27">
        <v>0.72101277089646876</v>
      </c>
      <c r="N245" s="27">
        <v>0</v>
      </c>
      <c r="O245" s="27">
        <v>0</v>
      </c>
      <c r="IO245" s="17"/>
      <c r="IP245" s="3"/>
      <c r="IQ245" s="3"/>
      <c r="IR245" s="3"/>
      <c r="IS245" s="3"/>
      <c r="IT245" s="3"/>
      <c r="IU245" s="3"/>
    </row>
    <row r="246" spans="13:255" ht="11.55" customHeight="1" x14ac:dyDescent="0.25">
      <c r="M246" s="27">
        <v>1.547262343645754</v>
      </c>
      <c r="N246" s="27">
        <v>0.78085806629559373</v>
      </c>
      <c r="O246" s="27">
        <v>0.7661239229369694</v>
      </c>
      <c r="IO246" s="17"/>
      <c r="IP246" s="3"/>
      <c r="IQ246" s="3"/>
      <c r="IR246" s="3"/>
      <c r="IS246" s="3"/>
      <c r="IT246" s="3"/>
      <c r="IU246" s="3"/>
    </row>
    <row r="247" spans="13:255" ht="11.55" customHeight="1" x14ac:dyDescent="0.25">
      <c r="M247" s="27">
        <v>1.0897852307148541</v>
      </c>
      <c r="N247" s="27">
        <v>0.12810953001233175</v>
      </c>
      <c r="O247" s="27">
        <v>0</v>
      </c>
      <c r="IO247" s="17"/>
      <c r="IP247" s="3"/>
      <c r="IQ247" s="3"/>
      <c r="IR247" s="3"/>
      <c r="IS247" s="3"/>
      <c r="IT247" s="3"/>
      <c r="IU247" s="3"/>
    </row>
    <row r="248" spans="13:255" ht="11.55" customHeight="1" x14ac:dyDescent="0.25">
      <c r="M248" s="27">
        <v>1.2923115821399167</v>
      </c>
      <c r="N248" s="27">
        <v>0.4170830670807692</v>
      </c>
      <c r="O248" s="27">
        <v>0.3484446240773747</v>
      </c>
      <c r="IO248" s="17"/>
      <c r="IP248" s="3"/>
      <c r="IQ248" s="3"/>
      <c r="IR248" s="3"/>
      <c r="IS248" s="3"/>
      <c r="IT248" s="3"/>
      <c r="IU248" s="3"/>
    </row>
    <row r="249" spans="13:255" ht="11.55" customHeight="1" x14ac:dyDescent="0.25">
      <c r="M249" s="27">
        <v>1.3998842886983245</v>
      </c>
      <c r="N249" s="27">
        <v>0.57057255270807683</v>
      </c>
      <c r="O249" s="27">
        <v>0.29807223922568543</v>
      </c>
      <c r="IO249" s="17"/>
      <c r="IP249" s="3"/>
      <c r="IQ249" s="3"/>
      <c r="IR249" s="3"/>
      <c r="IS249" s="3"/>
      <c r="IT249" s="3"/>
      <c r="IU249" s="3"/>
    </row>
    <row r="250" spans="13:255" ht="11.55" customHeight="1" x14ac:dyDescent="0.25">
      <c r="M250" s="27">
        <v>1.1440830332891763</v>
      </c>
      <c r="N250" s="27">
        <v>0.20558403125397051</v>
      </c>
      <c r="O250" s="27">
        <v>4.6262628523997318E-2</v>
      </c>
      <c r="IO250" s="17"/>
      <c r="IP250" s="3"/>
      <c r="IQ250" s="3"/>
      <c r="IR250" s="3"/>
      <c r="IS250" s="3"/>
      <c r="IT250" s="3"/>
      <c r="IU250" s="3"/>
    </row>
    <row r="251" spans="13:255" ht="11.55" customHeight="1" x14ac:dyDescent="0.25">
      <c r="M251" s="27">
        <v>0.7244235979526944</v>
      </c>
      <c r="N251" s="27">
        <v>0</v>
      </c>
      <c r="O251" s="27">
        <v>0</v>
      </c>
      <c r="IO251" s="17"/>
      <c r="IP251" s="3"/>
      <c r="IQ251" s="3"/>
      <c r="IR251" s="3"/>
      <c r="IS251" s="3"/>
      <c r="IT251" s="3"/>
      <c r="IU251" s="3"/>
    </row>
    <row r="252" spans="13:255" ht="11.55" customHeight="1" x14ac:dyDescent="0.25">
      <c r="M252" s="27">
        <v>0.81524935752501548</v>
      </c>
      <c r="N252" s="27">
        <v>0</v>
      </c>
      <c r="O252" s="27">
        <v>0.20798541256982897</v>
      </c>
      <c r="IO252" s="17"/>
      <c r="IP252" s="3"/>
      <c r="IQ252" s="3"/>
      <c r="IR252" s="3"/>
      <c r="IS252" s="3"/>
      <c r="IT252" s="3"/>
      <c r="IU252" s="3"/>
    </row>
    <row r="253" spans="13:255" ht="11.55" customHeight="1" x14ac:dyDescent="0.25">
      <c r="M253" s="27">
        <v>1.6703735759066181</v>
      </c>
      <c r="N253" s="27">
        <v>0.9565186062152069</v>
      </c>
      <c r="O253" s="27">
        <v>0.86887469371977166</v>
      </c>
      <c r="IO253" s="17"/>
      <c r="IP253" s="3"/>
      <c r="IQ253" s="3"/>
      <c r="IR253" s="3"/>
      <c r="IS253" s="3"/>
      <c r="IT253" s="3"/>
      <c r="IU253" s="3"/>
    </row>
    <row r="254" spans="13:255" ht="11.55" customHeight="1" x14ac:dyDescent="0.25">
      <c r="M254" s="27">
        <v>0.59234315937229243</v>
      </c>
      <c r="N254" s="27">
        <v>0</v>
      </c>
      <c r="O254" s="27">
        <v>0</v>
      </c>
      <c r="IO254" s="17"/>
      <c r="IP254" s="3"/>
      <c r="IQ254" s="3"/>
      <c r="IR254" s="3"/>
      <c r="IS254" s="3"/>
      <c r="IT254" s="3"/>
      <c r="IU254" s="3"/>
    </row>
    <row r="255" spans="13:255" ht="11.55" customHeight="1" x14ac:dyDescent="0.25">
      <c r="M255" s="27">
        <v>1.2481580251828861</v>
      </c>
      <c r="N255" s="27">
        <v>0.35408282321992562</v>
      </c>
      <c r="O255" s="27">
        <v>0</v>
      </c>
      <c r="IO255" s="17"/>
      <c r="IP255" s="3"/>
      <c r="IQ255" s="3"/>
      <c r="IR255" s="3"/>
      <c r="IS255" s="3"/>
      <c r="IT255" s="3"/>
      <c r="IU255" s="3"/>
    </row>
    <row r="256" spans="13:255" ht="11.55" customHeight="1" x14ac:dyDescent="0.25">
      <c r="M256" s="27">
        <v>0.97941440349381548</v>
      </c>
      <c r="N256" s="27">
        <v>0</v>
      </c>
      <c r="O256" s="27">
        <v>0.26008507337843639</v>
      </c>
      <c r="IO256" s="17"/>
      <c r="IP256" s="3"/>
      <c r="IQ256" s="3"/>
      <c r="IR256" s="3"/>
      <c r="IS256" s="3"/>
      <c r="IT256" s="3"/>
      <c r="IU256" s="3"/>
    </row>
    <row r="257" spans="13:255" ht="11.55" customHeight="1" x14ac:dyDescent="0.25">
      <c r="M257" s="27">
        <v>1.2344392288970485</v>
      </c>
      <c r="N257" s="27">
        <v>0.33450823917619588</v>
      </c>
      <c r="O257" s="27">
        <v>0.38502867397562623</v>
      </c>
      <c r="IO257" s="17"/>
      <c r="IP257" s="3"/>
      <c r="IQ257" s="3"/>
      <c r="IR257" s="3"/>
      <c r="IS257" s="3"/>
      <c r="IT257" s="3"/>
      <c r="IU257" s="3"/>
    </row>
    <row r="258" spans="13:255" ht="11.55" customHeight="1" x14ac:dyDescent="0.25">
      <c r="IO258" s="17"/>
      <c r="IP258" s="3"/>
      <c r="IQ258" s="3"/>
      <c r="IR258" s="3"/>
      <c r="IS258" s="3"/>
      <c r="IT258" s="3"/>
      <c r="IU258" s="3"/>
    </row>
    <row r="259" spans="13:255" ht="11.55" customHeight="1" x14ac:dyDescent="0.25">
      <c r="IO259" s="17"/>
      <c r="IP259" s="3"/>
      <c r="IQ259" s="3"/>
      <c r="IR259" s="3"/>
      <c r="IS259" s="3"/>
      <c r="IT259" s="3"/>
      <c r="IU259" s="3"/>
    </row>
    <row r="260" spans="13:255" ht="11.55" customHeight="1" x14ac:dyDescent="0.25">
      <c r="IO260" s="17"/>
      <c r="IP260" s="3"/>
      <c r="IQ260" s="3"/>
      <c r="IR260" s="3"/>
      <c r="IS260" s="3"/>
      <c r="IT260" s="3"/>
      <c r="IU260" s="3"/>
    </row>
    <row r="261" spans="13:255" ht="11.55" customHeight="1" x14ac:dyDescent="0.25">
      <c r="IO261" s="17"/>
      <c r="IP261" s="3"/>
      <c r="IQ261" s="3"/>
      <c r="IR261" s="3"/>
      <c r="IS261" s="3"/>
      <c r="IT261" s="3"/>
      <c r="IU261" s="3"/>
    </row>
    <row r="262" spans="13:255" ht="11.55" customHeight="1" x14ac:dyDescent="0.25">
      <c r="IO262" s="17"/>
      <c r="IP262" s="3"/>
      <c r="IQ262" s="3"/>
      <c r="IR262" s="3"/>
      <c r="IS262" s="3"/>
      <c r="IT262" s="3"/>
      <c r="IU262" s="3"/>
    </row>
    <row r="263" spans="13:255" ht="11.55" customHeight="1" x14ac:dyDescent="0.25">
      <c r="IO263" s="17"/>
      <c r="IP263" s="3"/>
      <c r="IQ263" s="3"/>
      <c r="IR263" s="3"/>
      <c r="IS263" s="3"/>
      <c r="IT263" s="3"/>
      <c r="IU263" s="3"/>
    </row>
    <row r="264" spans="13:255" ht="11.55" customHeight="1" x14ac:dyDescent="0.25">
      <c r="IO264" s="17"/>
      <c r="IP264" s="3"/>
      <c r="IQ264" s="3"/>
      <c r="IR264" s="3"/>
      <c r="IS264" s="3"/>
      <c r="IT264" s="3"/>
      <c r="IU264" s="3"/>
    </row>
    <row r="265" spans="13:255" ht="11.55" customHeight="1" x14ac:dyDescent="0.25">
      <c r="IO265" s="17"/>
      <c r="IP265" s="3"/>
      <c r="IQ265" s="3"/>
      <c r="IR265" s="3"/>
      <c r="IS265" s="3"/>
      <c r="IT265" s="3"/>
      <c r="IU265" s="3"/>
    </row>
    <row r="266" spans="13:255" ht="11.55" customHeight="1" x14ac:dyDescent="0.25">
      <c r="IO266" s="17"/>
      <c r="IP266" s="3"/>
      <c r="IQ266" s="3"/>
      <c r="IR266" s="3"/>
      <c r="IS266" s="3"/>
      <c r="IT266" s="3"/>
      <c r="IU266" s="3"/>
    </row>
    <row r="267" spans="13:255" ht="11.55" customHeight="1" x14ac:dyDescent="0.25">
      <c r="IO267" s="17"/>
      <c r="IP267" s="3"/>
      <c r="IQ267" s="3"/>
      <c r="IR267" s="3"/>
      <c r="IS267" s="3"/>
      <c r="IT267" s="3"/>
      <c r="IU267" s="3"/>
    </row>
    <row r="268" spans="13:255" ht="11.55" customHeight="1" x14ac:dyDescent="0.25">
      <c r="IO268" s="17"/>
      <c r="IP268" s="3"/>
      <c r="IQ268" s="3"/>
      <c r="IR268" s="3"/>
      <c r="IS268" s="3"/>
      <c r="IT268" s="3"/>
      <c r="IU268" s="3"/>
    </row>
    <row r="269" spans="13:255" ht="11.55" customHeight="1" x14ac:dyDescent="0.25">
      <c r="IO269" s="17"/>
      <c r="IP269" s="3"/>
      <c r="IQ269" s="3"/>
      <c r="IR269" s="3"/>
      <c r="IS269" s="3"/>
      <c r="IT269" s="3"/>
      <c r="IU269" s="3"/>
    </row>
    <row r="270" spans="13:255" ht="11.55" customHeight="1" x14ac:dyDescent="0.25">
      <c r="IO270" s="17"/>
      <c r="IP270" s="3"/>
      <c r="IQ270" s="3"/>
      <c r="IR270" s="3"/>
      <c r="IS270" s="3"/>
      <c r="IT270" s="3"/>
      <c r="IU270" s="3"/>
    </row>
    <row r="271" spans="13:255" ht="11.55" customHeight="1" x14ac:dyDescent="0.25">
      <c r="IO271" s="17"/>
      <c r="IP271" s="3"/>
      <c r="IQ271" s="3"/>
      <c r="IR271" s="3"/>
      <c r="IS271" s="3"/>
      <c r="IT271" s="3"/>
      <c r="IU271" s="3"/>
    </row>
    <row r="272" spans="13:255" ht="11.55" customHeight="1" x14ac:dyDescent="0.25">
      <c r="IO272" s="17"/>
      <c r="IP272" s="3"/>
      <c r="IQ272" s="3"/>
      <c r="IR272" s="3"/>
      <c r="IS272" s="3"/>
      <c r="IT272" s="3"/>
      <c r="IU272" s="3"/>
    </row>
    <row r="273" spans="249:255" ht="11.55" customHeight="1" x14ac:dyDescent="0.25">
      <c r="IO273" s="17"/>
      <c r="IP273" s="3"/>
      <c r="IQ273" s="3"/>
      <c r="IR273" s="3"/>
      <c r="IS273" s="3"/>
      <c r="IT273" s="3"/>
      <c r="IU273" s="3"/>
    </row>
    <row r="274" spans="249:255" ht="11.55" customHeight="1" x14ac:dyDescent="0.25">
      <c r="IO274" s="17"/>
      <c r="IP274" s="3"/>
      <c r="IQ274" s="3"/>
      <c r="IR274" s="3"/>
      <c r="IS274" s="3"/>
      <c r="IT274" s="3"/>
      <c r="IU274" s="3"/>
    </row>
    <row r="275" spans="249:255" ht="11.55" customHeight="1" x14ac:dyDescent="0.25">
      <c r="IO275" s="17"/>
      <c r="IP275" s="3"/>
      <c r="IQ275" s="3"/>
      <c r="IR275" s="3"/>
      <c r="IS275" s="3"/>
      <c r="IT275" s="3"/>
      <c r="IU275" s="3"/>
    </row>
    <row r="276" spans="249:255" ht="11.55" customHeight="1" x14ac:dyDescent="0.25">
      <c r="IO276" s="17"/>
      <c r="IP276" s="3"/>
      <c r="IQ276" s="3"/>
      <c r="IR276" s="3"/>
      <c r="IS276" s="3"/>
      <c r="IT276" s="3"/>
      <c r="IU276" s="3"/>
    </row>
    <row r="277" spans="249:255" ht="11.55" customHeight="1" x14ac:dyDescent="0.25">
      <c r="IO277" s="17"/>
      <c r="IP277" s="3"/>
      <c r="IQ277" s="3"/>
      <c r="IR277" s="3"/>
      <c r="IS277" s="3"/>
      <c r="IT277" s="3"/>
      <c r="IU277" s="3"/>
    </row>
    <row r="278" spans="249:255" ht="11.55" customHeight="1" x14ac:dyDescent="0.25">
      <c r="IO278" s="17"/>
      <c r="IP278" s="3"/>
      <c r="IQ278" s="3"/>
      <c r="IR278" s="3"/>
      <c r="IS278" s="3"/>
      <c r="IT278" s="3"/>
      <c r="IU278" s="3"/>
    </row>
    <row r="279" spans="249:255" ht="11.55" customHeight="1" x14ac:dyDescent="0.25">
      <c r="IO279" s="17"/>
      <c r="IP279" s="3"/>
      <c r="IQ279" s="3"/>
      <c r="IR279" s="3"/>
      <c r="IS279" s="3"/>
      <c r="IT279" s="3"/>
      <c r="IU279" s="3"/>
    </row>
    <row r="280" spans="249:255" ht="11.55" customHeight="1" x14ac:dyDescent="0.25">
      <c r="IO280" s="17"/>
      <c r="IP280" s="3"/>
      <c r="IQ280" s="3"/>
      <c r="IR280" s="3"/>
      <c r="IS280" s="3"/>
      <c r="IT280" s="3"/>
      <c r="IU280" s="3"/>
    </row>
    <row r="281" spans="249:255" ht="11.55" customHeight="1" x14ac:dyDescent="0.25">
      <c r="IO281" s="17"/>
      <c r="IP281" s="3"/>
      <c r="IQ281" s="3"/>
      <c r="IR281" s="3"/>
      <c r="IS281" s="3"/>
      <c r="IT281" s="3"/>
      <c r="IU281" s="3"/>
    </row>
    <row r="282" spans="249:255" ht="11.55" customHeight="1" x14ac:dyDescent="0.25">
      <c r="IO282" s="17"/>
      <c r="IP282" s="3"/>
      <c r="IQ282" s="3"/>
      <c r="IR282" s="3"/>
      <c r="IS282" s="3"/>
      <c r="IT282" s="3"/>
      <c r="IU282" s="3"/>
    </row>
    <row r="283" spans="249:255" ht="11.55" customHeight="1" x14ac:dyDescent="0.25">
      <c r="IO283" s="17"/>
      <c r="IP283" s="3"/>
      <c r="IQ283" s="3"/>
      <c r="IR283" s="3"/>
      <c r="IS283" s="3"/>
      <c r="IT283" s="3"/>
      <c r="IU283" s="3"/>
    </row>
    <row r="284" spans="249:255" ht="11.55" customHeight="1" x14ac:dyDescent="0.25">
      <c r="IO284" s="17"/>
      <c r="IP284" s="3"/>
      <c r="IQ284" s="3"/>
      <c r="IR284" s="3"/>
      <c r="IS284" s="3"/>
      <c r="IT284" s="3"/>
      <c r="IU284" s="3"/>
    </row>
    <row r="285" spans="249:255" ht="11.55" customHeight="1" x14ac:dyDescent="0.25">
      <c r="IO285" s="17"/>
      <c r="IP285" s="3"/>
      <c r="IQ285" s="3"/>
      <c r="IR285" s="3"/>
      <c r="IS285" s="3"/>
      <c r="IT285" s="3"/>
      <c r="IU285" s="3"/>
    </row>
    <row r="286" spans="249:255" ht="11.55" customHeight="1" x14ac:dyDescent="0.25">
      <c r="IO286" s="17"/>
      <c r="IP286" s="3"/>
      <c r="IQ286" s="3"/>
      <c r="IR286" s="3"/>
      <c r="IS286" s="3"/>
      <c r="IT286" s="3"/>
      <c r="IU286" s="3"/>
    </row>
    <row r="287" spans="249:255" ht="11.55" customHeight="1" x14ac:dyDescent="0.25">
      <c r="IO287" s="17"/>
      <c r="IP287" s="3"/>
      <c r="IQ287" s="3"/>
      <c r="IR287" s="3"/>
      <c r="IS287" s="3"/>
      <c r="IT287" s="3"/>
      <c r="IU287" s="3"/>
    </row>
    <row r="288" spans="249:255" ht="11.55" customHeight="1" x14ac:dyDescent="0.25">
      <c r="IO288" s="17"/>
      <c r="IP288" s="3"/>
      <c r="IQ288" s="3"/>
      <c r="IR288" s="3"/>
      <c r="IS288" s="3"/>
      <c r="IT288" s="3"/>
      <c r="IU288" s="3"/>
    </row>
    <row r="289" spans="249:255" ht="11.55" customHeight="1" x14ac:dyDescent="0.25">
      <c r="IO289" s="17"/>
      <c r="IP289" s="3"/>
      <c r="IQ289" s="3"/>
      <c r="IR289" s="3"/>
      <c r="IS289" s="3"/>
      <c r="IT289" s="3"/>
      <c r="IU289" s="3"/>
    </row>
    <row r="290" spans="249:255" ht="11.55" customHeight="1" x14ac:dyDescent="0.25">
      <c r="IO290" s="17"/>
      <c r="IP290" s="3"/>
      <c r="IQ290" s="3"/>
      <c r="IR290" s="3"/>
      <c r="IS290" s="3"/>
      <c r="IT290" s="3"/>
      <c r="IU290" s="3"/>
    </row>
    <row r="291" spans="249:255" ht="11.55" customHeight="1" x14ac:dyDescent="0.25">
      <c r="IO291" s="17"/>
      <c r="IP291" s="3"/>
      <c r="IQ291" s="3"/>
      <c r="IR291" s="3"/>
      <c r="IS291" s="3"/>
      <c r="IT291" s="3"/>
      <c r="IU291" s="3"/>
    </row>
    <row r="292" spans="249:255" ht="11.55" customHeight="1" x14ac:dyDescent="0.25">
      <c r="IO292" s="17"/>
      <c r="IP292" s="3"/>
      <c r="IQ292" s="3"/>
      <c r="IR292" s="3"/>
      <c r="IS292" s="3"/>
      <c r="IT292" s="3"/>
      <c r="IU292" s="3"/>
    </row>
    <row r="293" spans="249:255" ht="11.55" customHeight="1" x14ac:dyDescent="0.25">
      <c r="IO293" s="17"/>
      <c r="IP293" s="3"/>
      <c r="IQ293" s="3"/>
      <c r="IR293" s="3"/>
      <c r="IS293" s="3"/>
      <c r="IT293" s="3"/>
      <c r="IU293" s="3"/>
    </row>
    <row r="294" spans="249:255" ht="11.55" customHeight="1" x14ac:dyDescent="0.25">
      <c r="IO294" s="17"/>
      <c r="IP294" s="3"/>
      <c r="IQ294" s="3"/>
      <c r="IR294" s="3"/>
      <c r="IS294" s="3"/>
      <c r="IT294" s="3"/>
      <c r="IU294" s="3"/>
    </row>
    <row r="295" spans="249:255" ht="11.55" customHeight="1" x14ac:dyDescent="0.25">
      <c r="IO295" s="17"/>
      <c r="IP295" s="3"/>
      <c r="IQ295" s="3"/>
      <c r="IR295" s="3"/>
      <c r="IS295" s="3"/>
      <c r="IT295" s="3"/>
      <c r="IU295" s="3"/>
    </row>
    <row r="296" spans="249:255" ht="11.55" customHeight="1" x14ac:dyDescent="0.25">
      <c r="IO296" s="17"/>
      <c r="IP296" s="3"/>
      <c r="IQ296" s="3"/>
      <c r="IR296" s="3"/>
      <c r="IS296" s="3"/>
      <c r="IT296" s="3"/>
      <c r="IU296" s="3"/>
    </row>
    <row r="297" spans="249:255" ht="11.55" customHeight="1" x14ac:dyDescent="0.25">
      <c r="IO297" s="17"/>
      <c r="IP297" s="3"/>
      <c r="IQ297" s="3"/>
      <c r="IR297" s="3"/>
      <c r="IS297" s="3"/>
      <c r="IT297" s="3"/>
      <c r="IU297" s="3"/>
    </row>
    <row r="298" spans="249:255" ht="11.55" customHeight="1" x14ac:dyDescent="0.25">
      <c r="IO298" s="17"/>
      <c r="IP298" s="3"/>
      <c r="IQ298" s="3"/>
      <c r="IR298" s="3"/>
      <c r="IS298" s="3"/>
      <c r="IT298" s="3"/>
      <c r="IU298" s="3"/>
    </row>
    <row r="299" spans="249:255" ht="11.55" customHeight="1" x14ac:dyDescent="0.25">
      <c r="IO299" s="17"/>
      <c r="IP299" s="3"/>
      <c r="IQ299" s="3"/>
      <c r="IR299" s="3"/>
      <c r="IS299" s="3"/>
      <c r="IT299" s="3"/>
      <c r="IU299" s="3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Load Libs</vt:lpstr>
      <vt:lpstr>MonteCarloBlackScholes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fries</cp:lastModifiedBy>
  <cp:revision>38</cp:revision>
  <dcterms:modified xsi:type="dcterms:W3CDTF">2019-01-27T19:35:18Z</dcterms:modified>
  <dc:language>de-DE</dc:language>
</cp:coreProperties>
</file>