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Valuation with Black Scholes Model - European - Asian - Bermudan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Libs'!$E$26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11" i="2" l="1"/>
  <c r="C11" i="2"/>
  <c r="F18" i="1"/>
  <c r="F9" i="1"/>
  <c r="C8" i="1"/>
  <c r="E11" i="2"/>
  <c r="E10" i="2"/>
  <c r="B9" i="2"/>
  <c r="B11" i="1"/>
  <c r="E13" i="2"/>
  <c r="K10" i="2"/>
  <c r="H9" i="2"/>
  <c r="E12" i="2"/>
  <c r="H10" i="2"/>
  <c r="F21" i="1"/>
  <c r="B10" i="2"/>
  <c r="K9" i="2"/>
  <c r="H11" i="2"/>
  <c r="C17" i="1"/>
  <c r="B11" i="2"/>
  <c r="F12" i="1"/>
  <c r="E26" i="1" l="1"/>
  <c r="B14" i="2"/>
  <c r="H14" i="2"/>
  <c r="K11" i="2" l="1"/>
  <c r="E9" i="2"/>
  <c r="E16" i="2"/>
  <c r="B46" i="2" s="1"/>
  <c r="K14" i="2"/>
  <c r="E48" i="2" a="1"/>
  <c r="B48" i="2" a="1"/>
  <c r="C46" i="2"/>
  <c r="M19" i="2"/>
  <c r="L19" i="2"/>
  <c r="C48" i="2" a="1"/>
  <c r="H48" i="2" a="1"/>
  <c r="H296" i="2" l="1"/>
  <c r="H294" i="2"/>
  <c r="H292" i="2"/>
  <c r="H290" i="2"/>
  <c r="H288" i="2"/>
  <c r="H286" i="2"/>
  <c r="H284" i="2"/>
  <c r="H282" i="2"/>
  <c r="H280" i="2"/>
  <c r="H278" i="2"/>
  <c r="H276" i="2"/>
  <c r="H274" i="2"/>
  <c r="H272" i="2"/>
  <c r="H270" i="2"/>
  <c r="H268" i="2"/>
  <c r="H266" i="2"/>
  <c r="H264" i="2"/>
  <c r="H262" i="2"/>
  <c r="H260" i="2"/>
  <c r="H258" i="2"/>
  <c r="H256" i="2"/>
  <c r="H254" i="2"/>
  <c r="H252" i="2"/>
  <c r="H250" i="2"/>
  <c r="H248" i="2"/>
  <c r="H246" i="2"/>
  <c r="H244" i="2"/>
  <c r="H242" i="2"/>
  <c r="H240" i="2"/>
  <c r="H238" i="2"/>
  <c r="H236" i="2"/>
  <c r="H234" i="2"/>
  <c r="H232" i="2"/>
  <c r="H230" i="2"/>
  <c r="H228" i="2"/>
  <c r="H226" i="2"/>
  <c r="H224" i="2"/>
  <c r="H222" i="2"/>
  <c r="H220" i="2"/>
  <c r="H218" i="2"/>
  <c r="H216" i="2"/>
  <c r="H214" i="2"/>
  <c r="H212" i="2"/>
  <c r="H210" i="2"/>
  <c r="H208" i="2"/>
  <c r="H206" i="2"/>
  <c r="H204" i="2"/>
  <c r="H202" i="2"/>
  <c r="H200" i="2"/>
  <c r="H198" i="2"/>
  <c r="H196" i="2"/>
  <c r="H194" i="2"/>
  <c r="H192" i="2"/>
  <c r="H190" i="2"/>
  <c r="H188" i="2"/>
  <c r="H186" i="2"/>
  <c r="H184" i="2"/>
  <c r="H182" i="2"/>
  <c r="H180" i="2"/>
  <c r="H178" i="2"/>
  <c r="H176" i="2"/>
  <c r="H174" i="2"/>
  <c r="H172" i="2"/>
  <c r="H170" i="2"/>
  <c r="H168" i="2"/>
  <c r="H166" i="2"/>
  <c r="H164" i="2"/>
  <c r="H162" i="2"/>
  <c r="H160" i="2"/>
  <c r="H158" i="2"/>
  <c r="H156" i="2"/>
  <c r="H154" i="2"/>
  <c r="H152" i="2"/>
  <c r="H150" i="2"/>
  <c r="H148" i="2"/>
  <c r="H146" i="2"/>
  <c r="H144" i="2"/>
  <c r="H142" i="2"/>
  <c r="H140" i="2"/>
  <c r="H138" i="2"/>
  <c r="H136" i="2"/>
  <c r="H134" i="2"/>
  <c r="H132" i="2"/>
  <c r="H130" i="2"/>
  <c r="H128" i="2"/>
  <c r="I295" i="2"/>
  <c r="H293" i="2"/>
  <c r="I290" i="2"/>
  <c r="I287" i="2"/>
  <c r="H285" i="2"/>
  <c r="I282" i="2"/>
  <c r="I279" i="2"/>
  <c r="H277" i="2"/>
  <c r="I274" i="2"/>
  <c r="I271" i="2"/>
  <c r="H269" i="2"/>
  <c r="I266" i="2"/>
  <c r="I263" i="2"/>
  <c r="H261" i="2"/>
  <c r="I258" i="2"/>
  <c r="I255" i="2"/>
  <c r="H253" i="2"/>
  <c r="I250" i="2"/>
  <c r="I247" i="2"/>
  <c r="H245" i="2"/>
  <c r="I242" i="2"/>
  <c r="I239" i="2"/>
  <c r="H237" i="2"/>
  <c r="I234" i="2"/>
  <c r="I231" i="2"/>
  <c r="H229" i="2"/>
  <c r="I226" i="2"/>
  <c r="I223" i="2"/>
  <c r="H221" i="2"/>
  <c r="I218" i="2"/>
  <c r="I215" i="2"/>
  <c r="H213" i="2"/>
  <c r="I210" i="2"/>
  <c r="I207" i="2"/>
  <c r="H205" i="2"/>
  <c r="I202" i="2"/>
  <c r="I199" i="2"/>
  <c r="H197" i="2"/>
  <c r="I194" i="2"/>
  <c r="I191" i="2"/>
  <c r="H189" i="2"/>
  <c r="I186" i="2"/>
  <c r="I183" i="2"/>
  <c r="H181" i="2"/>
  <c r="I178" i="2"/>
  <c r="I175" i="2"/>
  <c r="H173" i="2"/>
  <c r="I170" i="2"/>
  <c r="I167" i="2"/>
  <c r="H165" i="2"/>
  <c r="I162" i="2"/>
  <c r="I159" i="2"/>
  <c r="H157" i="2"/>
  <c r="I154" i="2"/>
  <c r="I151" i="2"/>
  <c r="H149" i="2"/>
  <c r="I146" i="2"/>
  <c r="I143" i="2"/>
  <c r="H141" i="2"/>
  <c r="I138" i="2"/>
  <c r="I135" i="2"/>
  <c r="H133" i="2"/>
  <c r="I130" i="2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3" i="2"/>
  <c r="I91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294" i="2"/>
  <c r="H287" i="2"/>
  <c r="H273" i="2"/>
  <c r="I262" i="2"/>
  <c r="I244" i="2"/>
  <c r="I233" i="2"/>
  <c r="I216" i="2"/>
  <c r="I205" i="2"/>
  <c r="H191" i="2"/>
  <c r="I180" i="2"/>
  <c r="H295" i="2"/>
  <c r="I291" i="2"/>
  <c r="I288" i="2"/>
  <c r="I284" i="2"/>
  <c r="H281" i="2"/>
  <c r="I277" i="2"/>
  <c r="I273" i="2"/>
  <c r="I270" i="2"/>
  <c r="H267" i="2"/>
  <c r="H263" i="2"/>
  <c r="I259" i="2"/>
  <c r="I256" i="2"/>
  <c r="I252" i="2"/>
  <c r="H249" i="2"/>
  <c r="I245" i="2"/>
  <c r="I241" i="2"/>
  <c r="I238" i="2"/>
  <c r="H235" i="2"/>
  <c r="H231" i="2"/>
  <c r="I227" i="2"/>
  <c r="I224" i="2"/>
  <c r="I220" i="2"/>
  <c r="H217" i="2"/>
  <c r="I213" i="2"/>
  <c r="I209" i="2"/>
  <c r="I206" i="2"/>
  <c r="H203" i="2"/>
  <c r="H199" i="2"/>
  <c r="I195" i="2"/>
  <c r="I192" i="2"/>
  <c r="I188" i="2"/>
  <c r="H185" i="2"/>
  <c r="I181" i="2"/>
  <c r="I177" i="2"/>
  <c r="I174" i="2"/>
  <c r="H171" i="2"/>
  <c r="H167" i="2"/>
  <c r="I163" i="2"/>
  <c r="I160" i="2"/>
  <c r="I156" i="2"/>
  <c r="H153" i="2"/>
  <c r="I149" i="2"/>
  <c r="I145" i="2"/>
  <c r="I142" i="2"/>
  <c r="H139" i="2"/>
  <c r="H135" i="2"/>
  <c r="I131" i="2"/>
  <c r="I128" i="2"/>
  <c r="H125" i="2"/>
  <c r="I122" i="2"/>
  <c r="H120" i="2"/>
  <c r="H117" i="2"/>
  <c r="I114" i="2"/>
  <c r="H112" i="2"/>
  <c r="H109" i="2"/>
  <c r="I106" i="2"/>
  <c r="H104" i="2"/>
  <c r="H101" i="2"/>
  <c r="I98" i="2"/>
  <c r="H96" i="2"/>
  <c r="H93" i="2"/>
  <c r="I90" i="2"/>
  <c r="H88" i="2"/>
  <c r="H85" i="2"/>
  <c r="I82" i="2"/>
  <c r="H80" i="2"/>
  <c r="H77" i="2"/>
  <c r="I74" i="2"/>
  <c r="H72" i="2"/>
  <c r="H69" i="2"/>
  <c r="I66" i="2"/>
  <c r="H64" i="2"/>
  <c r="H61" i="2"/>
  <c r="I58" i="2"/>
  <c r="H56" i="2"/>
  <c r="H53" i="2"/>
  <c r="I50" i="2"/>
  <c r="H48" i="2"/>
  <c r="I297" i="2"/>
  <c r="H291" i="2"/>
  <c r="I283" i="2"/>
  <c r="I280" i="2"/>
  <c r="I276" i="2"/>
  <c r="I269" i="2"/>
  <c r="I265" i="2"/>
  <c r="H259" i="2"/>
  <c r="H255" i="2"/>
  <c r="I251" i="2"/>
  <c r="I248" i="2"/>
  <c r="H241" i="2"/>
  <c r="I237" i="2"/>
  <c r="I230" i="2"/>
  <c r="H227" i="2"/>
  <c r="H223" i="2"/>
  <c r="I219" i="2"/>
  <c r="I212" i="2"/>
  <c r="H209" i="2"/>
  <c r="I201" i="2"/>
  <c r="I198" i="2"/>
  <c r="H195" i="2"/>
  <c r="I187" i="2"/>
  <c r="I184" i="2"/>
  <c r="H177" i="2"/>
  <c r="H289" i="2"/>
  <c r="H275" i="2"/>
  <c r="I260" i="2"/>
  <c r="I246" i="2"/>
  <c r="I232" i="2"/>
  <c r="I217" i="2"/>
  <c r="I203" i="2"/>
  <c r="I189" i="2"/>
  <c r="H175" i="2"/>
  <c r="I165" i="2"/>
  <c r="I155" i="2"/>
  <c r="H147" i="2"/>
  <c r="H137" i="2"/>
  <c r="H127" i="2"/>
  <c r="I120" i="2"/>
  <c r="H113" i="2"/>
  <c r="H106" i="2"/>
  <c r="H99" i="2"/>
  <c r="H92" i="2"/>
  <c r="I84" i="2"/>
  <c r="H78" i="2"/>
  <c r="I70" i="2"/>
  <c r="H63" i="2"/>
  <c r="I56" i="2"/>
  <c r="H49" i="2"/>
  <c r="I292" i="2"/>
  <c r="I285" i="2"/>
  <c r="I278" i="2"/>
  <c r="H271" i="2"/>
  <c r="I264" i="2"/>
  <c r="H257" i="2"/>
  <c r="I249" i="2"/>
  <c r="H243" i="2"/>
  <c r="I235" i="2"/>
  <c r="I228" i="2"/>
  <c r="I221" i="2"/>
  <c r="I214" i="2"/>
  <c r="H207" i="2"/>
  <c r="I200" i="2"/>
  <c r="H193" i="2"/>
  <c r="I185" i="2"/>
  <c r="H179" i="2"/>
  <c r="I172" i="2"/>
  <c r="I168" i="2"/>
  <c r="H163" i="2"/>
  <c r="I158" i="2"/>
  <c r="I153" i="2"/>
  <c r="I148" i="2"/>
  <c r="I144" i="2"/>
  <c r="I139" i="2"/>
  <c r="I134" i="2"/>
  <c r="I129" i="2"/>
  <c r="H126" i="2"/>
  <c r="H122" i="2"/>
  <c r="I118" i="2"/>
  <c r="H115" i="2"/>
  <c r="H111" i="2"/>
  <c r="H108" i="2"/>
  <c r="I104" i="2"/>
  <c r="I100" i="2"/>
  <c r="H97" i="2"/>
  <c r="H94" i="2"/>
  <c r="H90" i="2"/>
  <c r="I86" i="2"/>
  <c r="H83" i="2"/>
  <c r="H79" i="2"/>
  <c r="H76" i="2"/>
  <c r="I72" i="2"/>
  <c r="I68" i="2"/>
  <c r="H65" i="2"/>
  <c r="H62" i="2"/>
  <c r="H58" i="2"/>
  <c r="I54" i="2"/>
  <c r="H51" i="2"/>
  <c r="H297" i="2"/>
  <c r="I289" i="2"/>
  <c r="H283" i="2"/>
  <c r="I275" i="2"/>
  <c r="I268" i="2"/>
  <c r="I261" i="2"/>
  <c r="I254" i="2"/>
  <c r="H247" i="2"/>
  <c r="I240" i="2"/>
  <c r="H233" i="2"/>
  <c r="I225" i="2"/>
  <c r="H219" i="2"/>
  <c r="I211" i="2"/>
  <c r="I204" i="2"/>
  <c r="I197" i="2"/>
  <c r="I190" i="2"/>
  <c r="H183" i="2"/>
  <c r="I176" i="2"/>
  <c r="I171" i="2"/>
  <c r="I166" i="2"/>
  <c r="I161" i="2"/>
  <c r="I157" i="2"/>
  <c r="I152" i="2"/>
  <c r="I147" i="2"/>
  <c r="H143" i="2"/>
  <c r="I137" i="2"/>
  <c r="I133" i="2"/>
  <c r="H129" i="2"/>
  <c r="I124" i="2"/>
  <c r="H121" i="2"/>
  <c r="H118" i="2"/>
  <c r="H114" i="2"/>
  <c r="I110" i="2"/>
  <c r="H107" i="2"/>
  <c r="H103" i="2"/>
  <c r="H100" i="2"/>
  <c r="I96" i="2"/>
  <c r="I92" i="2"/>
  <c r="H89" i="2"/>
  <c r="H86" i="2"/>
  <c r="H82" i="2"/>
  <c r="I78" i="2"/>
  <c r="H75" i="2"/>
  <c r="H71" i="2"/>
  <c r="H68" i="2"/>
  <c r="I64" i="2"/>
  <c r="I60" i="2"/>
  <c r="H57" i="2"/>
  <c r="H54" i="2"/>
  <c r="H50" i="2"/>
  <c r="I296" i="2"/>
  <c r="I281" i="2"/>
  <c r="I267" i="2"/>
  <c r="I253" i="2"/>
  <c r="H239" i="2"/>
  <c r="H225" i="2"/>
  <c r="H211" i="2"/>
  <c r="I196" i="2"/>
  <c r="I182" i="2"/>
  <c r="I169" i="2"/>
  <c r="H161" i="2"/>
  <c r="H151" i="2"/>
  <c r="I141" i="2"/>
  <c r="I132" i="2"/>
  <c r="H124" i="2"/>
  <c r="I116" i="2"/>
  <c r="H110" i="2"/>
  <c r="I102" i="2"/>
  <c r="H95" i="2"/>
  <c r="I88" i="2"/>
  <c r="H81" i="2"/>
  <c r="H74" i="2"/>
  <c r="H67" i="2"/>
  <c r="H60" i="2"/>
  <c r="I52" i="2"/>
  <c r="I272" i="2"/>
  <c r="I243" i="2"/>
  <c r="H215" i="2"/>
  <c r="H187" i="2"/>
  <c r="I164" i="2"/>
  <c r="H145" i="2"/>
  <c r="I126" i="2"/>
  <c r="I112" i="2"/>
  <c r="H98" i="2"/>
  <c r="H84" i="2"/>
  <c r="H70" i="2"/>
  <c r="H55" i="2"/>
  <c r="I293" i="2"/>
  <c r="H265" i="2"/>
  <c r="I236" i="2"/>
  <c r="I208" i="2"/>
  <c r="I179" i="2"/>
  <c r="H159" i="2"/>
  <c r="I140" i="2"/>
  <c r="H123" i="2"/>
  <c r="I108" i="2"/>
  <c r="I94" i="2"/>
  <c r="I80" i="2"/>
  <c r="H66" i="2"/>
  <c r="H52" i="2"/>
  <c r="I286" i="2"/>
  <c r="I257" i="2"/>
  <c r="I229" i="2"/>
  <c r="H201" i="2"/>
  <c r="I173" i="2"/>
  <c r="H155" i="2"/>
  <c r="I136" i="2"/>
  <c r="H119" i="2"/>
  <c r="H105" i="2"/>
  <c r="H91" i="2"/>
  <c r="I76" i="2"/>
  <c r="I62" i="2"/>
  <c r="I48" i="2"/>
  <c r="H279" i="2"/>
  <c r="H251" i="2"/>
  <c r="I222" i="2"/>
  <c r="I193" i="2"/>
  <c r="H169" i="2"/>
  <c r="I150" i="2"/>
  <c r="H131" i="2"/>
  <c r="H116" i="2"/>
  <c r="H102" i="2"/>
  <c r="H87" i="2"/>
  <c r="H73" i="2"/>
  <c r="H59" i="2"/>
  <c r="C296" i="2"/>
  <c r="C292" i="2"/>
  <c r="C288" i="2"/>
  <c r="C284" i="2"/>
  <c r="C280" i="2"/>
  <c r="C276" i="2"/>
  <c r="C272" i="2"/>
  <c r="C268" i="2"/>
  <c r="C264" i="2"/>
  <c r="C260" i="2"/>
  <c r="C256" i="2"/>
  <c r="C252" i="2"/>
  <c r="C248" i="2"/>
  <c r="C244" i="2"/>
  <c r="C240" i="2"/>
  <c r="C236" i="2"/>
  <c r="C232" i="2"/>
  <c r="C228" i="2"/>
  <c r="C224" i="2"/>
  <c r="C220" i="2"/>
  <c r="C216" i="2"/>
  <c r="C212" i="2"/>
  <c r="C208" i="2"/>
  <c r="C204" i="2"/>
  <c r="C200" i="2"/>
  <c r="C196" i="2"/>
  <c r="C192" i="2"/>
  <c r="C188" i="2"/>
  <c r="C184" i="2"/>
  <c r="C180" i="2"/>
  <c r="C176" i="2"/>
  <c r="C172" i="2"/>
  <c r="C168" i="2"/>
  <c r="C164" i="2"/>
  <c r="C160" i="2"/>
  <c r="C156" i="2"/>
  <c r="C152" i="2"/>
  <c r="C148" i="2"/>
  <c r="C144" i="2"/>
  <c r="C140" i="2"/>
  <c r="C136" i="2"/>
  <c r="C132" i="2"/>
  <c r="C128" i="2"/>
  <c r="C124" i="2"/>
  <c r="C120" i="2"/>
  <c r="C116" i="2"/>
  <c r="C112" i="2"/>
  <c r="C108" i="2"/>
  <c r="C104" i="2"/>
  <c r="C100" i="2"/>
  <c r="C96" i="2"/>
  <c r="C92" i="2"/>
  <c r="C88" i="2"/>
  <c r="C84" i="2"/>
  <c r="C80" i="2"/>
  <c r="C76" i="2"/>
  <c r="C72" i="2"/>
  <c r="C68" i="2"/>
  <c r="C64" i="2"/>
  <c r="C60" i="2"/>
  <c r="C56" i="2"/>
  <c r="C52" i="2"/>
  <c r="C48" i="2"/>
  <c r="C297" i="2"/>
  <c r="C286" i="2"/>
  <c r="C275" i="2"/>
  <c r="C265" i="2"/>
  <c r="C254" i="2"/>
  <c r="C243" i="2"/>
  <c r="C233" i="2"/>
  <c r="C222" i="2"/>
  <c r="C206" i="2"/>
  <c r="C195" i="2"/>
  <c r="C185" i="2"/>
  <c r="C174" i="2"/>
  <c r="C163" i="2"/>
  <c r="C153" i="2"/>
  <c r="C142" i="2"/>
  <c r="C131" i="2"/>
  <c r="C121" i="2"/>
  <c r="C110" i="2"/>
  <c r="C294" i="2"/>
  <c r="C289" i="2"/>
  <c r="C283" i="2"/>
  <c r="C278" i="2"/>
  <c r="C273" i="2"/>
  <c r="C267" i="2"/>
  <c r="C262" i="2"/>
  <c r="C257" i="2"/>
  <c r="C251" i="2"/>
  <c r="C246" i="2"/>
  <c r="C241" i="2"/>
  <c r="C235" i="2"/>
  <c r="C230" i="2"/>
  <c r="C225" i="2"/>
  <c r="C219" i="2"/>
  <c r="C214" i="2"/>
  <c r="C209" i="2"/>
  <c r="C203" i="2"/>
  <c r="C198" i="2"/>
  <c r="C193" i="2"/>
  <c r="C187" i="2"/>
  <c r="C182" i="2"/>
  <c r="C177" i="2"/>
  <c r="C171" i="2"/>
  <c r="C166" i="2"/>
  <c r="C161" i="2"/>
  <c r="C155" i="2"/>
  <c r="C150" i="2"/>
  <c r="C145" i="2"/>
  <c r="C139" i="2"/>
  <c r="C134" i="2"/>
  <c r="C129" i="2"/>
  <c r="C123" i="2"/>
  <c r="C118" i="2"/>
  <c r="C113" i="2"/>
  <c r="C107" i="2"/>
  <c r="C102" i="2"/>
  <c r="C97" i="2"/>
  <c r="C91" i="2"/>
  <c r="C86" i="2"/>
  <c r="C81" i="2"/>
  <c r="C75" i="2"/>
  <c r="C70" i="2"/>
  <c r="C65" i="2"/>
  <c r="C59" i="2"/>
  <c r="C54" i="2"/>
  <c r="C49" i="2"/>
  <c r="C293" i="2"/>
  <c r="C287" i="2"/>
  <c r="C282" i="2"/>
  <c r="C277" i="2"/>
  <c r="C271" i="2"/>
  <c r="C266" i="2"/>
  <c r="C261" i="2"/>
  <c r="C255" i="2"/>
  <c r="C250" i="2"/>
  <c r="C245" i="2"/>
  <c r="C239" i="2"/>
  <c r="C234" i="2"/>
  <c r="C229" i="2"/>
  <c r="C223" i="2"/>
  <c r="C218" i="2"/>
  <c r="C213" i="2"/>
  <c r="C207" i="2"/>
  <c r="C202" i="2"/>
  <c r="C197" i="2"/>
  <c r="C191" i="2"/>
  <c r="C186" i="2"/>
  <c r="C181" i="2"/>
  <c r="C175" i="2"/>
  <c r="C170" i="2"/>
  <c r="C165" i="2"/>
  <c r="C159" i="2"/>
  <c r="C154" i="2"/>
  <c r="C149" i="2"/>
  <c r="C143" i="2"/>
  <c r="C138" i="2"/>
  <c r="C133" i="2"/>
  <c r="C127" i="2"/>
  <c r="C122" i="2"/>
  <c r="C117" i="2"/>
  <c r="C111" i="2"/>
  <c r="C106" i="2"/>
  <c r="C101" i="2"/>
  <c r="C95" i="2"/>
  <c r="C90" i="2"/>
  <c r="C85" i="2"/>
  <c r="C79" i="2"/>
  <c r="C74" i="2"/>
  <c r="C69" i="2"/>
  <c r="C63" i="2"/>
  <c r="C58" i="2"/>
  <c r="C53" i="2"/>
  <c r="C291" i="2"/>
  <c r="C281" i="2"/>
  <c r="C270" i="2"/>
  <c r="C259" i="2"/>
  <c r="C249" i="2"/>
  <c r="C238" i="2"/>
  <c r="C227" i="2"/>
  <c r="C217" i="2"/>
  <c r="C211" i="2"/>
  <c r="C201" i="2"/>
  <c r="C190" i="2"/>
  <c r="C179" i="2"/>
  <c r="C169" i="2"/>
  <c r="C158" i="2"/>
  <c r="C147" i="2"/>
  <c r="C137" i="2"/>
  <c r="C126" i="2"/>
  <c r="C115" i="2"/>
  <c r="C105" i="2"/>
  <c r="C94" i="2"/>
  <c r="C295" i="2"/>
  <c r="C274" i="2"/>
  <c r="C253" i="2"/>
  <c r="C231" i="2"/>
  <c r="C210" i="2"/>
  <c r="C189" i="2"/>
  <c r="C167" i="2"/>
  <c r="C146" i="2"/>
  <c r="C125" i="2"/>
  <c r="C103" i="2"/>
  <c r="C89" i="2"/>
  <c r="C78" i="2"/>
  <c r="C67" i="2"/>
  <c r="C57" i="2"/>
  <c r="C290" i="2"/>
  <c r="C269" i="2"/>
  <c r="C247" i="2"/>
  <c r="C226" i="2"/>
  <c r="C205" i="2"/>
  <c r="C183" i="2"/>
  <c r="C162" i="2"/>
  <c r="C141" i="2"/>
  <c r="C119" i="2"/>
  <c r="C99" i="2"/>
  <c r="C87" i="2"/>
  <c r="C77" i="2"/>
  <c r="C66" i="2"/>
  <c r="C55" i="2"/>
  <c r="C285" i="2"/>
  <c r="C263" i="2"/>
  <c r="C242" i="2"/>
  <c r="C221" i="2"/>
  <c r="C199" i="2"/>
  <c r="C178" i="2"/>
  <c r="C157" i="2"/>
  <c r="C135" i="2"/>
  <c r="C114" i="2"/>
  <c r="C98" i="2"/>
  <c r="C83" i="2"/>
  <c r="C73" i="2"/>
  <c r="C62" i="2"/>
  <c r="C51" i="2"/>
  <c r="C279" i="2"/>
  <c r="C258" i="2"/>
  <c r="C237" i="2"/>
  <c r="C215" i="2"/>
  <c r="C194" i="2"/>
  <c r="C173" i="2"/>
  <c r="C151" i="2"/>
  <c r="C130" i="2"/>
  <c r="C109" i="2"/>
  <c r="C93" i="2"/>
  <c r="C82" i="2"/>
  <c r="C71" i="2"/>
  <c r="C61" i="2"/>
  <c r="C50" i="2"/>
  <c r="B295" i="2"/>
  <c r="B291" i="2"/>
  <c r="B287" i="2"/>
  <c r="B283" i="2"/>
  <c r="B279" i="2"/>
  <c r="B275" i="2"/>
  <c r="B271" i="2"/>
  <c r="B267" i="2"/>
  <c r="B263" i="2"/>
  <c r="B259" i="2"/>
  <c r="B255" i="2"/>
  <c r="B251" i="2"/>
  <c r="B247" i="2"/>
  <c r="B243" i="2"/>
  <c r="B239" i="2"/>
  <c r="B235" i="2"/>
  <c r="B231" i="2"/>
  <c r="B227" i="2"/>
  <c r="B223" i="2"/>
  <c r="B219" i="2"/>
  <c r="B215" i="2"/>
  <c r="B211" i="2"/>
  <c r="B207" i="2"/>
  <c r="B203" i="2"/>
  <c r="B199" i="2"/>
  <c r="B195" i="2"/>
  <c r="B191" i="2"/>
  <c r="B187" i="2"/>
  <c r="B183" i="2"/>
  <c r="B179" i="2"/>
  <c r="B175" i="2"/>
  <c r="B171" i="2"/>
  <c r="B167" i="2"/>
  <c r="B163" i="2"/>
  <c r="B159" i="2"/>
  <c r="B155" i="2"/>
  <c r="B151" i="2"/>
  <c r="B147" i="2"/>
  <c r="B143" i="2"/>
  <c r="B139" i="2"/>
  <c r="B135" i="2"/>
  <c r="B131" i="2"/>
  <c r="B127" i="2"/>
  <c r="B123" i="2"/>
  <c r="B119" i="2"/>
  <c r="B115" i="2"/>
  <c r="B111" i="2"/>
  <c r="B107" i="2"/>
  <c r="B103" i="2"/>
  <c r="B99" i="2"/>
  <c r="B95" i="2"/>
  <c r="B91" i="2"/>
  <c r="B87" i="2"/>
  <c r="B83" i="2"/>
  <c r="B79" i="2"/>
  <c r="B75" i="2"/>
  <c r="B71" i="2"/>
  <c r="B67" i="2"/>
  <c r="B63" i="2"/>
  <c r="B59" i="2"/>
  <c r="B55" i="2"/>
  <c r="B51" i="2"/>
  <c r="B74" i="2"/>
  <c r="B294" i="2"/>
  <c r="B289" i="2"/>
  <c r="B284" i="2"/>
  <c r="B278" i="2"/>
  <c r="B273" i="2"/>
  <c r="B268" i="2"/>
  <c r="B262" i="2"/>
  <c r="B257" i="2"/>
  <c r="B252" i="2"/>
  <c r="B246" i="2"/>
  <c r="B241" i="2"/>
  <c r="B236" i="2"/>
  <c r="B230" i="2"/>
  <c r="B225" i="2"/>
  <c r="B220" i="2"/>
  <c r="B214" i="2"/>
  <c r="B209" i="2"/>
  <c r="B204" i="2"/>
  <c r="B198" i="2"/>
  <c r="B193" i="2"/>
  <c r="B188" i="2"/>
  <c r="B182" i="2"/>
  <c r="B177" i="2"/>
  <c r="B172" i="2"/>
  <c r="B166" i="2"/>
  <c r="B161" i="2"/>
  <c r="B156" i="2"/>
  <c r="B150" i="2"/>
  <c r="B145" i="2"/>
  <c r="B140" i="2"/>
  <c r="B134" i="2"/>
  <c r="B129" i="2"/>
  <c r="B124" i="2"/>
  <c r="B118" i="2"/>
  <c r="B113" i="2"/>
  <c r="B108" i="2"/>
  <c r="B102" i="2"/>
  <c r="B97" i="2"/>
  <c r="B92" i="2"/>
  <c r="B86" i="2"/>
  <c r="B81" i="2"/>
  <c r="B76" i="2"/>
  <c r="B70" i="2"/>
  <c r="B65" i="2"/>
  <c r="B60" i="2"/>
  <c r="B54" i="2"/>
  <c r="B49" i="2"/>
  <c r="B293" i="2"/>
  <c r="B288" i="2"/>
  <c r="B282" i="2"/>
  <c r="B277" i="2"/>
  <c r="B272" i="2"/>
  <c r="B266" i="2"/>
  <c r="B261" i="2"/>
  <c r="B256" i="2"/>
  <c r="B250" i="2"/>
  <c r="B245" i="2"/>
  <c r="B240" i="2"/>
  <c r="B234" i="2"/>
  <c r="B229" i="2"/>
  <c r="B224" i="2"/>
  <c r="B218" i="2"/>
  <c r="B213" i="2"/>
  <c r="B208" i="2"/>
  <c r="B202" i="2"/>
  <c r="B197" i="2"/>
  <c r="B192" i="2"/>
  <c r="B186" i="2"/>
  <c r="B181" i="2"/>
  <c r="B176" i="2"/>
  <c r="B170" i="2"/>
  <c r="B165" i="2"/>
  <c r="B160" i="2"/>
  <c r="B154" i="2"/>
  <c r="B149" i="2"/>
  <c r="B144" i="2"/>
  <c r="B138" i="2"/>
  <c r="B133" i="2"/>
  <c r="B128" i="2"/>
  <c r="B122" i="2"/>
  <c r="B117" i="2"/>
  <c r="B112" i="2"/>
  <c r="B106" i="2"/>
  <c r="B101" i="2"/>
  <c r="B96" i="2"/>
  <c r="B90" i="2"/>
  <c r="B85" i="2"/>
  <c r="B80" i="2"/>
  <c r="B69" i="2"/>
  <c r="B64" i="2"/>
  <c r="B58" i="2"/>
  <c r="B53" i="2"/>
  <c r="B48" i="2"/>
  <c r="B297" i="2"/>
  <c r="B286" i="2"/>
  <c r="B276" i="2"/>
  <c r="B265" i="2"/>
  <c r="B254" i="2"/>
  <c r="B244" i="2"/>
  <c r="B233" i="2"/>
  <c r="B222" i="2"/>
  <c r="B212" i="2"/>
  <c r="B201" i="2"/>
  <c r="B190" i="2"/>
  <c r="B180" i="2"/>
  <c r="B169" i="2"/>
  <c r="B158" i="2"/>
  <c r="B148" i="2"/>
  <c r="B137" i="2"/>
  <c r="B126" i="2"/>
  <c r="B116" i="2"/>
  <c r="B105" i="2"/>
  <c r="B94" i="2"/>
  <c r="B84" i="2"/>
  <c r="B73" i="2"/>
  <c r="B62" i="2"/>
  <c r="B52" i="2"/>
  <c r="B296" i="2"/>
  <c r="B285" i="2"/>
  <c r="B274" i="2"/>
  <c r="B264" i="2"/>
  <c r="B253" i="2"/>
  <c r="B242" i="2"/>
  <c r="B232" i="2"/>
  <c r="B221" i="2"/>
  <c r="B210" i="2"/>
  <c r="B200" i="2"/>
  <c r="B189" i="2"/>
  <c r="B178" i="2"/>
  <c r="B168" i="2"/>
  <c r="B157" i="2"/>
  <c r="B146" i="2"/>
  <c r="B136" i="2"/>
  <c r="B125" i="2"/>
  <c r="B114" i="2"/>
  <c r="B104" i="2"/>
  <c r="B93" i="2"/>
  <c r="B82" i="2"/>
  <c r="B72" i="2"/>
  <c r="B61" i="2"/>
  <c r="B50" i="2"/>
  <c r="B292" i="2"/>
  <c r="B281" i="2"/>
  <c r="B270" i="2"/>
  <c r="B260" i="2"/>
  <c r="B249" i="2"/>
  <c r="B238" i="2"/>
  <c r="B228" i="2"/>
  <c r="B217" i="2"/>
  <c r="B206" i="2"/>
  <c r="B196" i="2"/>
  <c r="B185" i="2"/>
  <c r="B174" i="2"/>
  <c r="B164" i="2"/>
  <c r="B153" i="2"/>
  <c r="B142" i="2"/>
  <c r="B132" i="2"/>
  <c r="B121" i="2"/>
  <c r="B110" i="2"/>
  <c r="B100" i="2"/>
  <c r="B89" i="2"/>
  <c r="B78" i="2"/>
  <c r="B68" i="2"/>
  <c r="B57" i="2"/>
  <c r="B290" i="2"/>
  <c r="B280" i="2"/>
  <c r="B269" i="2"/>
  <c r="B258" i="2"/>
  <c r="B248" i="2"/>
  <c r="B237" i="2"/>
  <c r="B226" i="2"/>
  <c r="B216" i="2"/>
  <c r="B205" i="2"/>
  <c r="B194" i="2"/>
  <c r="B184" i="2"/>
  <c r="B173" i="2"/>
  <c r="B162" i="2"/>
  <c r="B152" i="2"/>
  <c r="B141" i="2"/>
  <c r="B130" i="2"/>
  <c r="B120" i="2"/>
  <c r="B109" i="2"/>
  <c r="B98" i="2"/>
  <c r="B88" i="2"/>
  <c r="B77" i="2"/>
  <c r="B66" i="2"/>
  <c r="B56" i="2"/>
  <c r="E296" i="2"/>
  <c r="E294" i="2"/>
  <c r="E292" i="2"/>
  <c r="E290" i="2"/>
  <c r="E288" i="2"/>
  <c r="E286" i="2"/>
  <c r="E284" i="2"/>
  <c r="E282" i="2"/>
  <c r="E280" i="2"/>
  <c r="E278" i="2"/>
  <c r="E276" i="2"/>
  <c r="E274" i="2"/>
  <c r="E272" i="2"/>
  <c r="E270" i="2"/>
  <c r="E268" i="2"/>
  <c r="E266" i="2"/>
  <c r="E264" i="2"/>
  <c r="E262" i="2"/>
  <c r="E260" i="2"/>
  <c r="E258" i="2"/>
  <c r="E256" i="2"/>
  <c r="E254" i="2"/>
  <c r="E252" i="2"/>
  <c r="E250" i="2"/>
  <c r="E248" i="2"/>
  <c r="E246" i="2"/>
  <c r="E244" i="2"/>
  <c r="E242" i="2"/>
  <c r="E240" i="2"/>
  <c r="E238" i="2"/>
  <c r="E236" i="2"/>
  <c r="E234" i="2"/>
  <c r="E232" i="2"/>
  <c r="E230" i="2"/>
  <c r="E228" i="2"/>
  <c r="E226" i="2"/>
  <c r="E224" i="2"/>
  <c r="E222" i="2"/>
  <c r="E220" i="2"/>
  <c r="E218" i="2"/>
  <c r="E216" i="2"/>
  <c r="E214" i="2"/>
  <c r="E212" i="2"/>
  <c r="E210" i="2"/>
  <c r="E208" i="2"/>
  <c r="E206" i="2"/>
  <c r="E204" i="2"/>
  <c r="E202" i="2"/>
  <c r="E200" i="2"/>
  <c r="E198" i="2"/>
  <c r="E196" i="2"/>
  <c r="E194" i="2"/>
  <c r="E192" i="2"/>
  <c r="E190" i="2"/>
  <c r="E188" i="2"/>
  <c r="E186" i="2"/>
  <c r="E184" i="2"/>
  <c r="E182" i="2"/>
  <c r="E180" i="2"/>
  <c r="E178" i="2"/>
  <c r="E176" i="2"/>
  <c r="E174" i="2"/>
  <c r="E172" i="2"/>
  <c r="E170" i="2"/>
  <c r="E168" i="2"/>
  <c r="E166" i="2"/>
  <c r="E164" i="2"/>
  <c r="F295" i="2"/>
  <c r="E293" i="2"/>
  <c r="F290" i="2"/>
  <c r="F287" i="2"/>
  <c r="E285" i="2"/>
  <c r="F282" i="2"/>
  <c r="F279" i="2"/>
  <c r="E277" i="2"/>
  <c r="F274" i="2"/>
  <c r="F271" i="2"/>
  <c r="E269" i="2"/>
  <c r="F266" i="2"/>
  <c r="F263" i="2"/>
  <c r="E261" i="2"/>
  <c r="F258" i="2"/>
  <c r="F255" i="2"/>
  <c r="E253" i="2"/>
  <c r="F250" i="2"/>
  <c r="F247" i="2"/>
  <c r="E245" i="2"/>
  <c r="F242" i="2"/>
  <c r="F239" i="2"/>
  <c r="E237" i="2"/>
  <c r="F234" i="2"/>
  <c r="F231" i="2"/>
  <c r="E229" i="2"/>
  <c r="F226" i="2"/>
  <c r="F223" i="2"/>
  <c r="E221" i="2"/>
  <c r="F218" i="2"/>
  <c r="F215" i="2"/>
  <c r="E213" i="2"/>
  <c r="F210" i="2"/>
  <c r="F207" i="2"/>
  <c r="E205" i="2"/>
  <c r="F202" i="2"/>
  <c r="F199" i="2"/>
  <c r="E197" i="2"/>
  <c r="F194" i="2"/>
  <c r="F191" i="2"/>
  <c r="E189" i="2"/>
  <c r="F186" i="2"/>
  <c r="F183" i="2"/>
  <c r="E181" i="2"/>
  <c r="F178" i="2"/>
  <c r="F175" i="2"/>
  <c r="E173" i="2"/>
  <c r="F170" i="2"/>
  <c r="F167" i="2"/>
  <c r="E165" i="2"/>
  <c r="F162" i="2"/>
  <c r="F160" i="2"/>
  <c r="F158" i="2"/>
  <c r="F156" i="2"/>
  <c r="F154" i="2"/>
  <c r="F152" i="2"/>
  <c r="F150" i="2"/>
  <c r="F148" i="2"/>
  <c r="F146" i="2"/>
  <c r="F144" i="2"/>
  <c r="F142" i="2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E93" i="2"/>
  <c r="F292" i="2"/>
  <c r="F285" i="2"/>
  <c r="F278" i="2"/>
  <c r="E271" i="2"/>
  <c r="F264" i="2"/>
  <c r="E257" i="2"/>
  <c r="F249" i="2"/>
  <c r="E243" i="2"/>
  <c r="F235" i="2"/>
  <c r="F228" i="2"/>
  <c r="F221" i="2"/>
  <c r="F214" i="2"/>
  <c r="E207" i="2"/>
  <c r="F200" i="2"/>
  <c r="E193" i="2"/>
  <c r="F185" i="2"/>
  <c r="E179" i="2"/>
  <c r="F171" i="2"/>
  <c r="F164" i="2"/>
  <c r="E159" i="2"/>
  <c r="F153" i="2"/>
  <c r="E148" i="2"/>
  <c r="E143" i="2"/>
  <c r="F137" i="2"/>
  <c r="E132" i="2"/>
  <c r="E127" i="2"/>
  <c r="F121" i="2"/>
  <c r="E116" i="2"/>
  <c r="E111" i="2"/>
  <c r="F105" i="2"/>
  <c r="E100" i="2"/>
  <c r="E95" i="2"/>
  <c r="F89" i="2"/>
  <c r="E84" i="2"/>
  <c r="E79" i="2"/>
  <c r="F73" i="2"/>
  <c r="E68" i="2"/>
  <c r="E63" i="2"/>
  <c r="F57" i="2"/>
  <c r="E52" i="2"/>
  <c r="F297" i="2"/>
  <c r="F294" i="2"/>
  <c r="E291" i="2"/>
  <c r="E287" i="2"/>
  <c r="F283" i="2"/>
  <c r="F280" i="2"/>
  <c r="F276" i="2"/>
  <c r="E273" i="2"/>
  <c r="F269" i="2"/>
  <c r="F265" i="2"/>
  <c r="F262" i="2"/>
  <c r="E259" i="2"/>
  <c r="E255" i="2"/>
  <c r="F251" i="2"/>
  <c r="F248" i="2"/>
  <c r="F244" i="2"/>
  <c r="E241" i="2"/>
  <c r="F237" i="2"/>
  <c r="F233" i="2"/>
  <c r="F230" i="2"/>
  <c r="E227" i="2"/>
  <c r="E223" i="2"/>
  <c r="F219" i="2"/>
  <c r="F216" i="2"/>
  <c r="F212" i="2"/>
  <c r="E209" i="2"/>
  <c r="F205" i="2"/>
  <c r="F201" i="2"/>
  <c r="F198" i="2"/>
  <c r="E195" i="2"/>
  <c r="E191" i="2"/>
  <c r="F187" i="2"/>
  <c r="F184" i="2"/>
  <c r="F180" i="2"/>
  <c r="E177" i="2"/>
  <c r="F173" i="2"/>
  <c r="F169" i="2"/>
  <c r="F166" i="2"/>
  <c r="E163" i="2"/>
  <c r="E160" i="2"/>
  <c r="F157" i="2"/>
  <c r="E155" i="2"/>
  <c r="E152" i="2"/>
  <c r="F149" i="2"/>
  <c r="E147" i="2"/>
  <c r="E144" i="2"/>
  <c r="F141" i="2"/>
  <c r="E139" i="2"/>
  <c r="E136" i="2"/>
  <c r="F133" i="2"/>
  <c r="E131" i="2"/>
  <c r="E128" i="2"/>
  <c r="F125" i="2"/>
  <c r="E123" i="2"/>
  <c r="E120" i="2"/>
  <c r="F117" i="2"/>
  <c r="E115" i="2"/>
  <c r="E112" i="2"/>
  <c r="F109" i="2"/>
  <c r="E107" i="2"/>
  <c r="E104" i="2"/>
  <c r="F101" i="2"/>
  <c r="E99" i="2"/>
  <c r="E96" i="2"/>
  <c r="F93" i="2"/>
  <c r="E91" i="2"/>
  <c r="E88" i="2"/>
  <c r="F85" i="2"/>
  <c r="E83" i="2"/>
  <c r="E80" i="2"/>
  <c r="F77" i="2"/>
  <c r="E75" i="2"/>
  <c r="E72" i="2"/>
  <c r="F69" i="2"/>
  <c r="E67" i="2"/>
  <c r="E64" i="2"/>
  <c r="F61" i="2"/>
  <c r="E59" i="2"/>
  <c r="E56" i="2"/>
  <c r="F53" i="2"/>
  <c r="E51" i="2"/>
  <c r="E48" i="2"/>
  <c r="E297" i="2"/>
  <c r="F293" i="2"/>
  <c r="F289" i="2"/>
  <c r="F286" i="2"/>
  <c r="E283" i="2"/>
  <c r="E279" i="2"/>
  <c r="F275" i="2"/>
  <c r="F272" i="2"/>
  <c r="F268" i="2"/>
  <c r="E265" i="2"/>
  <c r="F261" i="2"/>
  <c r="F257" i="2"/>
  <c r="F254" i="2"/>
  <c r="E251" i="2"/>
  <c r="E247" i="2"/>
  <c r="F243" i="2"/>
  <c r="F240" i="2"/>
  <c r="F236" i="2"/>
  <c r="E233" i="2"/>
  <c r="F229" i="2"/>
  <c r="F225" i="2"/>
  <c r="F222" i="2"/>
  <c r="E219" i="2"/>
  <c r="E215" i="2"/>
  <c r="F211" i="2"/>
  <c r="F208" i="2"/>
  <c r="F204" i="2"/>
  <c r="E201" i="2"/>
  <c r="F197" i="2"/>
  <c r="F193" i="2"/>
  <c r="F190" i="2"/>
  <c r="E187" i="2"/>
  <c r="E183" i="2"/>
  <c r="F179" i="2"/>
  <c r="F176" i="2"/>
  <c r="F172" i="2"/>
  <c r="E169" i="2"/>
  <c r="F165" i="2"/>
  <c r="E162" i="2"/>
  <c r="F159" i="2"/>
  <c r="E157" i="2"/>
  <c r="E154" i="2"/>
  <c r="F151" i="2"/>
  <c r="E149" i="2"/>
  <c r="E146" i="2"/>
  <c r="F143" i="2"/>
  <c r="E141" i="2"/>
  <c r="E138" i="2"/>
  <c r="F135" i="2"/>
  <c r="E133" i="2"/>
  <c r="E130" i="2"/>
  <c r="F127" i="2"/>
  <c r="E125" i="2"/>
  <c r="E122" i="2"/>
  <c r="F119" i="2"/>
  <c r="E117" i="2"/>
  <c r="E114" i="2"/>
  <c r="F111" i="2"/>
  <c r="E109" i="2"/>
  <c r="E106" i="2"/>
  <c r="F103" i="2"/>
  <c r="E101" i="2"/>
  <c r="E98" i="2"/>
  <c r="F95" i="2"/>
  <c r="E90" i="2"/>
  <c r="F87" i="2"/>
  <c r="E85" i="2"/>
  <c r="E82" i="2"/>
  <c r="F79" i="2"/>
  <c r="E77" i="2"/>
  <c r="E74" i="2"/>
  <c r="F71" i="2"/>
  <c r="E69" i="2"/>
  <c r="E66" i="2"/>
  <c r="F63" i="2"/>
  <c r="E61" i="2"/>
  <c r="E58" i="2"/>
  <c r="F55" i="2"/>
  <c r="E53" i="2"/>
  <c r="E50" i="2"/>
  <c r="F296" i="2"/>
  <c r="E289" i="2"/>
  <c r="F281" i="2"/>
  <c r="E275" i="2"/>
  <c r="F267" i="2"/>
  <c r="F260" i="2"/>
  <c r="F253" i="2"/>
  <c r="F246" i="2"/>
  <c r="E239" i="2"/>
  <c r="F232" i="2"/>
  <c r="E225" i="2"/>
  <c r="F217" i="2"/>
  <c r="E211" i="2"/>
  <c r="F203" i="2"/>
  <c r="F196" i="2"/>
  <c r="F189" i="2"/>
  <c r="F182" i="2"/>
  <c r="E175" i="2"/>
  <c r="F168" i="2"/>
  <c r="F161" i="2"/>
  <c r="E156" i="2"/>
  <c r="E151" i="2"/>
  <c r="F145" i="2"/>
  <c r="E140" i="2"/>
  <c r="E135" i="2"/>
  <c r="F129" i="2"/>
  <c r="E124" i="2"/>
  <c r="E119" i="2"/>
  <c r="F113" i="2"/>
  <c r="E108" i="2"/>
  <c r="E103" i="2"/>
  <c r="F97" i="2"/>
  <c r="E92" i="2"/>
  <c r="E87" i="2"/>
  <c r="F81" i="2"/>
  <c r="E76" i="2"/>
  <c r="E71" i="2"/>
  <c r="F65" i="2"/>
  <c r="E60" i="2"/>
  <c r="E55" i="2"/>
  <c r="F49" i="2"/>
  <c r="F291" i="2"/>
  <c r="F277" i="2"/>
  <c r="E263" i="2"/>
  <c r="E249" i="2"/>
  <c r="E235" i="2"/>
  <c r="F220" i="2"/>
  <c r="F206" i="2"/>
  <c r="F192" i="2"/>
  <c r="F177" i="2"/>
  <c r="F163" i="2"/>
  <c r="E153" i="2"/>
  <c r="E142" i="2"/>
  <c r="F131" i="2"/>
  <c r="E121" i="2"/>
  <c r="E110" i="2"/>
  <c r="F99" i="2"/>
  <c r="E89" i="2"/>
  <c r="E78" i="2"/>
  <c r="F67" i="2"/>
  <c r="E57" i="2"/>
  <c r="F288" i="2"/>
  <c r="F273" i="2"/>
  <c r="F259" i="2"/>
  <c r="F245" i="2"/>
  <c r="E231" i="2"/>
  <c r="E217" i="2"/>
  <c r="E203" i="2"/>
  <c r="F188" i="2"/>
  <c r="F174" i="2"/>
  <c r="E161" i="2"/>
  <c r="E150" i="2"/>
  <c r="F139" i="2"/>
  <c r="E129" i="2"/>
  <c r="E118" i="2"/>
  <c r="F107" i="2"/>
  <c r="E97" i="2"/>
  <c r="E86" i="2"/>
  <c r="F75" i="2"/>
  <c r="E65" i="2"/>
  <c r="E54" i="2"/>
  <c r="F284" i="2"/>
  <c r="F270" i="2"/>
  <c r="F256" i="2"/>
  <c r="F241" i="2"/>
  <c r="F227" i="2"/>
  <c r="F213" i="2"/>
  <c r="E199" i="2"/>
  <c r="E185" i="2"/>
  <c r="E171" i="2"/>
  <c r="E158" i="2"/>
  <c r="F147" i="2"/>
  <c r="E137" i="2"/>
  <c r="E126" i="2"/>
  <c r="F115" i="2"/>
  <c r="E105" i="2"/>
  <c r="E94" i="2"/>
  <c r="F83" i="2"/>
  <c r="E73" i="2"/>
  <c r="E62" i="2"/>
  <c r="F51" i="2"/>
  <c r="E295" i="2"/>
  <c r="E281" i="2"/>
  <c r="E267" i="2"/>
  <c r="F252" i="2"/>
  <c r="F238" i="2"/>
  <c r="F224" i="2"/>
  <c r="F209" i="2"/>
  <c r="F195" i="2"/>
  <c r="F181" i="2"/>
  <c r="E167" i="2"/>
  <c r="F155" i="2"/>
  <c r="E145" i="2"/>
  <c r="E134" i="2"/>
  <c r="F123" i="2"/>
  <c r="E113" i="2"/>
  <c r="E102" i="2"/>
  <c r="F91" i="2"/>
  <c r="E81" i="2"/>
  <c r="E70" i="2"/>
  <c r="F59" i="2"/>
  <c r="E49" i="2"/>
</calcChain>
</file>

<file path=xl/sharedStrings.xml><?xml version="1.0" encoding="utf-8"?>
<sst xmlns="http://schemas.openxmlformats.org/spreadsheetml/2006/main" count="56" uniqueCount="37">
  <si>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</si>
  <si>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</si>
  <si>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</si>
  <si>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</si>
  <si>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</si>
  <si>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</si>
  <si>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</si>
  <si>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</si>
  <si>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</si>
  <si>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</si>
  <si>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</si>
  <si>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</si>
  <si>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</si>
  <si>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</si>
  <si>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</si>
  <si>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Reference cell below to ensure lib is loaded:</t>
  </si>
  <si>
    <t>Monte Carlo Black Scholes Model: Valuation of an Asian Option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</si>
  <si>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</si>
  <si>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</si>
  <si>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Monte Carlo Black Scholes Model</t>
  </si>
  <si>
    <t>Time Discretization for Asian Averaging</t>
  </si>
  <si>
    <t>Asian Option</t>
  </si>
  <si>
    <t>className</t>
  </si>
  <si>
    <t>net.finmath.time.TimeDiscretizationFromArray</t>
  </si>
  <si>
    <t>net.finmath.montecarlo.assetderivativevaluation.MonteCarloBlackScholesModel</t>
  </si>
  <si>
    <t>Object:</t>
  </si>
  <si>
    <t>Result</t>
  </si>
  <si>
    <t>Plots</t>
  </si>
  <si>
    <t>Value:</t>
  </si>
  <si>
    <t>observation time</t>
  </si>
  <si>
    <t>Histograms</t>
  </si>
  <si>
    <t>Number of Intervalls:</t>
  </si>
  <si>
    <t>Std. Dev.:</t>
  </si>
  <si>
    <t>Histogram of Underlying Value</t>
  </si>
  <si>
    <t>Histogram of Payoff</t>
  </si>
  <si>
    <t>Intervall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</si>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</sst>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407];[Red]\-#,##0.00\ [$€-407]"/>
    <numFmt numFmtId="165" formatCode="&quot;TRUE&quot;;&quot;TRUE&quot;;&quot;FALSE&quot;"/>
    <numFmt numFmtId="166" formatCode="&quot;WAHR&quot;;&quot;WAHR&quot;;&quot;FALSCH&quot;"/>
    <numFmt numFmtId="167" formatCode="0.000"/>
  </numFmts>
  <fonts count="9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C0C0C0"/>
        <bgColor rgb="FFCCCCFF"/>
      </patternFill>
    </fill>
    <fill>
      <patternFill patternType="solid">
        <fgColor rgb="FFE6E6E6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0" fontId="6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3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6" fillId="2" borderId="0" xfId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166" fontId="0" fillId="2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7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8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1" applyFill="1" applyBorder="1" applyAlignment="1" applyProtection="1">
      <alignment vertical="top"/>
    </xf>
    <xf numFmtId="0" fontId="7" fillId="2" borderId="1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9" fontId="7" fillId="2" borderId="0" xfId="0" applyNumberFormat="1" applyFont="1" applyFill="1" applyAlignment="1">
      <alignment vertical="top"/>
    </xf>
    <xf numFmtId="9" fontId="7" fillId="2" borderId="0" xfId="0" applyNumberFormat="1" applyFont="1" applyFill="1" applyAlignment="1">
      <alignment horizontal="right" vertical="top"/>
    </xf>
    <xf numFmtId="0" fontId="0" fillId="2" borderId="2" xfId="0" applyFont="1" applyFill="1" applyBorder="1" applyAlignment="1">
      <alignment vertical="top"/>
    </xf>
    <xf numFmtId="0" fontId="7" fillId="2" borderId="0" xfId="0" applyFont="1" applyFill="1" applyAlignment="1">
      <alignment horizontal="right" vertical="top"/>
    </xf>
    <xf numFmtId="167" fontId="7" fillId="2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vertical="top"/>
    </xf>
  </cellXfs>
  <cellStyles count="6"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Payoff</a:t>
            </a:r>
          </a:p>
        </c:rich>
      </c:tx>
      <c:layout>
        <c:manualLayout>
          <c:xMode val="edge"/>
          <c:yMode val="edge"/>
          <c:x val="0.33156028368794299"/>
          <c:y val="4.485576121394029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586288416076"/>
          <c:y val="0.190762047690512"/>
          <c:w val="0.83215130023640704"/>
          <c:h val="0.6318159079539770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MonteCarloBlackScholes!$B$48:$B$297</c:f>
              <c:numCache>
                <c:formatCode>0.000</c:formatCode>
                <c:ptCount val="250"/>
                <c:pt idx="0">
                  <c:v>80.066755493001835</c:v>
                </c:pt>
                <c:pt idx="1">
                  <c:v>113.30756134639564</c:v>
                </c:pt>
                <c:pt idx="2">
                  <c:v>193.96187958854023</c:v>
                </c:pt>
                <c:pt idx="3">
                  <c:v>71.240618112680764</c:v>
                </c:pt>
                <c:pt idx="4">
                  <c:v>87.968166222890602</c:v>
                </c:pt>
                <c:pt idx="5">
                  <c:v>117.95060189975101</c:v>
                </c:pt>
                <c:pt idx="6">
                  <c:v>77.223275658368692</c:v>
                </c:pt>
                <c:pt idx="7">
                  <c:v>121.55888676668852</c:v>
                </c:pt>
                <c:pt idx="8">
                  <c:v>316.29576679689609</c:v>
                </c:pt>
                <c:pt idx="9">
                  <c:v>86.78878244224444</c:v>
                </c:pt>
                <c:pt idx="10">
                  <c:v>101.37133117383192</c:v>
                </c:pt>
                <c:pt idx="11">
                  <c:v>122.15113783474266</c:v>
                </c:pt>
                <c:pt idx="12">
                  <c:v>135.44916266989489</c:v>
                </c:pt>
                <c:pt idx="13">
                  <c:v>102.15861786698476</c:v>
                </c:pt>
                <c:pt idx="14">
                  <c:v>148.89276864617443</c:v>
                </c:pt>
                <c:pt idx="15">
                  <c:v>86.012287684739462</c:v>
                </c:pt>
                <c:pt idx="16">
                  <c:v>73.800270143452565</c:v>
                </c:pt>
                <c:pt idx="17">
                  <c:v>94.970455739180466</c:v>
                </c:pt>
                <c:pt idx="18">
                  <c:v>132.43734792212996</c:v>
                </c:pt>
                <c:pt idx="19">
                  <c:v>101.47920843327428</c:v>
                </c:pt>
                <c:pt idx="20">
                  <c:v>146.68128483340072</c:v>
                </c:pt>
                <c:pt idx="21">
                  <c:v>74.204343574262012</c:v>
                </c:pt>
                <c:pt idx="22">
                  <c:v>110.31103632591396</c:v>
                </c:pt>
                <c:pt idx="23">
                  <c:v>94.11985808660657</c:v>
                </c:pt>
                <c:pt idx="24">
                  <c:v>143.37182611493643</c:v>
                </c:pt>
                <c:pt idx="25">
                  <c:v>96.740893210639996</c:v>
                </c:pt>
                <c:pt idx="26">
                  <c:v>48.98150106027493</c:v>
                </c:pt>
                <c:pt idx="27">
                  <c:v>146.97233435546369</c:v>
                </c:pt>
                <c:pt idx="28">
                  <c:v>51.522602600591206</c:v>
                </c:pt>
                <c:pt idx="29">
                  <c:v>137.92036880450232</c:v>
                </c:pt>
                <c:pt idx="30">
                  <c:v>157.63258059157963</c:v>
                </c:pt>
                <c:pt idx="31">
                  <c:v>110.42170540113776</c:v>
                </c:pt>
                <c:pt idx="32">
                  <c:v>154.39578542679595</c:v>
                </c:pt>
                <c:pt idx="33">
                  <c:v>116.52721261943788</c:v>
                </c:pt>
                <c:pt idx="34">
                  <c:v>144.52821972258099</c:v>
                </c:pt>
                <c:pt idx="35">
                  <c:v>108.64746547979667</c:v>
                </c:pt>
                <c:pt idx="36">
                  <c:v>91.749436330872854</c:v>
                </c:pt>
                <c:pt idx="37">
                  <c:v>89.687946156240358</c:v>
                </c:pt>
                <c:pt idx="38">
                  <c:v>128.64780579042119</c:v>
                </c:pt>
                <c:pt idx="39">
                  <c:v>100.24233870387449</c:v>
                </c:pt>
                <c:pt idx="40">
                  <c:v>108.30595661160598</c:v>
                </c:pt>
                <c:pt idx="41">
                  <c:v>159.1755635005114</c:v>
                </c:pt>
                <c:pt idx="42">
                  <c:v>146.14866797660929</c:v>
                </c:pt>
                <c:pt idx="43">
                  <c:v>93.818648803008159</c:v>
                </c:pt>
                <c:pt idx="44">
                  <c:v>71.806436021278358</c:v>
                </c:pt>
                <c:pt idx="45">
                  <c:v>304.10487704182378</c:v>
                </c:pt>
                <c:pt idx="46">
                  <c:v>102.01159929390029</c:v>
                </c:pt>
                <c:pt idx="47">
                  <c:v>126.51413665923511</c:v>
                </c:pt>
                <c:pt idx="48">
                  <c:v>182.18547645200033</c:v>
                </c:pt>
                <c:pt idx="49">
                  <c:v>106.1591432508516</c:v>
                </c:pt>
                <c:pt idx="50">
                  <c:v>130.54992510481424</c:v>
                </c:pt>
                <c:pt idx="51">
                  <c:v>150.06406232852729</c:v>
                </c:pt>
                <c:pt idx="52">
                  <c:v>74.895752408420563</c:v>
                </c:pt>
                <c:pt idx="53">
                  <c:v>88.124315225550092</c:v>
                </c:pt>
                <c:pt idx="54">
                  <c:v>77.800103708511955</c:v>
                </c:pt>
                <c:pt idx="55">
                  <c:v>82.821240098588859</c:v>
                </c:pt>
                <c:pt idx="56">
                  <c:v>75.48087490735908</c:v>
                </c:pt>
                <c:pt idx="57">
                  <c:v>82.896023687105142</c:v>
                </c:pt>
                <c:pt idx="58">
                  <c:v>115.91415861092645</c:v>
                </c:pt>
                <c:pt idx="59">
                  <c:v>115.24932002831055</c:v>
                </c:pt>
                <c:pt idx="60">
                  <c:v>83.388669734285401</c:v>
                </c:pt>
                <c:pt idx="61">
                  <c:v>98.361360167727142</c:v>
                </c:pt>
                <c:pt idx="62">
                  <c:v>125.34167472031019</c:v>
                </c:pt>
                <c:pt idx="63">
                  <c:v>171.67881550122019</c:v>
                </c:pt>
                <c:pt idx="64">
                  <c:v>102.14806198537629</c:v>
                </c:pt>
                <c:pt idx="65">
                  <c:v>100.86038363135552</c:v>
                </c:pt>
                <c:pt idx="66">
                  <c:v>90.265633011312843</c:v>
                </c:pt>
                <c:pt idx="67">
                  <c:v>107.682913458019</c:v>
                </c:pt>
                <c:pt idx="68">
                  <c:v>77.186422275577371</c:v>
                </c:pt>
                <c:pt idx="69">
                  <c:v>117.99454969097025</c:v>
                </c:pt>
                <c:pt idx="70">
                  <c:v>132.06044221429789</c:v>
                </c:pt>
                <c:pt idx="71">
                  <c:v>91.905162435709357</c:v>
                </c:pt>
                <c:pt idx="72">
                  <c:v>169.63423866422553</c:v>
                </c:pt>
                <c:pt idx="73">
                  <c:v>94.540785036003911</c:v>
                </c:pt>
                <c:pt idx="74">
                  <c:v>179.8953510220785</c:v>
                </c:pt>
                <c:pt idx="75">
                  <c:v>90.237015709298078</c:v>
                </c:pt>
                <c:pt idx="76">
                  <c:v>102.17116124394286</c:v>
                </c:pt>
                <c:pt idx="77">
                  <c:v>138.39820930267257</c:v>
                </c:pt>
                <c:pt idx="78">
                  <c:v>109.03470729758726</c:v>
                </c:pt>
                <c:pt idx="79">
                  <c:v>99.717627494089811</c:v>
                </c:pt>
                <c:pt idx="80">
                  <c:v>84.936613137408813</c:v>
                </c:pt>
                <c:pt idx="81">
                  <c:v>83.095759366594464</c:v>
                </c:pt>
                <c:pt idx="82">
                  <c:v>86.896309873726423</c:v>
                </c:pt>
                <c:pt idx="83">
                  <c:v>120.26897436589802</c:v>
                </c:pt>
                <c:pt idx="84">
                  <c:v>212.00991649037687</c:v>
                </c:pt>
                <c:pt idx="85">
                  <c:v>132.39211245950059</c:v>
                </c:pt>
                <c:pt idx="86">
                  <c:v>81.123698433235035</c:v>
                </c:pt>
                <c:pt idx="87">
                  <c:v>141.91696423662049</c:v>
                </c:pt>
                <c:pt idx="88">
                  <c:v>122.04957451301642</c:v>
                </c:pt>
                <c:pt idx="89">
                  <c:v>92.180474407824235</c:v>
                </c:pt>
                <c:pt idx="90">
                  <c:v>92.468900564925647</c:v>
                </c:pt>
                <c:pt idx="91">
                  <c:v>182.62593358461461</c:v>
                </c:pt>
                <c:pt idx="92">
                  <c:v>124.91685941581217</c:v>
                </c:pt>
                <c:pt idx="93">
                  <c:v>126.89770493578951</c:v>
                </c:pt>
                <c:pt idx="94">
                  <c:v>87.854314755723664</c:v>
                </c:pt>
                <c:pt idx="95">
                  <c:v>55.758515921583069</c:v>
                </c:pt>
                <c:pt idx="96">
                  <c:v>204.135487139882</c:v>
                </c:pt>
                <c:pt idx="97">
                  <c:v>130.25160848843925</c:v>
                </c:pt>
                <c:pt idx="98">
                  <c:v>74.072409450592716</c:v>
                </c:pt>
                <c:pt idx="99">
                  <c:v>220.83785970937538</c:v>
                </c:pt>
                <c:pt idx="100">
                  <c:v>149.34729370367407</c:v>
                </c:pt>
                <c:pt idx="101">
                  <c:v>127.79605941124349</c:v>
                </c:pt>
                <c:pt idx="102">
                  <c:v>73.841151655801482</c:v>
                </c:pt>
                <c:pt idx="103">
                  <c:v>74.435958783862304</c:v>
                </c:pt>
                <c:pt idx="104">
                  <c:v>102.11585382115787</c:v>
                </c:pt>
                <c:pt idx="105">
                  <c:v>85.211144769185154</c:v>
                </c:pt>
                <c:pt idx="106">
                  <c:v>126.67207364973525</c:v>
                </c:pt>
                <c:pt idx="107">
                  <c:v>81.562748702143338</c:v>
                </c:pt>
                <c:pt idx="108">
                  <c:v>167.50445261411485</c:v>
                </c:pt>
                <c:pt idx="109">
                  <c:v>46.259413306306392</c:v>
                </c:pt>
                <c:pt idx="110">
                  <c:v>90.634652084324813</c:v>
                </c:pt>
                <c:pt idx="111">
                  <c:v>190.46137505807303</c:v>
                </c:pt>
                <c:pt idx="112">
                  <c:v>222.35560752090601</c:v>
                </c:pt>
                <c:pt idx="113">
                  <c:v>58.589192021011812</c:v>
                </c:pt>
                <c:pt idx="114">
                  <c:v>87.94785189438511</c:v>
                </c:pt>
                <c:pt idx="115">
                  <c:v>162.96453422690087</c:v>
                </c:pt>
                <c:pt idx="116">
                  <c:v>108.78509435291097</c:v>
                </c:pt>
                <c:pt idx="117">
                  <c:v>66.285237529776737</c:v>
                </c:pt>
                <c:pt idx="118">
                  <c:v>75.876319009136267</c:v>
                </c:pt>
                <c:pt idx="119">
                  <c:v>169.16270090258701</c:v>
                </c:pt>
                <c:pt idx="120">
                  <c:v>87.659742613934412</c:v>
                </c:pt>
                <c:pt idx="121">
                  <c:v>120.78292868606265</c:v>
                </c:pt>
                <c:pt idx="122">
                  <c:v>137.2057586766916</c:v>
                </c:pt>
                <c:pt idx="123">
                  <c:v>107.12469451406604</c:v>
                </c:pt>
                <c:pt idx="124">
                  <c:v>78.789497917208507</c:v>
                </c:pt>
                <c:pt idx="125">
                  <c:v>72.360971154886528</c:v>
                </c:pt>
                <c:pt idx="126">
                  <c:v>76.284373808335573</c:v>
                </c:pt>
                <c:pt idx="127">
                  <c:v>144.87179147873942</c:v>
                </c:pt>
                <c:pt idx="128">
                  <c:v>141.78300750779337</c:v>
                </c:pt>
                <c:pt idx="129">
                  <c:v>128.3725265006363</c:v>
                </c:pt>
                <c:pt idx="130">
                  <c:v>142.42989129028643</c:v>
                </c:pt>
                <c:pt idx="131">
                  <c:v>81.469018780461127</c:v>
                </c:pt>
                <c:pt idx="132">
                  <c:v>94.187576283134419</c:v>
                </c:pt>
                <c:pt idx="133">
                  <c:v>118.16311921800619</c:v>
                </c:pt>
                <c:pt idx="134">
                  <c:v>85.487223267364925</c:v>
                </c:pt>
                <c:pt idx="135">
                  <c:v>153.35234285252201</c:v>
                </c:pt>
                <c:pt idx="136">
                  <c:v>117.51787062683307</c:v>
                </c:pt>
                <c:pt idx="137">
                  <c:v>82.776800720697267</c:v>
                </c:pt>
                <c:pt idx="138">
                  <c:v>186.86894109966801</c:v>
                </c:pt>
                <c:pt idx="139">
                  <c:v>101.03635431139898</c:v>
                </c:pt>
                <c:pt idx="140">
                  <c:v>81.667791098304761</c:v>
                </c:pt>
                <c:pt idx="141">
                  <c:v>100.58069751567194</c:v>
                </c:pt>
                <c:pt idx="142">
                  <c:v>130.0253112642375</c:v>
                </c:pt>
                <c:pt idx="143">
                  <c:v>165.76816333686386</c:v>
                </c:pt>
                <c:pt idx="144">
                  <c:v>143.17860564524617</c:v>
                </c:pt>
                <c:pt idx="145">
                  <c:v>69.04070088202306</c:v>
                </c:pt>
                <c:pt idx="146">
                  <c:v>115.69761559811556</c:v>
                </c:pt>
                <c:pt idx="147">
                  <c:v>74.948747746365484</c:v>
                </c:pt>
                <c:pt idx="148">
                  <c:v>94.889835414986592</c:v>
                </c:pt>
                <c:pt idx="149">
                  <c:v>114.99010214436341</c:v>
                </c:pt>
                <c:pt idx="150">
                  <c:v>135.36834001489021</c:v>
                </c:pt>
                <c:pt idx="151">
                  <c:v>151.71512383888381</c:v>
                </c:pt>
                <c:pt idx="152">
                  <c:v>82.928775432417723</c:v>
                </c:pt>
                <c:pt idx="153">
                  <c:v>78.66834598351933</c:v>
                </c:pt>
                <c:pt idx="154">
                  <c:v>143.04910803006968</c:v>
                </c:pt>
                <c:pt idx="155">
                  <c:v>118.24283869740337</c:v>
                </c:pt>
                <c:pt idx="156">
                  <c:v>86.83102730354743</c:v>
                </c:pt>
                <c:pt idx="157">
                  <c:v>89.652712404047875</c:v>
                </c:pt>
                <c:pt idx="158">
                  <c:v>143.89605051951816</c:v>
                </c:pt>
                <c:pt idx="159">
                  <c:v>126.59454572166965</c:v>
                </c:pt>
                <c:pt idx="160">
                  <c:v>104.78268203727535</c:v>
                </c:pt>
                <c:pt idx="161">
                  <c:v>155.78741586599284</c:v>
                </c:pt>
                <c:pt idx="162">
                  <c:v>92.063570471339872</c:v>
                </c:pt>
                <c:pt idx="163">
                  <c:v>146.25932148916596</c:v>
                </c:pt>
                <c:pt idx="164">
                  <c:v>94.904078942596925</c:v>
                </c:pt>
                <c:pt idx="165">
                  <c:v>154.79836905804592</c:v>
                </c:pt>
                <c:pt idx="166">
                  <c:v>91.954489138862314</c:v>
                </c:pt>
                <c:pt idx="167">
                  <c:v>62.070210443187662</c:v>
                </c:pt>
                <c:pt idx="168">
                  <c:v>89.609625550163045</c:v>
                </c:pt>
                <c:pt idx="169">
                  <c:v>159.67308033148973</c:v>
                </c:pt>
                <c:pt idx="170">
                  <c:v>73.472392026571157</c:v>
                </c:pt>
                <c:pt idx="171">
                  <c:v>98.792478436503643</c:v>
                </c:pt>
                <c:pt idx="172">
                  <c:v>74.555068285197777</c:v>
                </c:pt>
                <c:pt idx="173">
                  <c:v>81.499635104608373</c:v>
                </c:pt>
                <c:pt idx="174">
                  <c:v>84.4157740821868</c:v>
                </c:pt>
                <c:pt idx="175">
                  <c:v>66.248484501976662</c:v>
                </c:pt>
                <c:pt idx="176">
                  <c:v>110.39201829293991</c:v>
                </c:pt>
                <c:pt idx="177">
                  <c:v>122.30089800182699</c:v>
                </c:pt>
                <c:pt idx="178">
                  <c:v>184.05333012757922</c:v>
                </c:pt>
                <c:pt idx="179">
                  <c:v>93.759362243035923</c:v>
                </c:pt>
                <c:pt idx="180">
                  <c:v>56.661129661703683</c:v>
                </c:pt>
                <c:pt idx="181">
                  <c:v>132.07595315137857</c:v>
                </c:pt>
                <c:pt idx="182">
                  <c:v>121.81949331770598</c:v>
                </c:pt>
                <c:pt idx="183">
                  <c:v>86.646569604159112</c:v>
                </c:pt>
                <c:pt idx="184">
                  <c:v>90.953672722190788</c:v>
                </c:pt>
                <c:pt idx="185">
                  <c:v>128.09229778696718</c:v>
                </c:pt>
                <c:pt idx="186">
                  <c:v>85.437270291367582</c:v>
                </c:pt>
                <c:pt idx="187">
                  <c:v>84.349623716138765</c:v>
                </c:pt>
                <c:pt idx="188">
                  <c:v>88.252588187574602</c:v>
                </c:pt>
                <c:pt idx="189">
                  <c:v>89.999547005672639</c:v>
                </c:pt>
                <c:pt idx="190">
                  <c:v>139.98790412915201</c:v>
                </c:pt>
                <c:pt idx="191">
                  <c:v>119.17645213581866</c:v>
                </c:pt>
                <c:pt idx="192">
                  <c:v>104.03330125229886</c:v>
                </c:pt>
                <c:pt idx="193">
                  <c:v>129.65876216565511</c:v>
                </c:pt>
                <c:pt idx="194">
                  <c:v>72.205664196108089</c:v>
                </c:pt>
                <c:pt idx="195">
                  <c:v>59.49527979892602</c:v>
                </c:pt>
                <c:pt idx="196">
                  <c:v>63.62983287297692</c:v>
                </c:pt>
                <c:pt idx="197">
                  <c:v>72.168161204950536</c:v>
                </c:pt>
                <c:pt idx="198">
                  <c:v>113.24711520812863</c:v>
                </c:pt>
                <c:pt idx="199">
                  <c:v>144.62798738295425</c:v>
                </c:pt>
                <c:pt idx="200">
                  <c:v>62.194832521024118</c:v>
                </c:pt>
                <c:pt idx="201">
                  <c:v>163.64142934004721</c:v>
                </c:pt>
                <c:pt idx="202">
                  <c:v>102.80700059189114</c:v>
                </c:pt>
                <c:pt idx="203">
                  <c:v>74.625100908068845</c:v>
                </c:pt>
                <c:pt idx="204">
                  <c:v>153.08273963438194</c:v>
                </c:pt>
                <c:pt idx="205">
                  <c:v>63.953422704411807</c:v>
                </c:pt>
                <c:pt idx="206">
                  <c:v>103.03150295968244</c:v>
                </c:pt>
                <c:pt idx="207">
                  <c:v>128.79568085334691</c:v>
                </c:pt>
                <c:pt idx="208">
                  <c:v>106.67184399795654</c:v>
                </c:pt>
                <c:pt idx="209">
                  <c:v>147.61401230118827</c:v>
                </c:pt>
                <c:pt idx="210">
                  <c:v>84.842565605778731</c:v>
                </c:pt>
                <c:pt idx="211">
                  <c:v>136.57010823009168</c:v>
                </c:pt>
                <c:pt idx="212">
                  <c:v>85.576786346175226</c:v>
                </c:pt>
                <c:pt idx="213">
                  <c:v>110.53583446934098</c:v>
                </c:pt>
                <c:pt idx="214">
                  <c:v>105.84176024245507</c:v>
                </c:pt>
                <c:pt idx="215">
                  <c:v>76.423859391196515</c:v>
                </c:pt>
                <c:pt idx="216">
                  <c:v>95.61672991525117</c:v>
                </c:pt>
                <c:pt idx="217">
                  <c:v>152.72455582648692</c:v>
                </c:pt>
                <c:pt idx="218">
                  <c:v>88.864696208310562</c:v>
                </c:pt>
                <c:pt idx="219">
                  <c:v>87.767317443299646</c:v>
                </c:pt>
                <c:pt idx="220">
                  <c:v>67.15813703827807</c:v>
                </c:pt>
                <c:pt idx="221">
                  <c:v>82.868770698001796</c:v>
                </c:pt>
                <c:pt idx="222">
                  <c:v>158.03022465050523</c:v>
                </c:pt>
                <c:pt idx="223">
                  <c:v>94.958502320765263</c:v>
                </c:pt>
                <c:pt idx="224">
                  <c:v>180.9882408954609</c:v>
                </c:pt>
                <c:pt idx="225">
                  <c:v>74.525174583261474</c:v>
                </c:pt>
                <c:pt idx="226">
                  <c:v>164.83625636671189</c:v>
                </c:pt>
                <c:pt idx="227">
                  <c:v>193.94603473666319</c:v>
                </c:pt>
                <c:pt idx="228">
                  <c:v>69.893528024533765</c:v>
                </c:pt>
                <c:pt idx="229">
                  <c:v>116.49554878862209</c:v>
                </c:pt>
                <c:pt idx="230">
                  <c:v>121.77782526926997</c:v>
                </c:pt>
                <c:pt idx="231">
                  <c:v>135.19774654688476</c:v>
                </c:pt>
                <c:pt idx="232">
                  <c:v>160.26782282085631</c:v>
                </c:pt>
                <c:pt idx="233">
                  <c:v>137.01449428189184</c:v>
                </c:pt>
                <c:pt idx="234">
                  <c:v>163.40252517205596</c:v>
                </c:pt>
                <c:pt idx="235">
                  <c:v>143.52914189034695</c:v>
                </c:pt>
                <c:pt idx="236">
                  <c:v>222.51467704455487</c:v>
                </c:pt>
                <c:pt idx="237">
                  <c:v>146.60297054758485</c:v>
                </c:pt>
                <c:pt idx="238">
                  <c:v>137.50620171157598</c:v>
                </c:pt>
                <c:pt idx="239">
                  <c:v>83.695402826636524</c:v>
                </c:pt>
                <c:pt idx="240">
                  <c:v>55.698024003432266</c:v>
                </c:pt>
                <c:pt idx="241">
                  <c:v>98.720891603815616</c:v>
                </c:pt>
                <c:pt idx="242">
                  <c:v>69.961252495010214</c:v>
                </c:pt>
                <c:pt idx="243">
                  <c:v>101.48097996494293</c:v>
                </c:pt>
                <c:pt idx="244">
                  <c:v>85.407896379642153</c:v>
                </c:pt>
                <c:pt idx="245">
                  <c:v>74.7923187153432</c:v>
                </c:pt>
                <c:pt idx="246">
                  <c:v>72.425383556789669</c:v>
                </c:pt>
                <c:pt idx="247">
                  <c:v>125.93893740219816</c:v>
                </c:pt>
                <c:pt idx="248">
                  <c:v>105.66443123929771</c:v>
                </c:pt>
                <c:pt idx="249">
                  <c:v>95.402716852486137</c:v>
                </c:pt>
              </c:numCache>
            </c:numRef>
          </c:xVal>
          <c:yVal>
            <c:numRef>
              <c:f>MonteCarloBlackScholes!$C$48:$C$297</c:f>
              <c:numCache>
                <c:formatCode>0.000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13.753117416352969</c:v>
                </c:pt>
                <c:pt idx="3">
                  <c:v>0</c:v>
                </c:pt>
                <c:pt idx="4">
                  <c:v>0</c:v>
                </c:pt>
                <c:pt idx="5">
                  <c:v>4.5057419213502765</c:v>
                </c:pt>
                <c:pt idx="6">
                  <c:v>0</c:v>
                </c:pt>
                <c:pt idx="7">
                  <c:v>2.7229303102974085</c:v>
                </c:pt>
                <c:pt idx="8">
                  <c:v>80.011105339325113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13.566308239737262</c:v>
                </c:pt>
                <c:pt idx="13">
                  <c:v>0</c:v>
                </c:pt>
                <c:pt idx="14">
                  <c:v>9.8429421940665431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15.769842653224311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15.689794356221583</c:v>
                </c:pt>
                <c:pt idx="25">
                  <c:v>0</c:v>
                </c:pt>
                <c:pt idx="26">
                  <c:v>0</c:v>
                </c:pt>
                <c:pt idx="27">
                  <c:v>11.703358788496969</c:v>
                </c:pt>
                <c:pt idx="28">
                  <c:v>0</c:v>
                </c:pt>
                <c:pt idx="29">
                  <c:v>34.689895161653439</c:v>
                </c:pt>
                <c:pt idx="30">
                  <c:v>14.408813600815616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15.945879720085927</c:v>
                </c:pt>
                <c:pt idx="42">
                  <c:v>3.1662976629759814</c:v>
                </c:pt>
                <c:pt idx="43">
                  <c:v>0</c:v>
                </c:pt>
                <c:pt idx="44">
                  <c:v>0</c:v>
                </c:pt>
                <c:pt idx="45">
                  <c:v>103.73861621680658</c:v>
                </c:pt>
                <c:pt idx="46">
                  <c:v>0</c:v>
                </c:pt>
                <c:pt idx="47">
                  <c:v>0</c:v>
                </c:pt>
                <c:pt idx="48">
                  <c:v>32.857875002122562</c:v>
                </c:pt>
                <c:pt idx="49">
                  <c:v>0</c:v>
                </c:pt>
                <c:pt idx="50">
                  <c:v>3.7280499837654753</c:v>
                </c:pt>
                <c:pt idx="51">
                  <c:v>1.5426912322085782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51.670776429163482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3.4535569377136519</c:v>
                </c:pt>
                <c:pt idx="71">
                  <c:v>7.7711984579539575</c:v>
                </c:pt>
                <c:pt idx="72">
                  <c:v>35.575902709717035</c:v>
                </c:pt>
                <c:pt idx="73">
                  <c:v>0</c:v>
                </c:pt>
                <c:pt idx="74">
                  <c:v>27.76916804261645</c:v>
                </c:pt>
                <c:pt idx="75">
                  <c:v>0</c:v>
                </c:pt>
                <c:pt idx="76">
                  <c:v>0</c:v>
                </c:pt>
                <c:pt idx="77">
                  <c:v>1.8160716154395218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23.070338338990084</c:v>
                </c:pt>
                <c:pt idx="85">
                  <c:v>0</c:v>
                </c:pt>
                <c:pt idx="86">
                  <c:v>0</c:v>
                </c:pt>
                <c:pt idx="87">
                  <c:v>5.1787885665607813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15.597713994530537</c:v>
                </c:pt>
                <c:pt idx="92">
                  <c:v>0</c:v>
                </c:pt>
                <c:pt idx="93">
                  <c:v>0.10022892942109998</c:v>
                </c:pt>
                <c:pt idx="94">
                  <c:v>0</c:v>
                </c:pt>
                <c:pt idx="95">
                  <c:v>0</c:v>
                </c:pt>
                <c:pt idx="96">
                  <c:v>47.021974559170211</c:v>
                </c:pt>
                <c:pt idx="97">
                  <c:v>8.4308830230680716</c:v>
                </c:pt>
                <c:pt idx="98">
                  <c:v>0</c:v>
                </c:pt>
                <c:pt idx="99">
                  <c:v>55.198253040497079</c:v>
                </c:pt>
                <c:pt idx="100">
                  <c:v>18.091801019644517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16.855104316614021</c:v>
                </c:pt>
                <c:pt idx="109">
                  <c:v>0</c:v>
                </c:pt>
                <c:pt idx="110">
                  <c:v>0</c:v>
                </c:pt>
                <c:pt idx="111">
                  <c:v>43.134254367537956</c:v>
                </c:pt>
                <c:pt idx="112">
                  <c:v>55.358537280839897</c:v>
                </c:pt>
                <c:pt idx="113">
                  <c:v>0</c:v>
                </c:pt>
                <c:pt idx="114">
                  <c:v>0</c:v>
                </c:pt>
                <c:pt idx="115">
                  <c:v>25.70033448469972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18.616927737498251</c:v>
                </c:pt>
                <c:pt idx="120">
                  <c:v>0</c:v>
                </c:pt>
                <c:pt idx="121">
                  <c:v>0</c:v>
                </c:pt>
                <c:pt idx="122">
                  <c:v>12.158683304804924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16.61060001313869</c:v>
                </c:pt>
                <c:pt idx="129">
                  <c:v>0</c:v>
                </c:pt>
                <c:pt idx="130">
                  <c:v>0.42019294643215838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4.0719040195595761</c:v>
                </c:pt>
                <c:pt idx="136">
                  <c:v>3.1373203613486975</c:v>
                </c:pt>
                <c:pt idx="137">
                  <c:v>0</c:v>
                </c:pt>
                <c:pt idx="138">
                  <c:v>28.266938380314024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7.5643442810896016</c:v>
                </c:pt>
                <c:pt idx="144">
                  <c:v>0.34333553367367636</c:v>
                </c:pt>
                <c:pt idx="145">
                  <c:v>0</c:v>
                </c:pt>
                <c:pt idx="146">
                  <c:v>1.4931994496418517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7.4842358972814305</c:v>
                </c:pt>
                <c:pt idx="152">
                  <c:v>0</c:v>
                </c:pt>
                <c:pt idx="153">
                  <c:v>0</c:v>
                </c:pt>
                <c:pt idx="154">
                  <c:v>4.3446993954882744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22.551684946960918</c:v>
                </c:pt>
                <c:pt idx="164">
                  <c:v>0</c:v>
                </c:pt>
                <c:pt idx="165">
                  <c:v>8.6736623564908264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4.6139571610787566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15.74735669462698</c:v>
                </c:pt>
                <c:pt idx="179">
                  <c:v>0</c:v>
                </c:pt>
                <c:pt idx="180">
                  <c:v>0</c:v>
                </c:pt>
                <c:pt idx="181">
                  <c:v>10.922484973011995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21.055549269986908</c:v>
                </c:pt>
                <c:pt idx="202">
                  <c:v>0</c:v>
                </c:pt>
                <c:pt idx="203">
                  <c:v>0</c:v>
                </c:pt>
                <c:pt idx="204">
                  <c:v>1.9309060914762681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13.576085839753791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24.84270310247302</c:v>
                </c:pt>
                <c:pt idx="223">
                  <c:v>0</c:v>
                </c:pt>
                <c:pt idx="224">
                  <c:v>47.370745413930187</c:v>
                </c:pt>
                <c:pt idx="225">
                  <c:v>0</c:v>
                </c:pt>
                <c:pt idx="226">
                  <c:v>19.264327071735245</c:v>
                </c:pt>
                <c:pt idx="227">
                  <c:v>22.567208924852103</c:v>
                </c:pt>
                <c:pt idx="228">
                  <c:v>0</c:v>
                </c:pt>
                <c:pt idx="229">
                  <c:v>0</c:v>
                </c:pt>
                <c:pt idx="230">
                  <c:v>7.6710120931688905</c:v>
                </c:pt>
                <c:pt idx="231">
                  <c:v>0</c:v>
                </c:pt>
                <c:pt idx="232">
                  <c:v>13.204873899672142</c:v>
                </c:pt>
                <c:pt idx="233">
                  <c:v>0.65631701278241827</c:v>
                </c:pt>
                <c:pt idx="234">
                  <c:v>0</c:v>
                </c:pt>
                <c:pt idx="235">
                  <c:v>19.508944619421587</c:v>
                </c:pt>
                <c:pt idx="236">
                  <c:v>33.019622565718976</c:v>
                </c:pt>
                <c:pt idx="237">
                  <c:v>10.088943646924431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70208"/>
        <c:axId val="227270768"/>
      </c:scatterChart>
      <c:valAx>
        <c:axId val="22727020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0768"/>
        <c:crosses val="autoZero"/>
        <c:crossBetween val="midCat"/>
      </c:valAx>
      <c:valAx>
        <c:axId val="22727076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020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Underlying Distribution</a:t>
            </a:r>
          </a:p>
        </c:rich>
      </c:tx>
      <c:layout>
        <c:manualLayout>
          <c:xMode val="edge"/>
          <c:yMode val="edge"/>
          <c:x val="0.42406334948587598"/>
          <c:y val="4.4855761213940297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269826261671202E-2"/>
          <c:y val="0.190762047690512"/>
          <c:w val="0.88216522869637204"/>
          <c:h val="0.64048691012172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MonteCarloBlackScholes!$F$46</c:f>
              <c:strCache>
                <c:ptCount val="1"/>
              </c:strCache>
            </c:strRef>
          </c:tx>
          <c:spPr>
            <a:ln w="28800">
              <a:solidFill>
                <a:srgbClr val="000080"/>
              </a:solidFill>
              <a:round/>
            </a:ln>
          </c:spPr>
          <c:marker>
            <c:symbol val="square"/>
            <c:size val="8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MonteCarloBlackScholes!$E$48:$E$107</c:f>
              <c:numCache>
                <c:formatCode>0.000</c:formatCode>
                <c:ptCount val="60"/>
                <c:pt idx="0">
                  <c:v>-14.768511364692383</c:v>
                </c:pt>
                <c:pt idx="1">
                  <c:v>-4.2607711357026927</c:v>
                </c:pt>
                <c:pt idx="2">
                  <c:v>6.2469690932869684</c:v>
                </c:pt>
                <c:pt idx="3">
                  <c:v>16.754709322276657</c:v>
                </c:pt>
                <c:pt idx="4">
                  <c:v>27.262449551266347</c:v>
                </c:pt>
                <c:pt idx="5">
                  <c:v>37.770189780256011</c:v>
                </c:pt>
                <c:pt idx="6">
                  <c:v>48.277930009245701</c:v>
                </c:pt>
                <c:pt idx="7">
                  <c:v>58.785670238235376</c:v>
                </c:pt>
                <c:pt idx="8">
                  <c:v>69.293410467225058</c:v>
                </c:pt>
                <c:pt idx="9">
                  <c:v>79.801150696214734</c:v>
                </c:pt>
                <c:pt idx="10">
                  <c:v>90.308890925204423</c:v>
                </c:pt>
                <c:pt idx="11">
                  <c:v>100.8166311541941</c:v>
                </c:pt>
                <c:pt idx="12">
                  <c:v>111.32437138318377</c:v>
                </c:pt>
                <c:pt idx="13">
                  <c:v>121.83211161217345</c:v>
                </c:pt>
                <c:pt idx="14">
                  <c:v>132.33985184116312</c:v>
                </c:pt>
                <c:pt idx="15">
                  <c:v>142.84759207015281</c:v>
                </c:pt>
                <c:pt idx="16">
                  <c:v>153.35533229914247</c:v>
                </c:pt>
                <c:pt idx="17">
                  <c:v>163.86307252813216</c:v>
                </c:pt>
                <c:pt idx="18">
                  <c:v>174.37081275712185</c:v>
                </c:pt>
                <c:pt idx="19">
                  <c:v>184.87855298611154</c:v>
                </c:pt>
                <c:pt idx="20">
                  <c:v>195.3862932151012</c:v>
                </c:pt>
                <c:pt idx="21">
                  <c:v>205.89403344409089</c:v>
                </c:pt>
                <c:pt idx="22">
                  <c:v>216.40177367308058</c:v>
                </c:pt>
                <c:pt idx="23">
                  <c:v>226.90951390207024</c:v>
                </c:pt>
                <c:pt idx="24">
                  <c:v>237.41725413105993</c:v>
                </c:pt>
                <c:pt idx="25">
                  <c:v>247.92499436004962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MonteCarloBlackScholes!$F$48:$F$107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3.8E-3</c:v>
                </c:pt>
                <c:pt idx="6">
                  <c:v>1.5599999999999999E-2</c:v>
                </c:pt>
                <c:pt idx="7">
                  <c:v>4.3799999999999999E-2</c:v>
                </c:pt>
                <c:pt idx="8">
                  <c:v>7.4700000000000003E-2</c:v>
                </c:pt>
                <c:pt idx="9">
                  <c:v>9.6500000000000002E-2</c:v>
                </c:pt>
                <c:pt idx="10">
                  <c:v>0.1132</c:v>
                </c:pt>
                <c:pt idx="11">
                  <c:v>0.1142</c:v>
                </c:pt>
                <c:pt idx="12">
                  <c:v>0.1057</c:v>
                </c:pt>
                <c:pt idx="13">
                  <c:v>9.2200000000000004E-2</c:v>
                </c:pt>
                <c:pt idx="14">
                  <c:v>7.6799999999999993E-2</c:v>
                </c:pt>
                <c:pt idx="15">
                  <c:v>6.6900000000000001E-2</c:v>
                </c:pt>
                <c:pt idx="16">
                  <c:v>5.3999999999999999E-2</c:v>
                </c:pt>
                <c:pt idx="17">
                  <c:v>3.7100000000000001E-2</c:v>
                </c:pt>
                <c:pt idx="18">
                  <c:v>2.7699999999999999E-2</c:v>
                </c:pt>
                <c:pt idx="19">
                  <c:v>2.1700000000000001E-2</c:v>
                </c:pt>
                <c:pt idx="20">
                  <c:v>1.44E-2</c:v>
                </c:pt>
                <c:pt idx="21">
                  <c:v>1.14E-2</c:v>
                </c:pt>
                <c:pt idx="22">
                  <c:v>7.4999999999999997E-3</c:v>
                </c:pt>
                <c:pt idx="23">
                  <c:v>6.8999999999999999E-3</c:v>
                </c:pt>
                <c:pt idx="24">
                  <c:v>4.4000000000000003E-3</c:v>
                </c:pt>
                <c:pt idx="25">
                  <c:v>1.15E-2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73008"/>
        <c:axId val="227273568"/>
      </c:scatterChart>
      <c:valAx>
        <c:axId val="22727300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3568"/>
        <c:crosses val="autoZero"/>
        <c:crossBetween val="midCat"/>
      </c:valAx>
      <c:valAx>
        <c:axId val="22727356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300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Payoff Distribution</a:t>
            </a:r>
          </a:p>
        </c:rich>
      </c:tx>
      <c:layout>
        <c:manualLayout>
          <c:xMode val="edge"/>
          <c:yMode val="edge"/>
          <c:x val="0.42406334948587598"/>
          <c:y val="4.50225112556277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269826261671202E-2"/>
          <c:y val="0.190762047690512"/>
          <c:w val="0.88216522869637204"/>
          <c:h val="0.64048691012172798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MonteCarloBlackScholes!$I$46</c:f>
              <c:strCache>
                <c:ptCount val="1"/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MonteCarloBlackScholes!$H$48:$H$107</c:f>
              <c:numCache>
                <c:formatCode>0.000</c:formatCode>
                <c:ptCount val="60"/>
                <c:pt idx="0">
                  <c:v>-37.198312760451174</c:v>
                </c:pt>
                <c:pt idx="1">
                  <c:v>-33.741411975670715</c:v>
                </c:pt>
                <c:pt idx="2">
                  <c:v>-30.28451119089026</c:v>
                </c:pt>
                <c:pt idx="3">
                  <c:v>-26.827610406109798</c:v>
                </c:pt>
                <c:pt idx="4">
                  <c:v>-23.37070962132934</c:v>
                </c:pt>
                <c:pt idx="5">
                  <c:v>-19.913808836548885</c:v>
                </c:pt>
                <c:pt idx="6">
                  <c:v>-16.456908051768426</c:v>
                </c:pt>
                <c:pt idx="7">
                  <c:v>-13.000007266987971</c:v>
                </c:pt>
                <c:pt idx="8">
                  <c:v>-9.5431064822075111</c:v>
                </c:pt>
                <c:pt idx="9">
                  <c:v>-6.0862056974270544</c:v>
                </c:pt>
                <c:pt idx="10">
                  <c:v>-2.6293049126465968</c:v>
                </c:pt>
                <c:pt idx="11">
                  <c:v>0.8275958721338601</c:v>
                </c:pt>
                <c:pt idx="12">
                  <c:v>4.2844966569143175</c:v>
                </c:pt>
                <c:pt idx="13">
                  <c:v>7.7413974416947751</c:v>
                </c:pt>
                <c:pt idx="14">
                  <c:v>11.198298226475231</c:v>
                </c:pt>
                <c:pt idx="15">
                  <c:v>14.655199011255689</c:v>
                </c:pt>
                <c:pt idx="16">
                  <c:v>18.112099796036144</c:v>
                </c:pt>
                <c:pt idx="17">
                  <c:v>21.569000580816606</c:v>
                </c:pt>
                <c:pt idx="18">
                  <c:v>25.025901365597061</c:v>
                </c:pt>
                <c:pt idx="19">
                  <c:v>28.48280215037752</c:v>
                </c:pt>
                <c:pt idx="20">
                  <c:v>31.939702935157975</c:v>
                </c:pt>
                <c:pt idx="21">
                  <c:v>35.396603719938433</c:v>
                </c:pt>
                <c:pt idx="22">
                  <c:v>38.853504504718892</c:v>
                </c:pt>
                <c:pt idx="23">
                  <c:v>42.310405289499343</c:v>
                </c:pt>
                <c:pt idx="24">
                  <c:v>45.767306074279801</c:v>
                </c:pt>
                <c:pt idx="25">
                  <c:v>49.22420685906026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MonteCarloBlackScholes!$I$48:$I$107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0.72850000000000004</c:v>
                </c:pt>
                <c:pt idx="12">
                  <c:v>4.1000000000000002E-2</c:v>
                </c:pt>
                <c:pt idx="13">
                  <c:v>3.3399999999999999E-2</c:v>
                </c:pt>
                <c:pt idx="14">
                  <c:v>3.27E-2</c:v>
                </c:pt>
                <c:pt idx="15">
                  <c:v>2.81E-2</c:v>
                </c:pt>
                <c:pt idx="16">
                  <c:v>2.1499999999999998E-2</c:v>
                </c:pt>
                <c:pt idx="17">
                  <c:v>2.1700000000000001E-2</c:v>
                </c:pt>
                <c:pt idx="18">
                  <c:v>1.4999999999999999E-2</c:v>
                </c:pt>
                <c:pt idx="19">
                  <c:v>1.1599999999999999E-2</c:v>
                </c:pt>
                <c:pt idx="20">
                  <c:v>1.12E-2</c:v>
                </c:pt>
                <c:pt idx="21">
                  <c:v>9.4999999999999998E-3</c:v>
                </c:pt>
                <c:pt idx="22">
                  <c:v>9.1999999999999998E-3</c:v>
                </c:pt>
                <c:pt idx="23">
                  <c:v>5.4000000000000003E-3</c:v>
                </c:pt>
                <c:pt idx="24">
                  <c:v>5.1999999999999998E-3</c:v>
                </c:pt>
                <c:pt idx="25">
                  <c:v>2.5999999999999999E-2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75808"/>
        <c:axId val="227276368"/>
      </c:scatterChart>
      <c:valAx>
        <c:axId val="227275808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6368"/>
        <c:crosses val="autoZero"/>
        <c:crossBetween val="midCat"/>
      </c:valAx>
      <c:valAx>
        <c:axId val="22727636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275808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48240</xdr:colOff>
      <xdr:row>23</xdr:row>
      <xdr:rowOff>80280</xdr:rowOff>
    </xdr:from>
    <xdr:to>
      <xdr:col>4</xdr:col>
      <xdr:colOff>41760</xdr:colOff>
      <xdr:row>37</xdr:row>
      <xdr:rowOff>86040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202320</xdr:colOff>
      <xdr:row>23</xdr:row>
      <xdr:rowOff>80280</xdr:rowOff>
    </xdr:from>
    <xdr:to>
      <xdr:col>7</xdr:col>
      <xdr:colOff>196200</xdr:colOff>
      <xdr:row>37</xdr:row>
      <xdr:rowOff>86040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392400</xdr:colOff>
      <xdr:row>23</xdr:row>
      <xdr:rowOff>80280</xdr:rowOff>
    </xdr:from>
    <xdr:to>
      <xdr:col>10</xdr:col>
      <xdr:colOff>386280</xdr:colOff>
      <xdr:row>37</xdr:row>
      <xdr:rowOff>86040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6"/>
  <sheetViews>
    <sheetView zoomScaleNormal="100" workbookViewId="0">
      <selection activeCell="F9" sqref="F9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x14ac:dyDescent="0.25">
      <c r="B2" s="3" t="s">
        <v>0</v>
      </c>
    </row>
    <row r="3" spans="2:6" x14ac:dyDescent="0.25">
      <c r="B3" s="4"/>
    </row>
    <row r="5" spans="2:6" x14ac:dyDescent="0.25">
      <c r="B5" s="5" t="s">
        <v>1</v>
      </c>
      <c r="C5" s="5"/>
      <c r="E5" s="5" t="s">
        <v>2</v>
      </c>
      <c r="F5" s="5"/>
    </row>
    <row r="7" spans="2:6" x14ac:dyDescent="0.25">
      <c r="B7" s="6" t="s">
        <v>3</v>
      </c>
      <c r="C7" s="6"/>
      <c r="E7" s="6" t="s">
        <v>4</v>
      </c>
      <c r="F7" s="6"/>
    </row>
    <row r="8" spans="2:6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x14ac:dyDescent="0.25">
      <c r="E9" s="1" t="s">
        <v>8</v>
      </c>
      <c r="F9" s="9" t="b">
        <f>TRUE()</f>
        <v>1</v>
      </c>
    </row>
    <row r="10" spans="2:6" x14ac:dyDescent="0.25">
      <c r="B10" s="6" t="s">
        <v>9</v>
      </c>
      <c r="C10" s="6"/>
    </row>
    <row r="11" spans="2:6" x14ac:dyDescent="0.25">
      <c r="B11" s="10" t="b">
        <f>[1]!obControlPanelSetVisible(C8)</f>
        <v>1</v>
      </c>
      <c r="E11" s="6" t="s">
        <v>9</v>
      </c>
      <c r="F11" s="6"/>
    </row>
    <row r="12" spans="2:6" x14ac:dyDescent="0.25">
      <c r="E12" s="1" t="s">
        <v>10</v>
      </c>
      <c r="F12" s="1" t="str">
        <f>[1]!OBADDALLJARS(F8,F9)</f>
        <v>\\vmware-host\Shared Folders\finmath-spreadsheets\spreadsheets\Monte Carlo Valuation with Black Scholes Model - European - Asian - Bermudan\lib</v>
      </c>
    </row>
    <row r="14" spans="2:6" x14ac:dyDescent="0.25">
      <c r="B14" s="5" t="s">
        <v>11</v>
      </c>
      <c r="C14" s="5"/>
      <c r="E14" s="5" t="s">
        <v>12</v>
      </c>
      <c r="F14" s="5"/>
    </row>
    <row r="16" spans="2:6" x14ac:dyDescent="0.25">
      <c r="B16" s="6" t="s">
        <v>9</v>
      </c>
      <c r="C16" s="6"/>
      <c r="E16" s="6" t="s">
        <v>13</v>
      </c>
      <c r="F16" s="6"/>
    </row>
    <row r="17" spans="2:6" x14ac:dyDescent="0.25">
      <c r="B17" s="1" t="s">
        <v>14</v>
      </c>
      <c r="C17" s="1" t="str">
        <f>[1]!OBGETPROPERTY("version")</f>
        <v>6.1.0</v>
      </c>
      <c r="E17" s="1" t="s">
        <v>6</v>
      </c>
      <c r="F17" s="8"/>
    </row>
    <row r="18" spans="2:6" x14ac:dyDescent="0.25">
      <c r="E18" s="1" t="s">
        <v>8</v>
      </c>
      <c r="F18" s="11">
        <f>1</f>
        <v>1</v>
      </c>
    </row>
    <row r="20" spans="2:6" x14ac:dyDescent="0.25">
      <c r="E20" s="6" t="s">
        <v>9</v>
      </c>
      <c r="F20" s="6"/>
    </row>
    <row r="21" spans="2:6" x14ac:dyDescent="0.25">
      <c r="E21" s="1" t="s">
        <v>10</v>
      </c>
      <c r="F21" s="1" t="str">
        <f>[1]!OBADDCLASSES(F17,F18)</f>
        <v>\\vmware-host\Shared Folders\finmath-spreadsheets\spreadsheets\Monte Carlo Valuation with Black Scholes Model - European - Asian - Bermudan\</v>
      </c>
    </row>
    <row r="22" spans="2:6" x14ac:dyDescent="0.25">
      <c r="E22" s="12"/>
      <c r="F22" s="12"/>
    </row>
    <row r="25" spans="2:6" x14ac:dyDescent="0.25">
      <c r="E25" s="5" t="s">
        <v>15</v>
      </c>
      <c r="F25" s="5"/>
    </row>
    <row r="26" spans="2:6" x14ac:dyDescent="0.25">
      <c r="E26" s="13" t="str">
        <f>IF(OR(ISERROR(F12),ISERROR(F21)),NA(),"")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97"/>
  <sheetViews>
    <sheetView tabSelected="1" zoomScaleNormal="100" workbookViewId="0"/>
  </sheetViews>
  <sheetFormatPr baseColWidth="10" defaultColWidth="8.88671875" defaultRowHeight="13.2" x14ac:dyDescent="0.25"/>
  <cols>
    <col min="1" max="1" width="5" style="14" customWidth="1"/>
    <col min="2" max="255" width="14.44140625" style="14" customWidth="1"/>
    <col min="256" max="256" width="14.44140625" style="15" customWidth="1"/>
  </cols>
  <sheetData>
    <row r="2" spans="2:12" s="16" customFormat="1" ht="15" x14ac:dyDescent="0.25">
      <c r="B2" s="16" t="s">
        <v>16</v>
      </c>
    </row>
    <row r="3" spans="2:12" s="17" customFormat="1" x14ac:dyDescent="0.25">
      <c r="B3" s="18" t="s">
        <v>17</v>
      </c>
    </row>
    <row r="4" spans="2:12" s="17" customFormat="1" x14ac:dyDescent="0.25">
      <c r="B4" s="19"/>
    </row>
    <row r="6" spans="2:12" x14ac:dyDescent="0.25">
      <c r="B6" s="20" t="s">
        <v>18</v>
      </c>
      <c r="C6" s="20"/>
      <c r="E6" s="20" t="s">
        <v>19</v>
      </c>
      <c r="F6" s="20"/>
      <c r="H6" s="20" t="s">
        <v>20</v>
      </c>
      <c r="I6" s="20"/>
      <c r="K6" s="20" t="s">
        <v>21</v>
      </c>
      <c r="L6" s="20"/>
    </row>
    <row r="7" spans="2:12" x14ac:dyDescent="0.25">
      <c r="B7" s="14" t="s">
        <v>22</v>
      </c>
      <c r="C7" s="14" t="s">
        <v>23</v>
      </c>
      <c r="E7" s="14" t="s">
        <v>22</v>
      </c>
      <c r="F7" s="14" t="s">
        <v>24</v>
      </c>
      <c r="H7" s="14" t="s">
        <v>22</v>
      </c>
      <c r="I7" s="14" t="s">
        <v>23</v>
      </c>
    </row>
    <row r="8" spans="2:12" x14ac:dyDescent="0.25">
      <c r="B8" s="21" t="s">
        <v>3</v>
      </c>
      <c r="C8" s="21"/>
      <c r="E8" s="21" t="s">
        <v>3</v>
      </c>
      <c r="F8" s="21"/>
      <c r="H8" s="21" t="s">
        <v>3</v>
      </c>
      <c r="I8" s="21"/>
      <c r="K8" s="21" t="s">
        <v>3</v>
      </c>
      <c r="L8" s="21"/>
    </row>
    <row r="9" spans="2:12" ht="12" customHeight="1" x14ac:dyDescent="0.25">
      <c r="B9" s="22" t="str">
        <f>[1]!obMake("td.start","double",C9)</f>
        <v>td.start 
[984]</v>
      </c>
      <c r="C9" s="14">
        <v>0</v>
      </c>
      <c r="E9" s="22" t="str">
        <f>B14</f>
        <v>timeDiscretization-4 
[999]</v>
      </c>
      <c r="H9" s="22" t="str">
        <f>[1]!obMake("at.start","double",I9)</f>
        <v>at.start 
[987]</v>
      </c>
      <c r="I9" s="14">
        <v>0</v>
      </c>
      <c r="K9" s="22" t="str">
        <f>[1]!obMake("optionMaturity","double",L9)</f>
        <v>optionMaturity 
[993]</v>
      </c>
      <c r="L9" s="23">
        <v>5</v>
      </c>
    </row>
    <row r="10" spans="2:12" ht="12" customHeight="1" x14ac:dyDescent="0.25">
      <c r="B10" s="22" t="str">
        <f>[1]!obMake("td.num","int",C10)</f>
        <v>td.num 
[992]</v>
      </c>
      <c r="C10" s="14">
        <v>120</v>
      </c>
      <c r="E10" s="22" t="str">
        <f>[1]!obMake("numberOfPaths","int",F10)</f>
        <v>numberOfPaths 
[983]</v>
      </c>
      <c r="F10" s="14">
        <v>10000</v>
      </c>
      <c r="H10" s="22" t="str">
        <f>[1]!obMake("at.num","int",I10)</f>
        <v>at.num 
[991]</v>
      </c>
      <c r="I10" s="14">
        <v>59</v>
      </c>
      <c r="K10" s="22" t="str">
        <f>[1]!obMake("optionStrike","double",L10)</f>
        <v>optionStrike 
[986]</v>
      </c>
      <c r="L10" s="14">
        <v>125</v>
      </c>
    </row>
    <row r="11" spans="2:12" ht="12" customHeight="1" x14ac:dyDescent="0.25">
      <c r="B11" s="22" t="str">
        <f>[1]!obMake("td.step","double",C11)</f>
        <v>td.step 
[998]</v>
      </c>
      <c r="C11" s="14">
        <f>1/12</f>
        <v>8.3333333333333329E-2</v>
      </c>
      <c r="E11" s="22" t="str">
        <f>[1]!obMake("initialValue","double",F11)</f>
        <v>initialValue 
[982]</v>
      </c>
      <c r="F11" s="23">
        <v>100</v>
      </c>
      <c r="H11" s="22" t="str">
        <f>[1]!obMake("at.step","double",I11)</f>
        <v>at.step 
[995]</v>
      </c>
      <c r="I11" s="14">
        <f>1/12</f>
        <v>8.3333333333333329E-2</v>
      </c>
      <c r="K11" s="22" t="str">
        <f>H14</f>
        <v>averagingTimes 
[1000]</v>
      </c>
    </row>
    <row r="12" spans="2:12" ht="12" customHeight="1" x14ac:dyDescent="0.25">
      <c r="E12" s="22" t="str">
        <f>[1]!obMake("riskFreeRate","double",F12)</f>
        <v>riskFreeRate 
[990]</v>
      </c>
      <c r="F12" s="24">
        <v>0.05</v>
      </c>
      <c r="L12"/>
    </row>
    <row r="13" spans="2:12" ht="12" customHeight="1" x14ac:dyDescent="0.25">
      <c r="B13" s="21" t="s">
        <v>25</v>
      </c>
      <c r="C13" s="21"/>
      <c r="E13" s="22" t="str">
        <f>[1]!obMake("volatility","double",F13)</f>
        <v>volatility 
[985]</v>
      </c>
      <c r="F13" s="25">
        <v>0.2</v>
      </c>
      <c r="H13" s="21" t="s">
        <v>25</v>
      </c>
      <c r="I13" s="21"/>
      <c r="K13" s="21" t="s">
        <v>25</v>
      </c>
      <c r="L13" s="21"/>
    </row>
    <row r="14" spans="2:12" ht="11.4" customHeight="1" x14ac:dyDescent="0.25">
      <c r="B14" s="22" t="str">
        <f>[1]!obMake("timeDiscretization-4",obLibs&amp;C7,B9:B11)</f>
        <v>timeDiscretization-4 
[999]</v>
      </c>
      <c r="H14" s="22" t="str">
        <f>[1]!obMake("averagingTimes",obLibs&amp;I7,H9:H11)</f>
        <v>averagingTimes 
[1000]</v>
      </c>
      <c r="K14" s="22" t="str">
        <f>[1]!obMake("asianOption",obLibs&amp;"net.finmath.montecarlo.assetderivativevaluation.products.AsianOption",K9:K11)</f>
        <v>asianOption 
[1005]</v>
      </c>
    </row>
    <row r="15" spans="2:12" x14ac:dyDescent="0.25">
      <c r="E15" s="21" t="s">
        <v>25</v>
      </c>
      <c r="F15" s="21"/>
    </row>
    <row r="16" spans="2:12" ht="11.4" customHeight="1" x14ac:dyDescent="0.25">
      <c r="E16" s="22" t="str">
        <f>[1]!obMake("monteCarloBlackScholes-4",obLibs&amp;F7,E9:E13)</f>
        <v>monteCarloBlackScholes-4 
[1001]</v>
      </c>
    </row>
    <row r="17" spans="5:13" ht="11.4" customHeight="1" x14ac:dyDescent="0.25">
      <c r="E17" s="22"/>
      <c r="K17" s="26" t="s">
        <v>26</v>
      </c>
      <c r="L17" s="26"/>
    </row>
    <row r="18" spans="5:13" ht="11.4" customHeight="1" x14ac:dyDescent="0.25">
      <c r="E18" s="22"/>
    </row>
    <row r="19" spans="5:13" x14ac:dyDescent="0.25">
      <c r="E19" s="20" t="s">
        <v>27</v>
      </c>
      <c r="F19" s="20"/>
      <c r="K19" s="27" t="s">
        <v>28</v>
      </c>
      <c r="L19" s="28">
        <f>[1]!obGet([1]!obCall("",K14,"getValue",$E$16))</f>
        <v>6.0129470493045458</v>
      </c>
      <c r="M19" s="14" t="str">
        <f>[1]!obGet([1]!obCall("",K14,"getValues",$E$16))</f>
        <v>{error=0.13827603139121827, value=6.012947049304546}</v>
      </c>
    </row>
    <row r="21" spans="5:13" x14ac:dyDescent="0.25">
      <c r="E21" s="21"/>
      <c r="F21" s="21"/>
    </row>
    <row r="22" spans="5:13" x14ac:dyDescent="0.25">
      <c r="E22" s="29" t="s">
        <v>29</v>
      </c>
      <c r="F22" s="30">
        <v>3</v>
      </c>
    </row>
    <row r="40" spans="2:9" x14ac:dyDescent="0.25">
      <c r="E40" s="20" t="s">
        <v>30</v>
      </c>
      <c r="F40" s="20"/>
    </row>
    <row r="42" spans="2:9" x14ac:dyDescent="0.25">
      <c r="E42" s="21" t="s">
        <v>3</v>
      </c>
      <c r="F42" s="21"/>
    </row>
    <row r="43" spans="2:9" x14ac:dyDescent="0.25">
      <c r="E43" s="27" t="s">
        <v>31</v>
      </c>
      <c r="F43" s="30">
        <v>25</v>
      </c>
    </row>
    <row r="44" spans="2:9" x14ac:dyDescent="0.25">
      <c r="E44" s="27" t="s">
        <v>32</v>
      </c>
      <c r="F44" s="30">
        <v>3</v>
      </c>
    </row>
    <row r="46" spans="2:9" ht="12" customHeight="1" x14ac:dyDescent="0.25">
      <c r="B46" s="31" t="str">
        <f>[1]!obCall("underlyingValue",E16,"getAssetValue",[1]!obMake("","double",F22),[1]!obMake("","int",0))</f>
        <v>underlyingValue 
[1004]</v>
      </c>
      <c r="C46" s="31" t="str">
        <f>[1]!obCall("optionValues",K14,"getValue",[1]!obMake("","double",0),$E$16)</f>
        <v>optionValues 
[1011]</v>
      </c>
      <c r="E46" s="32" t="s">
        <v>33</v>
      </c>
      <c r="F46" s="32"/>
      <c r="H46" s="32" t="s">
        <v>34</v>
      </c>
      <c r="I46" s="32"/>
    </row>
    <row r="47" spans="2:9" x14ac:dyDescent="0.25">
      <c r="E47" s="30" t="s">
        <v>35</v>
      </c>
      <c r="F47" s="30" t="s">
        <v>36</v>
      </c>
      <c r="H47" s="30" t="s">
        <v>35</v>
      </c>
      <c r="I47" s="30" t="s">
        <v>36</v>
      </c>
    </row>
    <row r="48" spans="2:9" x14ac:dyDescent="0.25">
      <c r="B48" s="28">
        <f t="array" ref="B48:B297">TRANSPOSE([1]!obGet([1]!obCall("",B46,"getRealizations")))</f>
        <v>80.066755493001835</v>
      </c>
      <c r="C48" s="28">
        <f t="array" ref="C48:C297">TRANSPOSE([1]!obGet([1]!obCall("",C46,"getRealizations")))</f>
        <v>0</v>
      </c>
      <c r="D48" s="28"/>
      <c r="E48" s="28">
        <f t="array" ref="E48:F297">TRANSPOSE([1]!obGet([1]!obCall("",B46,"getHistogram",[1]!obMake("","int",F43),[1]!obMake("","double",F44))))</f>
        <v>-14.768511364692383</v>
      </c>
      <c r="F48" s="28">
        <v>0</v>
      </c>
      <c r="G48" s="28"/>
      <c r="H48" s="28">
        <f t="array" ref="H48:I297">TRANSPOSE([1]!obGet([1]!obCall("",C46,"getHistogram",[1]!obMake("","int",F43),[1]!obMake("","double",F44))))</f>
        <v>-37.198312760451174</v>
      </c>
      <c r="I48" s="28">
        <v>0</v>
      </c>
    </row>
    <row r="49" spans="2:9" x14ac:dyDescent="0.25">
      <c r="B49" s="28">
        <v>113.30756134639564</v>
      </c>
      <c r="C49" s="28">
        <v>0</v>
      </c>
      <c r="D49" s="28"/>
      <c r="E49" s="28">
        <v>-4.2607711357026927</v>
      </c>
      <c r="F49" s="28">
        <v>0</v>
      </c>
      <c r="G49" s="28"/>
      <c r="H49" s="28">
        <v>-33.741411975670715</v>
      </c>
      <c r="I49" s="28">
        <v>0</v>
      </c>
    </row>
    <row r="50" spans="2:9" x14ac:dyDescent="0.25">
      <c r="B50" s="28">
        <v>193.96187958854023</v>
      </c>
      <c r="C50" s="28">
        <v>13.753117416352969</v>
      </c>
      <c r="D50" s="28"/>
      <c r="E50" s="28">
        <v>6.2469690932869684</v>
      </c>
      <c r="F50" s="28">
        <v>0</v>
      </c>
      <c r="G50" s="28"/>
      <c r="H50" s="28">
        <v>-30.28451119089026</v>
      </c>
      <c r="I50" s="28">
        <v>0</v>
      </c>
    </row>
    <row r="51" spans="2:9" x14ac:dyDescent="0.25">
      <c r="B51" s="28">
        <v>71.240618112680764</v>
      </c>
      <c r="C51" s="28">
        <v>0</v>
      </c>
      <c r="D51" s="28"/>
      <c r="E51" s="28">
        <v>16.754709322276657</v>
      </c>
      <c r="F51" s="28">
        <v>0</v>
      </c>
      <c r="G51" s="28"/>
      <c r="H51" s="28">
        <v>-26.827610406109798</v>
      </c>
      <c r="I51" s="28">
        <v>0</v>
      </c>
    </row>
    <row r="52" spans="2:9" x14ac:dyDescent="0.25">
      <c r="B52" s="28">
        <v>87.968166222890602</v>
      </c>
      <c r="C52" s="28">
        <v>0</v>
      </c>
      <c r="D52" s="28"/>
      <c r="E52" s="28">
        <v>27.262449551266347</v>
      </c>
      <c r="F52" s="28">
        <v>0</v>
      </c>
      <c r="G52" s="28"/>
      <c r="H52" s="28">
        <v>-23.37070962132934</v>
      </c>
      <c r="I52" s="28">
        <v>0</v>
      </c>
    </row>
    <row r="53" spans="2:9" x14ac:dyDescent="0.25">
      <c r="B53" s="28">
        <v>117.95060189975101</v>
      </c>
      <c r="C53" s="28">
        <v>4.5057419213502765</v>
      </c>
      <c r="D53" s="28"/>
      <c r="E53" s="28">
        <v>37.770189780256011</v>
      </c>
      <c r="F53" s="28">
        <v>3.8E-3</v>
      </c>
      <c r="G53" s="28"/>
      <c r="H53" s="28">
        <v>-19.913808836548885</v>
      </c>
      <c r="I53" s="28">
        <v>0</v>
      </c>
    </row>
    <row r="54" spans="2:9" x14ac:dyDescent="0.25">
      <c r="B54" s="28">
        <v>77.223275658368692</v>
      </c>
      <c r="C54" s="28">
        <v>0</v>
      </c>
      <c r="D54" s="28"/>
      <c r="E54" s="28">
        <v>48.277930009245701</v>
      </c>
      <c r="F54" s="28">
        <v>1.5599999999999999E-2</v>
      </c>
      <c r="G54" s="28"/>
      <c r="H54" s="28">
        <v>-16.456908051768426</v>
      </c>
      <c r="I54" s="28">
        <v>0</v>
      </c>
    </row>
    <row r="55" spans="2:9" x14ac:dyDescent="0.25">
      <c r="B55" s="28">
        <v>121.55888676668852</v>
      </c>
      <c r="C55" s="28">
        <v>2.7229303102974085</v>
      </c>
      <c r="D55" s="28"/>
      <c r="E55" s="28">
        <v>58.785670238235376</v>
      </c>
      <c r="F55" s="28">
        <v>4.3799999999999999E-2</v>
      </c>
      <c r="G55" s="28"/>
      <c r="H55" s="28">
        <v>-13.000007266987971</v>
      </c>
      <c r="I55" s="28">
        <v>0</v>
      </c>
    </row>
    <row r="56" spans="2:9" x14ac:dyDescent="0.25">
      <c r="B56" s="28">
        <v>316.29576679689609</v>
      </c>
      <c r="C56" s="28">
        <v>80.011105339325113</v>
      </c>
      <c r="D56" s="28"/>
      <c r="E56" s="28">
        <v>69.293410467225058</v>
      </c>
      <c r="F56" s="28">
        <v>7.4700000000000003E-2</v>
      </c>
      <c r="G56" s="28"/>
      <c r="H56" s="28">
        <v>-9.5431064822075111</v>
      </c>
      <c r="I56" s="28">
        <v>0</v>
      </c>
    </row>
    <row r="57" spans="2:9" x14ac:dyDescent="0.25">
      <c r="B57" s="28">
        <v>86.78878244224444</v>
      </c>
      <c r="C57" s="28">
        <v>0</v>
      </c>
      <c r="D57" s="28"/>
      <c r="E57" s="28">
        <v>79.801150696214734</v>
      </c>
      <c r="F57" s="28">
        <v>9.6500000000000002E-2</v>
      </c>
      <c r="G57" s="28"/>
      <c r="H57" s="28">
        <v>-6.0862056974270544</v>
      </c>
      <c r="I57" s="28">
        <v>0</v>
      </c>
    </row>
    <row r="58" spans="2:9" x14ac:dyDescent="0.25">
      <c r="B58" s="28">
        <v>101.37133117383192</v>
      </c>
      <c r="C58" s="28">
        <v>0</v>
      </c>
      <c r="D58" s="28"/>
      <c r="E58" s="28">
        <v>90.308890925204423</v>
      </c>
      <c r="F58" s="28">
        <v>0.1132</v>
      </c>
      <c r="G58" s="28"/>
      <c r="H58" s="28">
        <v>-2.6293049126465968</v>
      </c>
      <c r="I58" s="28">
        <v>0</v>
      </c>
    </row>
    <row r="59" spans="2:9" x14ac:dyDescent="0.25">
      <c r="B59" s="28">
        <v>122.15113783474266</v>
      </c>
      <c r="C59" s="28">
        <v>0</v>
      </c>
      <c r="D59" s="28"/>
      <c r="E59" s="28">
        <v>100.8166311541941</v>
      </c>
      <c r="F59" s="28">
        <v>0.1142</v>
      </c>
      <c r="G59" s="28"/>
      <c r="H59" s="28">
        <v>0.8275958721338601</v>
      </c>
      <c r="I59" s="28">
        <v>0.72850000000000004</v>
      </c>
    </row>
    <row r="60" spans="2:9" x14ac:dyDescent="0.25">
      <c r="B60" s="28">
        <v>135.44916266989489</v>
      </c>
      <c r="C60" s="28">
        <v>13.566308239737262</v>
      </c>
      <c r="D60" s="28"/>
      <c r="E60" s="28">
        <v>111.32437138318377</v>
      </c>
      <c r="F60" s="28">
        <v>0.1057</v>
      </c>
      <c r="G60" s="28"/>
      <c r="H60" s="28">
        <v>4.2844966569143175</v>
      </c>
      <c r="I60" s="28">
        <v>4.1000000000000002E-2</v>
      </c>
    </row>
    <row r="61" spans="2:9" x14ac:dyDescent="0.25">
      <c r="B61" s="28">
        <v>102.15861786698476</v>
      </c>
      <c r="C61" s="28">
        <v>0</v>
      </c>
      <c r="D61" s="28"/>
      <c r="E61" s="28">
        <v>121.83211161217345</v>
      </c>
      <c r="F61" s="28">
        <v>9.2200000000000004E-2</v>
      </c>
      <c r="G61" s="28"/>
      <c r="H61" s="28">
        <v>7.7413974416947751</v>
      </c>
      <c r="I61" s="28">
        <v>3.3399999999999999E-2</v>
      </c>
    </row>
    <row r="62" spans="2:9" x14ac:dyDescent="0.25">
      <c r="B62" s="28">
        <v>148.89276864617443</v>
      </c>
      <c r="C62" s="28">
        <v>9.8429421940665431</v>
      </c>
      <c r="D62" s="28"/>
      <c r="E62" s="28">
        <v>132.33985184116312</v>
      </c>
      <c r="F62" s="28">
        <v>7.6799999999999993E-2</v>
      </c>
      <c r="G62" s="28"/>
      <c r="H62" s="28">
        <v>11.198298226475231</v>
      </c>
      <c r="I62" s="28">
        <v>3.27E-2</v>
      </c>
    </row>
    <row r="63" spans="2:9" x14ac:dyDescent="0.25">
      <c r="B63" s="28">
        <v>86.012287684739462</v>
      </c>
      <c r="C63" s="28">
        <v>0</v>
      </c>
      <c r="D63" s="28"/>
      <c r="E63" s="28">
        <v>142.84759207015281</v>
      </c>
      <c r="F63" s="28">
        <v>6.6900000000000001E-2</v>
      </c>
      <c r="G63" s="28"/>
      <c r="H63" s="28">
        <v>14.655199011255689</v>
      </c>
      <c r="I63" s="28">
        <v>2.81E-2</v>
      </c>
    </row>
    <row r="64" spans="2:9" x14ac:dyDescent="0.25">
      <c r="B64" s="28">
        <v>73.800270143452565</v>
      </c>
      <c r="C64" s="28">
        <v>0</v>
      </c>
      <c r="D64" s="28"/>
      <c r="E64" s="28">
        <v>153.35533229914247</v>
      </c>
      <c r="F64" s="28">
        <v>5.3999999999999999E-2</v>
      </c>
      <c r="G64" s="28"/>
      <c r="H64" s="28">
        <v>18.112099796036144</v>
      </c>
      <c r="I64" s="28">
        <v>2.1499999999999998E-2</v>
      </c>
    </row>
    <row r="65" spans="2:9" x14ac:dyDescent="0.25">
      <c r="B65" s="28">
        <v>94.970455739180466</v>
      </c>
      <c r="C65" s="28">
        <v>0</v>
      </c>
      <c r="D65" s="28"/>
      <c r="E65" s="28">
        <v>163.86307252813216</v>
      </c>
      <c r="F65" s="28">
        <v>3.7100000000000001E-2</v>
      </c>
      <c r="G65" s="28"/>
      <c r="H65" s="28">
        <v>21.569000580816606</v>
      </c>
      <c r="I65" s="28">
        <v>2.1700000000000001E-2</v>
      </c>
    </row>
    <row r="66" spans="2:9" x14ac:dyDescent="0.25">
      <c r="B66" s="28">
        <v>132.43734792212996</v>
      </c>
      <c r="C66" s="28">
        <v>0</v>
      </c>
      <c r="D66" s="28"/>
      <c r="E66" s="28">
        <v>174.37081275712185</v>
      </c>
      <c r="F66" s="28">
        <v>2.7699999999999999E-2</v>
      </c>
      <c r="G66" s="28"/>
      <c r="H66" s="28">
        <v>25.025901365597061</v>
      </c>
      <c r="I66" s="28">
        <v>1.4999999999999999E-2</v>
      </c>
    </row>
    <row r="67" spans="2:9" x14ac:dyDescent="0.25">
      <c r="B67" s="28">
        <v>101.47920843327428</v>
      </c>
      <c r="C67" s="28">
        <v>0</v>
      </c>
      <c r="D67" s="28"/>
      <c r="E67" s="28">
        <v>184.87855298611154</v>
      </c>
      <c r="F67" s="28">
        <v>2.1700000000000001E-2</v>
      </c>
      <c r="G67" s="28"/>
      <c r="H67" s="28">
        <v>28.48280215037752</v>
      </c>
      <c r="I67" s="28">
        <v>1.1599999999999999E-2</v>
      </c>
    </row>
    <row r="68" spans="2:9" x14ac:dyDescent="0.25">
      <c r="B68" s="28">
        <v>146.68128483340072</v>
      </c>
      <c r="C68" s="28">
        <v>15.769842653224311</v>
      </c>
      <c r="D68" s="28"/>
      <c r="E68" s="28">
        <v>195.3862932151012</v>
      </c>
      <c r="F68" s="28">
        <v>1.44E-2</v>
      </c>
      <c r="G68" s="28"/>
      <c r="H68" s="28">
        <v>31.939702935157975</v>
      </c>
      <c r="I68" s="28">
        <v>1.12E-2</v>
      </c>
    </row>
    <row r="69" spans="2:9" x14ac:dyDescent="0.25">
      <c r="B69" s="28">
        <v>74.204343574262012</v>
      </c>
      <c r="C69" s="28">
        <v>0</v>
      </c>
      <c r="D69" s="28"/>
      <c r="E69" s="28">
        <v>205.89403344409089</v>
      </c>
      <c r="F69" s="28">
        <v>1.14E-2</v>
      </c>
      <c r="G69" s="28"/>
      <c r="H69" s="28">
        <v>35.396603719938433</v>
      </c>
      <c r="I69" s="28">
        <v>9.4999999999999998E-3</v>
      </c>
    </row>
    <row r="70" spans="2:9" x14ac:dyDescent="0.25">
      <c r="B70" s="28">
        <v>110.31103632591396</v>
      </c>
      <c r="C70" s="28">
        <v>0</v>
      </c>
      <c r="D70" s="28"/>
      <c r="E70" s="28">
        <v>216.40177367308058</v>
      </c>
      <c r="F70" s="28">
        <v>7.4999999999999997E-3</v>
      </c>
      <c r="G70" s="28"/>
      <c r="H70" s="28">
        <v>38.853504504718892</v>
      </c>
      <c r="I70" s="28">
        <v>9.1999999999999998E-3</v>
      </c>
    </row>
    <row r="71" spans="2:9" x14ac:dyDescent="0.25">
      <c r="B71" s="28">
        <v>94.11985808660657</v>
      </c>
      <c r="C71" s="28">
        <v>0</v>
      </c>
      <c r="D71" s="28"/>
      <c r="E71" s="28">
        <v>226.90951390207024</v>
      </c>
      <c r="F71" s="28">
        <v>6.8999999999999999E-3</v>
      </c>
      <c r="G71" s="28"/>
      <c r="H71" s="28">
        <v>42.310405289499343</v>
      </c>
      <c r="I71" s="28">
        <v>5.4000000000000003E-3</v>
      </c>
    </row>
    <row r="72" spans="2:9" x14ac:dyDescent="0.25">
      <c r="B72" s="28">
        <v>143.37182611493643</v>
      </c>
      <c r="C72" s="28">
        <v>15.689794356221583</v>
      </c>
      <c r="D72" s="28"/>
      <c r="E72" s="28">
        <v>237.41725413105993</v>
      </c>
      <c r="F72" s="28">
        <v>4.4000000000000003E-3</v>
      </c>
      <c r="G72" s="28"/>
      <c r="H72" s="28">
        <v>45.767306074279801</v>
      </c>
      <c r="I72" s="28">
        <v>5.1999999999999998E-3</v>
      </c>
    </row>
    <row r="73" spans="2:9" x14ac:dyDescent="0.25">
      <c r="B73" s="28">
        <v>96.740893210639996</v>
      </c>
      <c r="C73" s="28">
        <v>0</v>
      </c>
      <c r="D73" s="28"/>
      <c r="E73" s="28">
        <v>247.92499436004962</v>
      </c>
      <c r="F73" s="28">
        <v>1.15E-2</v>
      </c>
      <c r="G73" s="28"/>
      <c r="H73" s="28">
        <v>49.22420685906026</v>
      </c>
      <c r="I73" s="28">
        <v>2.5999999999999999E-2</v>
      </c>
    </row>
    <row r="74" spans="2:9" x14ac:dyDescent="0.25">
      <c r="B74" s="28">
        <v>48.98150106027493</v>
      </c>
      <c r="C74" s="28">
        <v>0</v>
      </c>
      <c r="D74" s="28"/>
      <c r="E74" s="28" t="e">
        <v>#N/A</v>
      </c>
      <c r="F74" s="28" t="e">
        <v>#N/A</v>
      </c>
      <c r="G74" s="28"/>
      <c r="H74" s="28" t="e">
        <v>#N/A</v>
      </c>
      <c r="I74" s="28" t="e">
        <v>#N/A</v>
      </c>
    </row>
    <row r="75" spans="2:9" x14ac:dyDescent="0.25">
      <c r="B75" s="28">
        <v>146.97233435546369</v>
      </c>
      <c r="C75" s="28">
        <v>11.703358788496969</v>
      </c>
      <c r="D75" s="28"/>
      <c r="E75" s="28" t="e">
        <v>#N/A</v>
      </c>
      <c r="F75" s="28" t="e">
        <v>#N/A</v>
      </c>
      <c r="G75" s="28"/>
      <c r="H75" s="28" t="e">
        <v>#N/A</v>
      </c>
      <c r="I75" s="28" t="e">
        <v>#N/A</v>
      </c>
    </row>
    <row r="76" spans="2:9" x14ac:dyDescent="0.25">
      <c r="B76" s="28">
        <v>51.522602600591206</v>
      </c>
      <c r="C76" s="28">
        <v>0</v>
      </c>
      <c r="D76" s="28"/>
      <c r="E76" s="28" t="e">
        <v>#N/A</v>
      </c>
      <c r="F76" s="28" t="e">
        <v>#N/A</v>
      </c>
      <c r="G76" s="28"/>
      <c r="H76" s="28" t="e">
        <v>#N/A</v>
      </c>
      <c r="I76" s="28" t="e">
        <v>#N/A</v>
      </c>
    </row>
    <row r="77" spans="2:9" x14ac:dyDescent="0.25">
      <c r="B77" s="28">
        <v>137.92036880450232</v>
      </c>
      <c r="C77" s="28">
        <v>34.689895161653439</v>
      </c>
      <c r="D77" s="28"/>
      <c r="E77" s="28" t="e">
        <v>#N/A</v>
      </c>
      <c r="F77" s="28" t="e">
        <v>#N/A</v>
      </c>
      <c r="G77" s="28"/>
      <c r="H77" s="28" t="e">
        <v>#N/A</v>
      </c>
      <c r="I77" s="28" t="e">
        <v>#N/A</v>
      </c>
    </row>
    <row r="78" spans="2:9" x14ac:dyDescent="0.25">
      <c r="B78" s="28">
        <v>157.63258059157963</v>
      </c>
      <c r="C78" s="28">
        <v>14.408813600815616</v>
      </c>
      <c r="D78" s="28"/>
      <c r="E78" s="28" t="e">
        <v>#N/A</v>
      </c>
      <c r="F78" s="28" t="e">
        <v>#N/A</v>
      </c>
      <c r="G78" s="28"/>
      <c r="H78" s="28" t="e">
        <v>#N/A</v>
      </c>
      <c r="I78" s="28" t="e">
        <v>#N/A</v>
      </c>
    </row>
    <row r="79" spans="2:9" x14ac:dyDescent="0.25">
      <c r="B79" s="28">
        <v>110.42170540113776</v>
      </c>
      <c r="C79" s="28">
        <v>0</v>
      </c>
      <c r="D79" s="28"/>
      <c r="E79" s="28" t="e">
        <v>#N/A</v>
      </c>
      <c r="F79" s="28" t="e">
        <v>#N/A</v>
      </c>
      <c r="G79" s="28"/>
      <c r="H79" s="28" t="e">
        <v>#N/A</v>
      </c>
      <c r="I79" s="28" t="e">
        <v>#N/A</v>
      </c>
    </row>
    <row r="80" spans="2:9" x14ac:dyDescent="0.25">
      <c r="B80" s="28">
        <v>154.39578542679595</v>
      </c>
      <c r="C80" s="28">
        <v>0</v>
      </c>
      <c r="D80" s="28"/>
      <c r="E80" s="28" t="e">
        <v>#N/A</v>
      </c>
      <c r="F80" s="28" t="e">
        <v>#N/A</v>
      </c>
      <c r="G80" s="28"/>
      <c r="H80" s="28" t="e">
        <v>#N/A</v>
      </c>
      <c r="I80" s="28" t="e">
        <v>#N/A</v>
      </c>
    </row>
    <row r="81" spans="2:9" x14ac:dyDescent="0.25">
      <c r="B81" s="28">
        <v>116.52721261943788</v>
      </c>
      <c r="C81" s="28">
        <v>0</v>
      </c>
      <c r="D81" s="28"/>
      <c r="E81" s="28" t="e">
        <v>#N/A</v>
      </c>
      <c r="F81" s="28" t="e">
        <v>#N/A</v>
      </c>
      <c r="G81" s="28"/>
      <c r="H81" s="28" t="e">
        <v>#N/A</v>
      </c>
      <c r="I81" s="28" t="e">
        <v>#N/A</v>
      </c>
    </row>
    <row r="82" spans="2:9" x14ac:dyDescent="0.25">
      <c r="B82" s="28">
        <v>144.52821972258099</v>
      </c>
      <c r="C82" s="28">
        <v>0</v>
      </c>
      <c r="D82" s="28"/>
      <c r="E82" s="28" t="e">
        <v>#N/A</v>
      </c>
      <c r="F82" s="28" t="e">
        <v>#N/A</v>
      </c>
      <c r="G82" s="28"/>
      <c r="H82" s="28" t="e">
        <v>#N/A</v>
      </c>
      <c r="I82" s="28" t="e">
        <v>#N/A</v>
      </c>
    </row>
    <row r="83" spans="2:9" x14ac:dyDescent="0.25">
      <c r="B83" s="28">
        <v>108.64746547979667</v>
      </c>
      <c r="C83" s="28">
        <v>0</v>
      </c>
      <c r="D83" s="28"/>
      <c r="E83" s="28" t="e">
        <v>#N/A</v>
      </c>
      <c r="F83" s="28" t="e">
        <v>#N/A</v>
      </c>
      <c r="G83" s="28"/>
      <c r="H83" s="28" t="e">
        <v>#N/A</v>
      </c>
      <c r="I83" s="28" t="e">
        <v>#N/A</v>
      </c>
    </row>
    <row r="84" spans="2:9" x14ac:dyDescent="0.25">
      <c r="B84" s="28">
        <v>91.749436330872854</v>
      </c>
      <c r="C84" s="28">
        <v>0</v>
      </c>
      <c r="D84" s="28"/>
      <c r="E84" s="28" t="e">
        <v>#N/A</v>
      </c>
      <c r="F84" s="28" t="e">
        <v>#N/A</v>
      </c>
      <c r="G84" s="28"/>
      <c r="H84" s="28" t="e">
        <v>#N/A</v>
      </c>
      <c r="I84" s="28" t="e">
        <v>#N/A</v>
      </c>
    </row>
    <row r="85" spans="2:9" x14ac:dyDescent="0.25">
      <c r="B85" s="28">
        <v>89.687946156240358</v>
      </c>
      <c r="C85" s="28">
        <v>0</v>
      </c>
      <c r="D85" s="28"/>
      <c r="E85" s="28" t="e">
        <v>#N/A</v>
      </c>
      <c r="F85" s="28" t="e">
        <v>#N/A</v>
      </c>
      <c r="G85" s="28"/>
      <c r="H85" s="28" t="e">
        <v>#N/A</v>
      </c>
      <c r="I85" s="28" t="e">
        <v>#N/A</v>
      </c>
    </row>
    <row r="86" spans="2:9" x14ac:dyDescent="0.25">
      <c r="B86" s="28">
        <v>128.64780579042119</v>
      </c>
      <c r="C86" s="28">
        <v>0</v>
      </c>
      <c r="D86" s="28"/>
      <c r="E86" s="28" t="e">
        <v>#N/A</v>
      </c>
      <c r="F86" s="28" t="e">
        <v>#N/A</v>
      </c>
      <c r="G86" s="28"/>
      <c r="H86" s="28" t="e">
        <v>#N/A</v>
      </c>
      <c r="I86" s="28" t="e">
        <v>#N/A</v>
      </c>
    </row>
    <row r="87" spans="2:9" x14ac:dyDescent="0.25">
      <c r="B87" s="28">
        <v>100.24233870387449</v>
      </c>
      <c r="C87" s="28">
        <v>0</v>
      </c>
      <c r="D87" s="28"/>
      <c r="E87" s="28" t="e">
        <v>#N/A</v>
      </c>
      <c r="F87" s="28" t="e">
        <v>#N/A</v>
      </c>
      <c r="G87" s="28"/>
      <c r="H87" s="28" t="e">
        <v>#N/A</v>
      </c>
      <c r="I87" s="28" t="e">
        <v>#N/A</v>
      </c>
    </row>
    <row r="88" spans="2:9" x14ac:dyDescent="0.25">
      <c r="B88" s="28">
        <v>108.30595661160598</v>
      </c>
      <c r="C88" s="28">
        <v>0</v>
      </c>
      <c r="D88" s="28"/>
      <c r="E88" s="28" t="e">
        <v>#N/A</v>
      </c>
      <c r="F88" s="28" t="e">
        <v>#N/A</v>
      </c>
      <c r="G88" s="28"/>
      <c r="H88" s="28" t="e">
        <v>#N/A</v>
      </c>
      <c r="I88" s="28" t="e">
        <v>#N/A</v>
      </c>
    </row>
    <row r="89" spans="2:9" x14ac:dyDescent="0.25">
      <c r="B89" s="28">
        <v>159.1755635005114</v>
      </c>
      <c r="C89" s="28">
        <v>15.945879720085927</v>
      </c>
      <c r="D89" s="28"/>
      <c r="E89" s="28" t="e">
        <v>#N/A</v>
      </c>
      <c r="F89" s="28" t="e">
        <v>#N/A</v>
      </c>
      <c r="G89" s="28"/>
      <c r="H89" s="28" t="e">
        <v>#N/A</v>
      </c>
      <c r="I89" s="28" t="e">
        <v>#N/A</v>
      </c>
    </row>
    <row r="90" spans="2:9" x14ac:dyDescent="0.25">
      <c r="B90" s="28">
        <v>146.14866797660929</v>
      </c>
      <c r="C90" s="28">
        <v>3.1662976629759814</v>
      </c>
      <c r="D90" s="28"/>
      <c r="E90" s="28" t="e">
        <v>#N/A</v>
      </c>
      <c r="F90" s="28" t="e">
        <v>#N/A</v>
      </c>
      <c r="G90" s="28"/>
      <c r="H90" s="28" t="e">
        <v>#N/A</v>
      </c>
      <c r="I90" s="28" t="e">
        <v>#N/A</v>
      </c>
    </row>
    <row r="91" spans="2:9" x14ac:dyDescent="0.25">
      <c r="B91" s="28">
        <v>93.818648803008159</v>
      </c>
      <c r="C91" s="28">
        <v>0</v>
      </c>
      <c r="D91" s="28"/>
      <c r="E91" s="28" t="e">
        <v>#N/A</v>
      </c>
      <c r="F91" s="28" t="e">
        <v>#N/A</v>
      </c>
      <c r="G91" s="28"/>
      <c r="H91" s="28" t="e">
        <v>#N/A</v>
      </c>
      <c r="I91" s="28" t="e">
        <v>#N/A</v>
      </c>
    </row>
    <row r="92" spans="2:9" x14ac:dyDescent="0.25">
      <c r="B92" s="28">
        <v>71.806436021278358</v>
      </c>
      <c r="C92" s="28">
        <v>0</v>
      </c>
      <c r="D92" s="28"/>
      <c r="E92" s="28" t="e">
        <v>#N/A</v>
      </c>
      <c r="F92" s="28" t="e">
        <v>#N/A</v>
      </c>
      <c r="G92" s="28"/>
      <c r="H92" s="28" t="e">
        <v>#N/A</v>
      </c>
      <c r="I92" s="28" t="e">
        <v>#N/A</v>
      </c>
    </row>
    <row r="93" spans="2:9" x14ac:dyDescent="0.25">
      <c r="B93" s="28">
        <v>304.10487704182378</v>
      </c>
      <c r="C93" s="28">
        <v>103.73861621680658</v>
      </c>
      <c r="D93" s="28"/>
      <c r="E93" s="28" t="e">
        <v>#N/A</v>
      </c>
      <c r="F93" s="28" t="e">
        <v>#N/A</v>
      </c>
      <c r="G93" s="28"/>
      <c r="H93" s="28" t="e">
        <v>#N/A</v>
      </c>
      <c r="I93" s="28" t="e">
        <v>#N/A</v>
      </c>
    </row>
    <row r="94" spans="2:9" x14ac:dyDescent="0.25">
      <c r="B94" s="28">
        <v>102.01159929390029</v>
      </c>
      <c r="C94" s="28">
        <v>0</v>
      </c>
      <c r="D94" s="28"/>
      <c r="E94" s="28" t="e">
        <v>#N/A</v>
      </c>
      <c r="F94" s="28" t="e">
        <v>#N/A</v>
      </c>
      <c r="G94" s="28"/>
      <c r="H94" s="28" t="e">
        <v>#N/A</v>
      </c>
      <c r="I94" s="28" t="e">
        <v>#N/A</v>
      </c>
    </row>
    <row r="95" spans="2:9" x14ac:dyDescent="0.25">
      <c r="B95" s="28">
        <v>126.51413665923511</v>
      </c>
      <c r="C95" s="28">
        <v>0</v>
      </c>
      <c r="D95" s="28"/>
      <c r="E95" s="28" t="e">
        <v>#N/A</v>
      </c>
      <c r="F95" s="28" t="e">
        <v>#N/A</v>
      </c>
      <c r="G95" s="28"/>
      <c r="H95" s="28" t="e">
        <v>#N/A</v>
      </c>
      <c r="I95" s="28" t="e">
        <v>#N/A</v>
      </c>
    </row>
    <row r="96" spans="2:9" x14ac:dyDescent="0.25">
      <c r="B96" s="28">
        <v>182.18547645200033</v>
      </c>
      <c r="C96" s="28">
        <v>32.857875002122562</v>
      </c>
      <c r="D96" s="28"/>
      <c r="E96" s="28" t="e">
        <v>#N/A</v>
      </c>
      <c r="F96" s="28" t="e">
        <v>#N/A</v>
      </c>
      <c r="G96" s="28"/>
      <c r="H96" s="28" t="e">
        <v>#N/A</v>
      </c>
      <c r="I96" s="28" t="e">
        <v>#N/A</v>
      </c>
    </row>
    <row r="97" spans="2:9" x14ac:dyDescent="0.25">
      <c r="B97" s="28">
        <v>106.1591432508516</v>
      </c>
      <c r="C97" s="28">
        <v>0</v>
      </c>
      <c r="D97" s="28"/>
      <c r="E97" s="28" t="e">
        <v>#N/A</v>
      </c>
      <c r="F97" s="28" t="e">
        <v>#N/A</v>
      </c>
      <c r="G97" s="28"/>
      <c r="H97" s="28" t="e">
        <v>#N/A</v>
      </c>
      <c r="I97" s="28" t="e">
        <v>#N/A</v>
      </c>
    </row>
    <row r="98" spans="2:9" x14ac:dyDescent="0.25">
      <c r="B98" s="28">
        <v>130.54992510481424</v>
      </c>
      <c r="C98" s="28">
        <v>3.7280499837654753</v>
      </c>
      <c r="D98" s="28"/>
      <c r="E98" s="28" t="e">
        <v>#N/A</v>
      </c>
      <c r="F98" s="28" t="e">
        <v>#N/A</v>
      </c>
      <c r="G98" s="28"/>
      <c r="H98" s="28" t="e">
        <v>#N/A</v>
      </c>
      <c r="I98" s="28" t="e">
        <v>#N/A</v>
      </c>
    </row>
    <row r="99" spans="2:9" x14ac:dyDescent="0.25">
      <c r="B99" s="28">
        <v>150.06406232852729</v>
      </c>
      <c r="C99" s="28">
        <v>1.5426912322085782</v>
      </c>
      <c r="D99" s="28"/>
      <c r="E99" s="28" t="e">
        <v>#N/A</v>
      </c>
      <c r="F99" s="28" t="e">
        <v>#N/A</v>
      </c>
      <c r="G99" s="28"/>
      <c r="H99" s="28" t="e">
        <v>#N/A</v>
      </c>
      <c r="I99" s="28" t="e">
        <v>#N/A</v>
      </c>
    </row>
    <row r="100" spans="2:9" x14ac:dyDescent="0.25">
      <c r="B100" s="28">
        <v>74.895752408420563</v>
      </c>
      <c r="C100" s="28">
        <v>0</v>
      </c>
      <c r="D100" s="28"/>
      <c r="E100" s="28" t="e">
        <v>#N/A</v>
      </c>
      <c r="F100" s="28" t="e">
        <v>#N/A</v>
      </c>
      <c r="G100" s="28"/>
      <c r="H100" s="28" t="e">
        <v>#N/A</v>
      </c>
      <c r="I100" s="28" t="e">
        <v>#N/A</v>
      </c>
    </row>
    <row r="101" spans="2:9" x14ac:dyDescent="0.25">
      <c r="B101" s="28">
        <v>88.124315225550092</v>
      </c>
      <c r="C101" s="28">
        <v>0</v>
      </c>
      <c r="D101" s="28"/>
      <c r="E101" s="28" t="e">
        <v>#N/A</v>
      </c>
      <c r="F101" s="28" t="e">
        <v>#N/A</v>
      </c>
      <c r="G101" s="28"/>
      <c r="H101" s="28" t="e">
        <v>#N/A</v>
      </c>
      <c r="I101" s="28" t="e">
        <v>#N/A</v>
      </c>
    </row>
    <row r="102" spans="2:9" x14ac:dyDescent="0.25">
      <c r="B102" s="28">
        <v>77.800103708511955</v>
      </c>
      <c r="C102" s="28">
        <v>0</v>
      </c>
      <c r="D102" s="28"/>
      <c r="E102" s="28" t="e">
        <v>#N/A</v>
      </c>
      <c r="F102" s="28" t="e">
        <v>#N/A</v>
      </c>
      <c r="G102" s="28"/>
      <c r="H102" s="28" t="e">
        <v>#N/A</v>
      </c>
      <c r="I102" s="28" t="e">
        <v>#N/A</v>
      </c>
    </row>
    <row r="103" spans="2:9" x14ac:dyDescent="0.25">
      <c r="B103" s="28">
        <v>82.821240098588859</v>
      </c>
      <c r="C103" s="28">
        <v>0</v>
      </c>
      <c r="D103" s="28"/>
      <c r="E103" s="28" t="e">
        <v>#N/A</v>
      </c>
      <c r="F103" s="28" t="e">
        <v>#N/A</v>
      </c>
      <c r="G103" s="28"/>
      <c r="H103" s="28" t="e">
        <v>#N/A</v>
      </c>
      <c r="I103" s="28" t="e">
        <v>#N/A</v>
      </c>
    </row>
    <row r="104" spans="2:9" x14ac:dyDescent="0.25">
      <c r="B104" s="28">
        <v>75.48087490735908</v>
      </c>
      <c r="C104" s="28">
        <v>0</v>
      </c>
      <c r="D104" s="28"/>
      <c r="E104" s="28" t="e">
        <v>#N/A</v>
      </c>
      <c r="F104" s="28" t="e">
        <v>#N/A</v>
      </c>
      <c r="G104" s="28"/>
      <c r="H104" s="28" t="e">
        <v>#N/A</v>
      </c>
      <c r="I104" s="28" t="e">
        <v>#N/A</v>
      </c>
    </row>
    <row r="105" spans="2:9" x14ac:dyDescent="0.25">
      <c r="B105" s="28">
        <v>82.896023687105142</v>
      </c>
      <c r="C105" s="28">
        <v>0</v>
      </c>
      <c r="D105" s="28"/>
      <c r="E105" s="28" t="e">
        <v>#N/A</v>
      </c>
      <c r="F105" s="28" t="e">
        <v>#N/A</v>
      </c>
      <c r="G105" s="28"/>
      <c r="H105" s="28" t="e">
        <v>#N/A</v>
      </c>
      <c r="I105" s="28" t="e">
        <v>#N/A</v>
      </c>
    </row>
    <row r="106" spans="2:9" x14ac:dyDescent="0.25">
      <c r="B106" s="28">
        <v>115.91415861092645</v>
      </c>
      <c r="C106" s="28">
        <v>0</v>
      </c>
      <c r="D106" s="28"/>
      <c r="E106" s="28" t="e">
        <v>#N/A</v>
      </c>
      <c r="F106" s="28" t="e">
        <v>#N/A</v>
      </c>
      <c r="G106" s="28"/>
      <c r="H106" s="28" t="e">
        <v>#N/A</v>
      </c>
      <c r="I106" s="28" t="e">
        <v>#N/A</v>
      </c>
    </row>
    <row r="107" spans="2:9" x14ac:dyDescent="0.25">
      <c r="B107" s="28">
        <v>115.24932002831055</v>
      </c>
      <c r="C107" s="28">
        <v>0</v>
      </c>
      <c r="D107" s="28"/>
      <c r="E107" s="28" t="e">
        <v>#N/A</v>
      </c>
      <c r="F107" s="28" t="e">
        <v>#N/A</v>
      </c>
      <c r="G107" s="28"/>
      <c r="H107" s="28" t="e">
        <v>#N/A</v>
      </c>
      <c r="I107" s="28" t="e">
        <v>#N/A</v>
      </c>
    </row>
    <row r="108" spans="2:9" x14ac:dyDescent="0.25">
      <c r="B108" s="28">
        <v>83.388669734285401</v>
      </c>
      <c r="C108" s="28">
        <v>0</v>
      </c>
      <c r="D108" s="28"/>
      <c r="E108" s="28" t="e">
        <v>#N/A</v>
      </c>
      <c r="F108" s="28" t="e">
        <v>#N/A</v>
      </c>
      <c r="G108" s="28"/>
      <c r="H108" s="28" t="e">
        <v>#N/A</v>
      </c>
      <c r="I108" s="28" t="e">
        <v>#N/A</v>
      </c>
    </row>
    <row r="109" spans="2:9" x14ac:dyDescent="0.25">
      <c r="B109" s="28">
        <v>98.361360167727142</v>
      </c>
      <c r="C109" s="28">
        <v>0</v>
      </c>
      <c r="D109" s="28"/>
      <c r="E109" s="28" t="e">
        <v>#N/A</v>
      </c>
      <c r="F109" s="28" t="e">
        <v>#N/A</v>
      </c>
      <c r="G109" s="28"/>
      <c r="H109" s="28" t="e">
        <v>#N/A</v>
      </c>
      <c r="I109" s="28" t="e">
        <v>#N/A</v>
      </c>
    </row>
    <row r="110" spans="2:9" x14ac:dyDescent="0.25">
      <c r="B110" s="28">
        <v>125.34167472031019</v>
      </c>
      <c r="C110" s="28">
        <v>0</v>
      </c>
      <c r="D110" s="28"/>
      <c r="E110" s="28" t="e">
        <v>#N/A</v>
      </c>
      <c r="F110" s="28" t="e">
        <v>#N/A</v>
      </c>
      <c r="G110" s="28"/>
      <c r="H110" s="28" t="e">
        <v>#N/A</v>
      </c>
      <c r="I110" s="28" t="e">
        <v>#N/A</v>
      </c>
    </row>
    <row r="111" spans="2:9" x14ac:dyDescent="0.25">
      <c r="B111" s="28">
        <v>171.67881550122019</v>
      </c>
      <c r="C111" s="28">
        <v>51.670776429163482</v>
      </c>
      <c r="D111" s="28"/>
      <c r="E111" s="28" t="e">
        <v>#N/A</v>
      </c>
      <c r="F111" s="28" t="e">
        <v>#N/A</v>
      </c>
      <c r="G111" s="28"/>
      <c r="H111" s="28" t="e">
        <v>#N/A</v>
      </c>
      <c r="I111" s="28" t="e">
        <v>#N/A</v>
      </c>
    </row>
    <row r="112" spans="2:9" x14ac:dyDescent="0.25">
      <c r="B112" s="28">
        <v>102.14806198537629</v>
      </c>
      <c r="C112" s="28">
        <v>0</v>
      </c>
      <c r="D112" s="28"/>
      <c r="E112" s="28" t="e">
        <v>#N/A</v>
      </c>
      <c r="F112" s="28" t="e">
        <v>#N/A</v>
      </c>
      <c r="G112" s="28"/>
      <c r="H112" s="28" t="e">
        <v>#N/A</v>
      </c>
      <c r="I112" s="28" t="e">
        <v>#N/A</v>
      </c>
    </row>
    <row r="113" spans="2:9" x14ac:dyDescent="0.25">
      <c r="B113" s="28">
        <v>100.86038363135552</v>
      </c>
      <c r="C113" s="28">
        <v>0</v>
      </c>
      <c r="D113" s="28"/>
      <c r="E113" s="28" t="e">
        <v>#N/A</v>
      </c>
      <c r="F113" s="28" t="e">
        <v>#N/A</v>
      </c>
      <c r="G113" s="28"/>
      <c r="H113" s="28" t="e">
        <v>#N/A</v>
      </c>
      <c r="I113" s="28" t="e">
        <v>#N/A</v>
      </c>
    </row>
    <row r="114" spans="2:9" x14ac:dyDescent="0.25">
      <c r="B114" s="28">
        <v>90.265633011312843</v>
      </c>
      <c r="C114" s="28">
        <v>0</v>
      </c>
      <c r="D114" s="28"/>
      <c r="E114" s="28" t="e">
        <v>#N/A</v>
      </c>
      <c r="F114" s="28" t="e">
        <v>#N/A</v>
      </c>
      <c r="G114" s="28"/>
      <c r="H114" s="28" t="e">
        <v>#N/A</v>
      </c>
      <c r="I114" s="28" t="e">
        <v>#N/A</v>
      </c>
    </row>
    <row r="115" spans="2:9" x14ac:dyDescent="0.25">
      <c r="B115" s="28">
        <v>107.682913458019</v>
      </c>
      <c r="C115" s="28">
        <v>0</v>
      </c>
      <c r="D115" s="28"/>
      <c r="E115" s="28" t="e">
        <v>#N/A</v>
      </c>
      <c r="F115" s="28" t="e">
        <v>#N/A</v>
      </c>
      <c r="G115" s="28"/>
      <c r="H115" s="28" t="e">
        <v>#N/A</v>
      </c>
      <c r="I115" s="28" t="e">
        <v>#N/A</v>
      </c>
    </row>
    <row r="116" spans="2:9" x14ac:dyDescent="0.25">
      <c r="B116" s="28">
        <v>77.186422275577371</v>
      </c>
      <c r="C116" s="28">
        <v>0</v>
      </c>
      <c r="D116" s="28"/>
      <c r="E116" s="28" t="e">
        <v>#N/A</v>
      </c>
      <c r="F116" s="28" t="e">
        <v>#N/A</v>
      </c>
      <c r="G116" s="28"/>
      <c r="H116" s="28" t="e">
        <v>#N/A</v>
      </c>
      <c r="I116" s="28" t="e">
        <v>#N/A</v>
      </c>
    </row>
    <row r="117" spans="2:9" x14ac:dyDescent="0.25">
      <c r="B117" s="28">
        <v>117.99454969097025</v>
      </c>
      <c r="C117" s="28">
        <v>0</v>
      </c>
      <c r="D117" s="28"/>
      <c r="E117" s="28" t="e">
        <v>#N/A</v>
      </c>
      <c r="F117" s="28" t="e">
        <v>#N/A</v>
      </c>
      <c r="G117" s="28"/>
      <c r="H117" s="28" t="e">
        <v>#N/A</v>
      </c>
      <c r="I117" s="28" t="e">
        <v>#N/A</v>
      </c>
    </row>
    <row r="118" spans="2:9" x14ac:dyDescent="0.25">
      <c r="B118" s="28">
        <v>132.06044221429789</v>
      </c>
      <c r="C118" s="28">
        <v>3.4535569377136519</v>
      </c>
      <c r="D118" s="28"/>
      <c r="E118" s="28" t="e">
        <v>#N/A</v>
      </c>
      <c r="F118" s="28" t="e">
        <v>#N/A</v>
      </c>
      <c r="G118" s="28"/>
      <c r="H118" s="28" t="e">
        <v>#N/A</v>
      </c>
      <c r="I118" s="28" t="e">
        <v>#N/A</v>
      </c>
    </row>
    <row r="119" spans="2:9" x14ac:dyDescent="0.25">
      <c r="B119" s="28">
        <v>91.905162435709357</v>
      </c>
      <c r="C119" s="28">
        <v>7.7711984579539575</v>
      </c>
      <c r="D119" s="28"/>
      <c r="E119" s="28" t="e">
        <v>#N/A</v>
      </c>
      <c r="F119" s="28" t="e">
        <v>#N/A</v>
      </c>
      <c r="G119" s="28"/>
      <c r="H119" s="28" t="e">
        <v>#N/A</v>
      </c>
      <c r="I119" s="28" t="e">
        <v>#N/A</v>
      </c>
    </row>
    <row r="120" spans="2:9" x14ac:dyDescent="0.25">
      <c r="B120" s="28">
        <v>169.63423866422553</v>
      </c>
      <c r="C120" s="28">
        <v>35.575902709717035</v>
      </c>
      <c r="D120" s="28"/>
      <c r="E120" s="28" t="e">
        <v>#N/A</v>
      </c>
      <c r="F120" s="28" t="e">
        <v>#N/A</v>
      </c>
      <c r="G120" s="28"/>
      <c r="H120" s="28" t="e">
        <v>#N/A</v>
      </c>
      <c r="I120" s="28" t="e">
        <v>#N/A</v>
      </c>
    </row>
    <row r="121" spans="2:9" x14ac:dyDescent="0.25">
      <c r="B121" s="28">
        <v>94.540785036003911</v>
      </c>
      <c r="C121" s="28">
        <v>0</v>
      </c>
      <c r="D121" s="28"/>
      <c r="E121" s="28" t="e">
        <v>#N/A</v>
      </c>
      <c r="F121" s="28" t="e">
        <v>#N/A</v>
      </c>
      <c r="G121" s="28"/>
      <c r="H121" s="28" t="e">
        <v>#N/A</v>
      </c>
      <c r="I121" s="28" t="e">
        <v>#N/A</v>
      </c>
    </row>
    <row r="122" spans="2:9" x14ac:dyDescent="0.25">
      <c r="B122" s="28">
        <v>179.8953510220785</v>
      </c>
      <c r="C122" s="28">
        <v>27.76916804261645</v>
      </c>
      <c r="D122" s="28"/>
      <c r="E122" s="28" t="e">
        <v>#N/A</v>
      </c>
      <c r="F122" s="28" t="e">
        <v>#N/A</v>
      </c>
      <c r="G122" s="28"/>
      <c r="H122" s="28" t="e">
        <v>#N/A</v>
      </c>
      <c r="I122" s="28" t="e">
        <v>#N/A</v>
      </c>
    </row>
    <row r="123" spans="2:9" x14ac:dyDescent="0.25">
      <c r="B123" s="28">
        <v>90.237015709298078</v>
      </c>
      <c r="C123" s="28">
        <v>0</v>
      </c>
      <c r="D123" s="28"/>
      <c r="E123" s="28" t="e">
        <v>#N/A</v>
      </c>
      <c r="F123" s="28" t="e">
        <v>#N/A</v>
      </c>
      <c r="G123" s="28"/>
      <c r="H123" s="28" t="e">
        <v>#N/A</v>
      </c>
      <c r="I123" s="28" t="e">
        <v>#N/A</v>
      </c>
    </row>
    <row r="124" spans="2:9" x14ac:dyDescent="0.25">
      <c r="B124" s="28">
        <v>102.17116124394286</v>
      </c>
      <c r="C124" s="28">
        <v>0</v>
      </c>
      <c r="D124" s="28"/>
      <c r="E124" s="28" t="e">
        <v>#N/A</v>
      </c>
      <c r="F124" s="28" t="e">
        <v>#N/A</v>
      </c>
      <c r="G124" s="28"/>
      <c r="H124" s="28" t="e">
        <v>#N/A</v>
      </c>
      <c r="I124" s="28" t="e">
        <v>#N/A</v>
      </c>
    </row>
    <row r="125" spans="2:9" x14ac:dyDescent="0.25">
      <c r="B125" s="28">
        <v>138.39820930267257</v>
      </c>
      <c r="C125" s="28">
        <v>1.8160716154395218</v>
      </c>
      <c r="D125" s="28"/>
      <c r="E125" s="28" t="e">
        <v>#N/A</v>
      </c>
      <c r="F125" s="28" t="e">
        <v>#N/A</v>
      </c>
      <c r="G125" s="28"/>
      <c r="H125" s="28" t="e">
        <v>#N/A</v>
      </c>
      <c r="I125" s="28" t="e">
        <v>#N/A</v>
      </c>
    </row>
    <row r="126" spans="2:9" x14ac:dyDescent="0.25">
      <c r="B126" s="28">
        <v>109.03470729758726</v>
      </c>
      <c r="C126" s="28">
        <v>0</v>
      </c>
      <c r="D126" s="28"/>
      <c r="E126" s="28" t="e">
        <v>#N/A</v>
      </c>
      <c r="F126" s="28" t="e">
        <v>#N/A</v>
      </c>
      <c r="G126" s="28"/>
      <c r="H126" s="28" t="e">
        <v>#N/A</v>
      </c>
      <c r="I126" s="28" t="e">
        <v>#N/A</v>
      </c>
    </row>
    <row r="127" spans="2:9" x14ac:dyDescent="0.25">
      <c r="B127" s="28">
        <v>99.717627494089811</v>
      </c>
      <c r="C127" s="28">
        <v>0</v>
      </c>
      <c r="D127" s="28"/>
      <c r="E127" s="28" t="e">
        <v>#N/A</v>
      </c>
      <c r="F127" s="28" t="e">
        <v>#N/A</v>
      </c>
      <c r="G127" s="28"/>
      <c r="H127" s="28" t="e">
        <v>#N/A</v>
      </c>
      <c r="I127" s="28" t="e">
        <v>#N/A</v>
      </c>
    </row>
    <row r="128" spans="2:9" x14ac:dyDescent="0.25">
      <c r="B128" s="28">
        <v>84.936613137408813</v>
      </c>
      <c r="C128" s="28">
        <v>0</v>
      </c>
      <c r="D128" s="28"/>
      <c r="E128" s="28" t="e">
        <v>#N/A</v>
      </c>
      <c r="F128" s="28" t="e">
        <v>#N/A</v>
      </c>
      <c r="G128" s="28"/>
      <c r="H128" s="28" t="e">
        <v>#N/A</v>
      </c>
      <c r="I128" s="28" t="e">
        <v>#N/A</v>
      </c>
    </row>
    <row r="129" spans="2:9" x14ac:dyDescent="0.25">
      <c r="B129" s="28">
        <v>83.095759366594464</v>
      </c>
      <c r="C129" s="28">
        <v>0</v>
      </c>
      <c r="D129" s="28"/>
      <c r="E129" s="28" t="e">
        <v>#N/A</v>
      </c>
      <c r="F129" s="28" t="e">
        <v>#N/A</v>
      </c>
      <c r="G129" s="28"/>
      <c r="H129" s="28" t="e">
        <v>#N/A</v>
      </c>
      <c r="I129" s="28" t="e">
        <v>#N/A</v>
      </c>
    </row>
    <row r="130" spans="2:9" x14ac:dyDescent="0.25">
      <c r="B130" s="28">
        <v>86.896309873726423</v>
      </c>
      <c r="C130" s="28">
        <v>0</v>
      </c>
      <c r="D130" s="28"/>
      <c r="E130" s="28" t="e">
        <v>#N/A</v>
      </c>
      <c r="F130" s="28" t="e">
        <v>#N/A</v>
      </c>
      <c r="G130" s="28"/>
      <c r="H130" s="28" t="e">
        <v>#N/A</v>
      </c>
      <c r="I130" s="28" t="e">
        <v>#N/A</v>
      </c>
    </row>
    <row r="131" spans="2:9" x14ac:dyDescent="0.25">
      <c r="B131" s="28">
        <v>120.26897436589802</v>
      </c>
      <c r="C131" s="28">
        <v>0</v>
      </c>
      <c r="D131" s="28"/>
      <c r="E131" s="28" t="e">
        <v>#N/A</v>
      </c>
      <c r="F131" s="28" t="e">
        <v>#N/A</v>
      </c>
      <c r="G131" s="28"/>
      <c r="H131" s="28" t="e">
        <v>#N/A</v>
      </c>
      <c r="I131" s="28" t="e">
        <v>#N/A</v>
      </c>
    </row>
    <row r="132" spans="2:9" x14ac:dyDescent="0.25">
      <c r="B132" s="28">
        <v>212.00991649037687</v>
      </c>
      <c r="C132" s="28">
        <v>23.070338338990084</v>
      </c>
      <c r="D132" s="28"/>
      <c r="E132" s="28" t="e">
        <v>#N/A</v>
      </c>
      <c r="F132" s="28" t="e">
        <v>#N/A</v>
      </c>
      <c r="G132" s="28"/>
      <c r="H132" s="28" t="e">
        <v>#N/A</v>
      </c>
      <c r="I132" s="28" t="e">
        <v>#N/A</v>
      </c>
    </row>
    <row r="133" spans="2:9" x14ac:dyDescent="0.25">
      <c r="B133" s="28">
        <v>132.39211245950059</v>
      </c>
      <c r="C133" s="28">
        <v>0</v>
      </c>
      <c r="D133" s="28"/>
      <c r="E133" s="28" t="e">
        <v>#N/A</v>
      </c>
      <c r="F133" s="28" t="e">
        <v>#N/A</v>
      </c>
      <c r="G133" s="28"/>
      <c r="H133" s="28" t="e">
        <v>#N/A</v>
      </c>
      <c r="I133" s="28" t="e">
        <v>#N/A</v>
      </c>
    </row>
    <row r="134" spans="2:9" x14ac:dyDescent="0.25">
      <c r="B134" s="28">
        <v>81.123698433235035</v>
      </c>
      <c r="C134" s="28">
        <v>0</v>
      </c>
      <c r="D134" s="28"/>
      <c r="E134" s="28" t="e">
        <v>#N/A</v>
      </c>
      <c r="F134" s="28" t="e">
        <v>#N/A</v>
      </c>
      <c r="G134" s="28"/>
      <c r="H134" s="28" t="e">
        <v>#N/A</v>
      </c>
      <c r="I134" s="28" t="e">
        <v>#N/A</v>
      </c>
    </row>
    <row r="135" spans="2:9" x14ac:dyDescent="0.25">
      <c r="B135" s="28">
        <v>141.91696423662049</v>
      </c>
      <c r="C135" s="28">
        <v>5.1787885665607813</v>
      </c>
      <c r="D135" s="28"/>
      <c r="E135" s="28" t="e">
        <v>#N/A</v>
      </c>
      <c r="F135" s="28" t="e">
        <v>#N/A</v>
      </c>
      <c r="G135" s="28"/>
      <c r="H135" s="28" t="e">
        <v>#N/A</v>
      </c>
      <c r="I135" s="28" t="e">
        <v>#N/A</v>
      </c>
    </row>
    <row r="136" spans="2:9" x14ac:dyDescent="0.25">
      <c r="B136" s="28">
        <v>122.04957451301642</v>
      </c>
      <c r="C136" s="28">
        <v>0</v>
      </c>
      <c r="D136" s="28"/>
      <c r="E136" s="28" t="e">
        <v>#N/A</v>
      </c>
      <c r="F136" s="28" t="e">
        <v>#N/A</v>
      </c>
      <c r="G136" s="28"/>
      <c r="H136" s="28" t="e">
        <v>#N/A</v>
      </c>
      <c r="I136" s="28" t="e">
        <v>#N/A</v>
      </c>
    </row>
    <row r="137" spans="2:9" x14ac:dyDescent="0.25">
      <c r="B137" s="28">
        <v>92.180474407824235</v>
      </c>
      <c r="C137" s="28">
        <v>0</v>
      </c>
      <c r="D137" s="28"/>
      <c r="E137" s="28" t="e">
        <v>#N/A</v>
      </c>
      <c r="F137" s="28" t="e">
        <v>#N/A</v>
      </c>
      <c r="G137" s="28"/>
      <c r="H137" s="28" t="e">
        <v>#N/A</v>
      </c>
      <c r="I137" s="28" t="e">
        <v>#N/A</v>
      </c>
    </row>
    <row r="138" spans="2:9" x14ac:dyDescent="0.25">
      <c r="B138" s="28">
        <v>92.468900564925647</v>
      </c>
      <c r="C138" s="28">
        <v>0</v>
      </c>
      <c r="D138" s="28"/>
      <c r="E138" s="28" t="e">
        <v>#N/A</v>
      </c>
      <c r="F138" s="28" t="e">
        <v>#N/A</v>
      </c>
      <c r="G138" s="28"/>
      <c r="H138" s="28" t="e">
        <v>#N/A</v>
      </c>
      <c r="I138" s="28" t="e">
        <v>#N/A</v>
      </c>
    </row>
    <row r="139" spans="2:9" x14ac:dyDescent="0.25">
      <c r="B139" s="28">
        <v>182.62593358461461</v>
      </c>
      <c r="C139" s="28">
        <v>15.597713994530537</v>
      </c>
      <c r="D139" s="28"/>
      <c r="E139" s="28" t="e">
        <v>#N/A</v>
      </c>
      <c r="F139" s="28" t="e">
        <v>#N/A</v>
      </c>
      <c r="G139" s="28"/>
      <c r="H139" s="28" t="e">
        <v>#N/A</v>
      </c>
      <c r="I139" s="28" t="e">
        <v>#N/A</v>
      </c>
    </row>
    <row r="140" spans="2:9" x14ac:dyDescent="0.25">
      <c r="B140" s="28">
        <v>124.91685941581217</v>
      </c>
      <c r="C140" s="28">
        <v>0</v>
      </c>
      <c r="D140" s="28"/>
      <c r="E140" s="28" t="e">
        <v>#N/A</v>
      </c>
      <c r="F140" s="28" t="e">
        <v>#N/A</v>
      </c>
      <c r="G140" s="28"/>
      <c r="H140" s="28" t="e">
        <v>#N/A</v>
      </c>
      <c r="I140" s="28" t="e">
        <v>#N/A</v>
      </c>
    </row>
    <row r="141" spans="2:9" x14ac:dyDescent="0.25">
      <c r="B141" s="28">
        <v>126.89770493578951</v>
      </c>
      <c r="C141" s="28">
        <v>0.10022892942109998</v>
      </c>
      <c r="D141" s="28"/>
      <c r="E141" s="28" t="e">
        <v>#N/A</v>
      </c>
      <c r="F141" s="28" t="e">
        <v>#N/A</v>
      </c>
      <c r="G141" s="28"/>
      <c r="H141" s="28" t="e">
        <v>#N/A</v>
      </c>
      <c r="I141" s="28" t="e">
        <v>#N/A</v>
      </c>
    </row>
    <row r="142" spans="2:9" x14ac:dyDescent="0.25">
      <c r="B142" s="28">
        <v>87.854314755723664</v>
      </c>
      <c r="C142" s="28">
        <v>0</v>
      </c>
      <c r="D142" s="28"/>
      <c r="E142" s="28" t="e">
        <v>#N/A</v>
      </c>
      <c r="F142" s="28" t="e">
        <v>#N/A</v>
      </c>
      <c r="G142" s="28"/>
      <c r="H142" s="28" t="e">
        <v>#N/A</v>
      </c>
      <c r="I142" s="28" t="e">
        <v>#N/A</v>
      </c>
    </row>
    <row r="143" spans="2:9" x14ac:dyDescent="0.25">
      <c r="B143" s="28">
        <v>55.758515921583069</v>
      </c>
      <c r="C143" s="28">
        <v>0</v>
      </c>
      <c r="D143" s="28"/>
      <c r="E143" s="28" t="e">
        <v>#N/A</v>
      </c>
      <c r="F143" s="28" t="e">
        <v>#N/A</v>
      </c>
      <c r="G143" s="28"/>
      <c r="H143" s="28" t="e">
        <v>#N/A</v>
      </c>
      <c r="I143" s="28" t="e">
        <v>#N/A</v>
      </c>
    </row>
    <row r="144" spans="2:9" x14ac:dyDescent="0.25">
      <c r="B144" s="28">
        <v>204.135487139882</v>
      </c>
      <c r="C144" s="28">
        <v>47.021974559170211</v>
      </c>
      <c r="D144" s="28"/>
      <c r="E144" s="28" t="e">
        <v>#N/A</v>
      </c>
      <c r="F144" s="28" t="e">
        <v>#N/A</v>
      </c>
      <c r="G144" s="28"/>
      <c r="H144" s="28" t="e">
        <v>#N/A</v>
      </c>
      <c r="I144" s="28" t="e">
        <v>#N/A</v>
      </c>
    </row>
    <row r="145" spans="2:9" x14ac:dyDescent="0.25">
      <c r="B145" s="28">
        <v>130.25160848843925</v>
      </c>
      <c r="C145" s="28">
        <v>8.4308830230680716</v>
      </c>
      <c r="D145" s="28"/>
      <c r="E145" s="28" t="e">
        <v>#N/A</v>
      </c>
      <c r="F145" s="28" t="e">
        <v>#N/A</v>
      </c>
      <c r="G145" s="28"/>
      <c r="H145" s="28" t="e">
        <v>#N/A</v>
      </c>
      <c r="I145" s="28" t="e">
        <v>#N/A</v>
      </c>
    </row>
    <row r="146" spans="2:9" x14ac:dyDescent="0.25">
      <c r="B146" s="28">
        <v>74.072409450592716</v>
      </c>
      <c r="C146" s="28">
        <v>0</v>
      </c>
      <c r="D146" s="28"/>
      <c r="E146" s="28" t="e">
        <v>#N/A</v>
      </c>
      <c r="F146" s="28" t="e">
        <v>#N/A</v>
      </c>
      <c r="G146" s="28"/>
      <c r="H146" s="28" t="e">
        <v>#N/A</v>
      </c>
      <c r="I146" s="28" t="e">
        <v>#N/A</v>
      </c>
    </row>
    <row r="147" spans="2:9" x14ac:dyDescent="0.25">
      <c r="B147" s="28">
        <v>220.83785970937538</v>
      </c>
      <c r="C147" s="28">
        <v>55.198253040497079</v>
      </c>
      <c r="D147" s="28"/>
      <c r="E147" s="28" t="e">
        <v>#N/A</v>
      </c>
      <c r="F147" s="28" t="e">
        <v>#N/A</v>
      </c>
      <c r="G147" s="28"/>
      <c r="H147" s="28" t="e">
        <v>#N/A</v>
      </c>
      <c r="I147" s="28" t="e">
        <v>#N/A</v>
      </c>
    </row>
    <row r="148" spans="2:9" x14ac:dyDescent="0.25">
      <c r="B148" s="28">
        <v>149.34729370367407</v>
      </c>
      <c r="C148" s="28">
        <v>18.091801019644517</v>
      </c>
      <c r="D148" s="28"/>
      <c r="E148" s="28" t="e">
        <v>#N/A</v>
      </c>
      <c r="F148" s="28" t="e">
        <v>#N/A</v>
      </c>
      <c r="G148" s="28"/>
      <c r="H148" s="28" t="e">
        <v>#N/A</v>
      </c>
      <c r="I148" s="28" t="e">
        <v>#N/A</v>
      </c>
    </row>
    <row r="149" spans="2:9" x14ac:dyDescent="0.25">
      <c r="B149" s="28">
        <v>127.79605941124349</v>
      </c>
      <c r="C149" s="28">
        <v>0</v>
      </c>
      <c r="D149" s="28"/>
      <c r="E149" s="28" t="e">
        <v>#N/A</v>
      </c>
      <c r="F149" s="28" t="e">
        <v>#N/A</v>
      </c>
      <c r="G149" s="28"/>
      <c r="H149" s="28" t="e">
        <v>#N/A</v>
      </c>
      <c r="I149" s="28" t="e">
        <v>#N/A</v>
      </c>
    </row>
    <row r="150" spans="2:9" x14ac:dyDescent="0.25">
      <c r="B150" s="28">
        <v>73.841151655801482</v>
      </c>
      <c r="C150" s="28">
        <v>0</v>
      </c>
      <c r="D150" s="28"/>
      <c r="E150" s="28" t="e">
        <v>#N/A</v>
      </c>
      <c r="F150" s="28" t="e">
        <v>#N/A</v>
      </c>
      <c r="G150" s="28"/>
      <c r="H150" s="28" t="e">
        <v>#N/A</v>
      </c>
      <c r="I150" s="28" t="e">
        <v>#N/A</v>
      </c>
    </row>
    <row r="151" spans="2:9" x14ac:dyDescent="0.25">
      <c r="B151" s="28">
        <v>74.435958783862304</v>
      </c>
      <c r="C151" s="28">
        <v>0</v>
      </c>
      <c r="D151" s="28"/>
      <c r="E151" s="28" t="e">
        <v>#N/A</v>
      </c>
      <c r="F151" s="28" t="e">
        <v>#N/A</v>
      </c>
      <c r="G151" s="28"/>
      <c r="H151" s="28" t="e">
        <v>#N/A</v>
      </c>
      <c r="I151" s="28" t="e">
        <v>#N/A</v>
      </c>
    </row>
    <row r="152" spans="2:9" x14ac:dyDescent="0.25">
      <c r="B152" s="28">
        <v>102.11585382115787</v>
      </c>
      <c r="C152" s="28">
        <v>0</v>
      </c>
      <c r="D152" s="28"/>
      <c r="E152" s="28" t="e">
        <v>#N/A</v>
      </c>
      <c r="F152" s="28" t="e">
        <v>#N/A</v>
      </c>
      <c r="G152" s="28"/>
      <c r="H152" s="28" t="e">
        <v>#N/A</v>
      </c>
      <c r="I152" s="28" t="e">
        <v>#N/A</v>
      </c>
    </row>
    <row r="153" spans="2:9" x14ac:dyDescent="0.25">
      <c r="B153" s="28">
        <v>85.211144769185154</v>
      </c>
      <c r="C153" s="28">
        <v>0</v>
      </c>
      <c r="D153" s="28"/>
      <c r="E153" s="28" t="e">
        <v>#N/A</v>
      </c>
      <c r="F153" s="28" t="e">
        <v>#N/A</v>
      </c>
      <c r="G153" s="28"/>
      <c r="H153" s="28" t="e">
        <v>#N/A</v>
      </c>
      <c r="I153" s="28" t="e">
        <v>#N/A</v>
      </c>
    </row>
    <row r="154" spans="2:9" x14ac:dyDescent="0.25">
      <c r="B154" s="28">
        <v>126.67207364973525</v>
      </c>
      <c r="C154" s="28">
        <v>0</v>
      </c>
      <c r="D154" s="28"/>
      <c r="E154" s="28" t="e">
        <v>#N/A</v>
      </c>
      <c r="F154" s="28" t="e">
        <v>#N/A</v>
      </c>
      <c r="G154" s="28"/>
      <c r="H154" s="28" t="e">
        <v>#N/A</v>
      </c>
      <c r="I154" s="28" t="e">
        <v>#N/A</v>
      </c>
    </row>
    <row r="155" spans="2:9" x14ac:dyDescent="0.25">
      <c r="B155" s="28">
        <v>81.562748702143338</v>
      </c>
      <c r="C155" s="28">
        <v>0</v>
      </c>
      <c r="D155" s="28"/>
      <c r="E155" s="28" t="e">
        <v>#N/A</v>
      </c>
      <c r="F155" s="28" t="e">
        <v>#N/A</v>
      </c>
      <c r="G155" s="28"/>
      <c r="H155" s="28" t="e">
        <v>#N/A</v>
      </c>
      <c r="I155" s="28" t="e">
        <v>#N/A</v>
      </c>
    </row>
    <row r="156" spans="2:9" x14ac:dyDescent="0.25">
      <c r="B156" s="28">
        <v>167.50445261411485</v>
      </c>
      <c r="C156" s="28">
        <v>16.855104316614021</v>
      </c>
      <c r="D156" s="28"/>
      <c r="E156" s="28" t="e">
        <v>#N/A</v>
      </c>
      <c r="F156" s="28" t="e">
        <v>#N/A</v>
      </c>
      <c r="G156" s="28"/>
      <c r="H156" s="28" t="e">
        <v>#N/A</v>
      </c>
      <c r="I156" s="28" t="e">
        <v>#N/A</v>
      </c>
    </row>
    <row r="157" spans="2:9" x14ac:dyDescent="0.25">
      <c r="B157" s="28">
        <v>46.259413306306392</v>
      </c>
      <c r="C157" s="28">
        <v>0</v>
      </c>
      <c r="D157" s="28"/>
      <c r="E157" s="28" t="e">
        <v>#N/A</v>
      </c>
      <c r="F157" s="28" t="e">
        <v>#N/A</v>
      </c>
      <c r="G157" s="28"/>
      <c r="H157" s="28" t="e">
        <v>#N/A</v>
      </c>
      <c r="I157" s="28" t="e">
        <v>#N/A</v>
      </c>
    </row>
    <row r="158" spans="2:9" x14ac:dyDescent="0.25">
      <c r="B158" s="28">
        <v>90.634652084324813</v>
      </c>
      <c r="C158" s="28">
        <v>0</v>
      </c>
      <c r="D158" s="28"/>
      <c r="E158" s="28" t="e">
        <v>#N/A</v>
      </c>
      <c r="F158" s="28" t="e">
        <v>#N/A</v>
      </c>
      <c r="G158" s="28"/>
      <c r="H158" s="28" t="e">
        <v>#N/A</v>
      </c>
      <c r="I158" s="28" t="e">
        <v>#N/A</v>
      </c>
    </row>
    <row r="159" spans="2:9" x14ac:dyDescent="0.25">
      <c r="B159" s="28">
        <v>190.46137505807303</v>
      </c>
      <c r="C159" s="28">
        <v>43.134254367537956</v>
      </c>
      <c r="D159" s="28"/>
      <c r="E159" s="28" t="e">
        <v>#N/A</v>
      </c>
      <c r="F159" s="28" t="e">
        <v>#N/A</v>
      </c>
      <c r="G159" s="28"/>
      <c r="H159" s="28" t="e">
        <v>#N/A</v>
      </c>
      <c r="I159" s="28" t="e">
        <v>#N/A</v>
      </c>
    </row>
    <row r="160" spans="2:9" x14ac:dyDescent="0.25">
      <c r="B160" s="28">
        <v>222.35560752090601</v>
      </c>
      <c r="C160" s="28">
        <v>55.358537280839897</v>
      </c>
      <c r="D160" s="28"/>
      <c r="E160" s="28" t="e">
        <v>#N/A</v>
      </c>
      <c r="F160" s="28" t="e">
        <v>#N/A</v>
      </c>
      <c r="G160" s="28"/>
      <c r="H160" s="28" t="e">
        <v>#N/A</v>
      </c>
      <c r="I160" s="28" t="e">
        <v>#N/A</v>
      </c>
    </row>
    <row r="161" spans="2:9" x14ac:dyDescent="0.25">
      <c r="B161" s="28">
        <v>58.589192021011812</v>
      </c>
      <c r="C161" s="28">
        <v>0</v>
      </c>
      <c r="D161" s="28"/>
      <c r="E161" s="28" t="e">
        <v>#N/A</v>
      </c>
      <c r="F161" s="28" t="e">
        <v>#N/A</v>
      </c>
      <c r="G161" s="28"/>
      <c r="H161" s="28" t="e">
        <v>#N/A</v>
      </c>
      <c r="I161" s="28" t="e">
        <v>#N/A</v>
      </c>
    </row>
    <row r="162" spans="2:9" x14ac:dyDescent="0.25">
      <c r="B162" s="28">
        <v>87.94785189438511</v>
      </c>
      <c r="C162" s="28">
        <v>0</v>
      </c>
      <c r="D162" s="28"/>
      <c r="E162" s="28" t="e">
        <v>#N/A</v>
      </c>
      <c r="F162" s="28" t="e">
        <v>#N/A</v>
      </c>
      <c r="G162" s="28"/>
      <c r="H162" s="28" t="e">
        <v>#N/A</v>
      </c>
      <c r="I162" s="28" t="e">
        <v>#N/A</v>
      </c>
    </row>
    <row r="163" spans="2:9" x14ac:dyDescent="0.25">
      <c r="B163" s="28">
        <v>162.96453422690087</v>
      </c>
      <c r="C163" s="28">
        <v>25.70033448469972</v>
      </c>
      <c r="D163" s="28"/>
      <c r="E163" s="28" t="e">
        <v>#N/A</v>
      </c>
      <c r="F163" s="28" t="e">
        <v>#N/A</v>
      </c>
      <c r="G163" s="28"/>
      <c r="H163" s="28" t="e">
        <v>#N/A</v>
      </c>
      <c r="I163" s="28" t="e">
        <v>#N/A</v>
      </c>
    </row>
    <row r="164" spans="2:9" x14ac:dyDescent="0.25">
      <c r="B164" s="28">
        <v>108.78509435291097</v>
      </c>
      <c r="C164" s="28">
        <v>0</v>
      </c>
      <c r="D164" s="28"/>
      <c r="E164" s="28" t="e">
        <v>#N/A</v>
      </c>
      <c r="F164" s="28" t="e">
        <v>#N/A</v>
      </c>
      <c r="G164" s="28"/>
      <c r="H164" s="28" t="e">
        <v>#N/A</v>
      </c>
      <c r="I164" s="28" t="e">
        <v>#N/A</v>
      </c>
    </row>
    <row r="165" spans="2:9" x14ac:dyDescent="0.25">
      <c r="B165" s="28">
        <v>66.285237529776737</v>
      </c>
      <c r="C165" s="28">
        <v>0</v>
      </c>
      <c r="D165" s="28"/>
      <c r="E165" s="28" t="e">
        <v>#N/A</v>
      </c>
      <c r="F165" s="28" t="e">
        <v>#N/A</v>
      </c>
      <c r="G165" s="28"/>
      <c r="H165" s="28" t="e">
        <v>#N/A</v>
      </c>
      <c r="I165" s="28" t="e">
        <v>#N/A</v>
      </c>
    </row>
    <row r="166" spans="2:9" x14ac:dyDescent="0.25">
      <c r="B166" s="28">
        <v>75.876319009136267</v>
      </c>
      <c r="C166" s="28">
        <v>0</v>
      </c>
      <c r="D166" s="28"/>
      <c r="E166" s="28" t="e">
        <v>#N/A</v>
      </c>
      <c r="F166" s="28" t="e">
        <v>#N/A</v>
      </c>
      <c r="G166" s="28"/>
      <c r="H166" s="28" t="e">
        <v>#N/A</v>
      </c>
      <c r="I166" s="28" t="e">
        <v>#N/A</v>
      </c>
    </row>
    <row r="167" spans="2:9" x14ac:dyDescent="0.25">
      <c r="B167" s="28">
        <v>169.16270090258701</v>
      </c>
      <c r="C167" s="28">
        <v>18.616927737498251</v>
      </c>
      <c r="D167" s="28"/>
      <c r="E167" s="28" t="e">
        <v>#N/A</v>
      </c>
      <c r="F167" s="28" t="e">
        <v>#N/A</v>
      </c>
      <c r="G167" s="28"/>
      <c r="H167" s="28" t="e">
        <v>#N/A</v>
      </c>
      <c r="I167" s="28" t="e">
        <v>#N/A</v>
      </c>
    </row>
    <row r="168" spans="2:9" x14ac:dyDescent="0.25">
      <c r="B168" s="28">
        <v>87.659742613934412</v>
      </c>
      <c r="C168" s="28">
        <v>0</v>
      </c>
      <c r="D168" s="28"/>
      <c r="E168" s="28" t="e">
        <v>#N/A</v>
      </c>
      <c r="F168" s="28" t="e">
        <v>#N/A</v>
      </c>
      <c r="G168" s="28"/>
      <c r="H168" s="28" t="e">
        <v>#N/A</v>
      </c>
      <c r="I168" s="28" t="e">
        <v>#N/A</v>
      </c>
    </row>
    <row r="169" spans="2:9" x14ac:dyDescent="0.25">
      <c r="B169" s="28">
        <v>120.78292868606265</v>
      </c>
      <c r="C169" s="28">
        <v>0</v>
      </c>
      <c r="D169" s="28"/>
      <c r="E169" s="28" t="e">
        <v>#N/A</v>
      </c>
      <c r="F169" s="28" t="e">
        <v>#N/A</v>
      </c>
      <c r="G169" s="28"/>
      <c r="H169" s="28" t="e">
        <v>#N/A</v>
      </c>
      <c r="I169" s="28" t="e">
        <v>#N/A</v>
      </c>
    </row>
    <row r="170" spans="2:9" x14ac:dyDescent="0.25">
      <c r="B170" s="28">
        <v>137.2057586766916</v>
      </c>
      <c r="C170" s="28">
        <v>12.158683304804924</v>
      </c>
      <c r="D170" s="28"/>
      <c r="E170" s="28" t="e">
        <v>#N/A</v>
      </c>
      <c r="F170" s="28" t="e">
        <v>#N/A</v>
      </c>
      <c r="G170" s="28"/>
      <c r="H170" s="28" t="e">
        <v>#N/A</v>
      </c>
      <c r="I170" s="28" t="e">
        <v>#N/A</v>
      </c>
    </row>
    <row r="171" spans="2:9" x14ac:dyDescent="0.25">
      <c r="B171" s="28">
        <v>107.12469451406604</v>
      </c>
      <c r="C171" s="28">
        <v>0</v>
      </c>
      <c r="D171" s="28"/>
      <c r="E171" s="28" t="e">
        <v>#N/A</v>
      </c>
      <c r="F171" s="28" t="e">
        <v>#N/A</v>
      </c>
      <c r="G171" s="28"/>
      <c r="H171" s="28" t="e">
        <v>#N/A</v>
      </c>
      <c r="I171" s="28" t="e">
        <v>#N/A</v>
      </c>
    </row>
    <row r="172" spans="2:9" x14ac:dyDescent="0.25">
      <c r="B172" s="28">
        <v>78.789497917208507</v>
      </c>
      <c r="C172" s="28">
        <v>0</v>
      </c>
      <c r="D172" s="28"/>
      <c r="E172" s="28" t="e">
        <v>#N/A</v>
      </c>
      <c r="F172" s="28" t="e">
        <v>#N/A</v>
      </c>
      <c r="G172" s="28"/>
      <c r="H172" s="28" t="e">
        <v>#N/A</v>
      </c>
      <c r="I172" s="28" t="e">
        <v>#N/A</v>
      </c>
    </row>
    <row r="173" spans="2:9" x14ac:dyDescent="0.25">
      <c r="B173" s="28">
        <v>72.360971154886528</v>
      </c>
      <c r="C173" s="28">
        <v>0</v>
      </c>
      <c r="D173" s="28"/>
      <c r="E173" s="28" t="e">
        <v>#N/A</v>
      </c>
      <c r="F173" s="28" t="e">
        <v>#N/A</v>
      </c>
      <c r="G173" s="28"/>
      <c r="H173" s="28" t="e">
        <v>#N/A</v>
      </c>
      <c r="I173" s="28" t="e">
        <v>#N/A</v>
      </c>
    </row>
    <row r="174" spans="2:9" x14ac:dyDescent="0.25">
      <c r="B174" s="28">
        <v>76.284373808335573</v>
      </c>
      <c r="C174" s="28">
        <v>0</v>
      </c>
      <c r="D174" s="28"/>
      <c r="E174" s="28" t="e">
        <v>#N/A</v>
      </c>
      <c r="F174" s="28" t="e">
        <v>#N/A</v>
      </c>
      <c r="G174" s="28"/>
      <c r="H174" s="28" t="e">
        <v>#N/A</v>
      </c>
      <c r="I174" s="28" t="e">
        <v>#N/A</v>
      </c>
    </row>
    <row r="175" spans="2:9" x14ac:dyDescent="0.25">
      <c r="B175" s="28">
        <v>144.87179147873942</v>
      </c>
      <c r="C175" s="28">
        <v>0</v>
      </c>
      <c r="D175" s="28"/>
      <c r="E175" s="28" t="e">
        <v>#N/A</v>
      </c>
      <c r="F175" s="28" t="e">
        <v>#N/A</v>
      </c>
      <c r="G175" s="28"/>
      <c r="H175" s="28" t="e">
        <v>#N/A</v>
      </c>
      <c r="I175" s="28" t="e">
        <v>#N/A</v>
      </c>
    </row>
    <row r="176" spans="2:9" x14ac:dyDescent="0.25">
      <c r="B176" s="28">
        <v>141.78300750779337</v>
      </c>
      <c r="C176" s="28">
        <v>16.61060001313869</v>
      </c>
      <c r="D176" s="28"/>
      <c r="E176" s="28" t="e">
        <v>#N/A</v>
      </c>
      <c r="F176" s="28" t="e">
        <v>#N/A</v>
      </c>
      <c r="G176" s="28"/>
      <c r="H176" s="28" t="e">
        <v>#N/A</v>
      </c>
      <c r="I176" s="28" t="e">
        <v>#N/A</v>
      </c>
    </row>
    <row r="177" spans="2:9" x14ac:dyDescent="0.25">
      <c r="B177" s="28">
        <v>128.3725265006363</v>
      </c>
      <c r="C177" s="28">
        <v>0</v>
      </c>
      <c r="D177" s="28"/>
      <c r="E177" s="28" t="e">
        <v>#N/A</v>
      </c>
      <c r="F177" s="28" t="e">
        <v>#N/A</v>
      </c>
      <c r="G177" s="28"/>
      <c r="H177" s="28" t="e">
        <v>#N/A</v>
      </c>
      <c r="I177" s="28" t="e">
        <v>#N/A</v>
      </c>
    </row>
    <row r="178" spans="2:9" x14ac:dyDescent="0.25">
      <c r="B178" s="28">
        <v>142.42989129028643</v>
      </c>
      <c r="C178" s="28">
        <v>0.42019294643215838</v>
      </c>
      <c r="D178" s="28"/>
      <c r="E178" s="28" t="e">
        <v>#N/A</v>
      </c>
      <c r="F178" s="28" t="e">
        <v>#N/A</v>
      </c>
      <c r="G178" s="28"/>
      <c r="H178" s="28" t="e">
        <v>#N/A</v>
      </c>
      <c r="I178" s="28" t="e">
        <v>#N/A</v>
      </c>
    </row>
    <row r="179" spans="2:9" x14ac:dyDescent="0.25">
      <c r="B179" s="28">
        <v>81.469018780461127</v>
      </c>
      <c r="C179" s="28">
        <v>0</v>
      </c>
      <c r="D179" s="28"/>
      <c r="E179" s="28" t="e">
        <v>#N/A</v>
      </c>
      <c r="F179" s="28" t="e">
        <v>#N/A</v>
      </c>
      <c r="G179" s="28"/>
      <c r="H179" s="28" t="e">
        <v>#N/A</v>
      </c>
      <c r="I179" s="28" t="e">
        <v>#N/A</v>
      </c>
    </row>
    <row r="180" spans="2:9" x14ac:dyDescent="0.25">
      <c r="B180" s="28">
        <v>94.187576283134419</v>
      </c>
      <c r="C180" s="28">
        <v>0</v>
      </c>
      <c r="D180" s="28"/>
      <c r="E180" s="28" t="e">
        <v>#N/A</v>
      </c>
      <c r="F180" s="28" t="e">
        <v>#N/A</v>
      </c>
      <c r="G180" s="28"/>
      <c r="H180" s="28" t="e">
        <v>#N/A</v>
      </c>
      <c r="I180" s="28" t="e">
        <v>#N/A</v>
      </c>
    </row>
    <row r="181" spans="2:9" x14ac:dyDescent="0.25">
      <c r="B181" s="28">
        <v>118.16311921800619</v>
      </c>
      <c r="C181" s="28">
        <v>0</v>
      </c>
      <c r="D181" s="28"/>
      <c r="E181" s="28" t="e">
        <v>#N/A</v>
      </c>
      <c r="F181" s="28" t="e">
        <v>#N/A</v>
      </c>
      <c r="G181" s="28"/>
      <c r="H181" s="28" t="e">
        <v>#N/A</v>
      </c>
      <c r="I181" s="28" t="e">
        <v>#N/A</v>
      </c>
    </row>
    <row r="182" spans="2:9" x14ac:dyDescent="0.25">
      <c r="B182" s="28">
        <v>85.487223267364925</v>
      </c>
      <c r="C182" s="28">
        <v>0</v>
      </c>
      <c r="D182" s="28"/>
      <c r="E182" s="28" t="e">
        <v>#N/A</v>
      </c>
      <c r="F182" s="28" t="e">
        <v>#N/A</v>
      </c>
      <c r="G182" s="28"/>
      <c r="H182" s="28" t="e">
        <v>#N/A</v>
      </c>
      <c r="I182" s="28" t="e">
        <v>#N/A</v>
      </c>
    </row>
    <row r="183" spans="2:9" x14ac:dyDescent="0.25">
      <c r="B183" s="28">
        <v>153.35234285252201</v>
      </c>
      <c r="C183" s="28">
        <v>4.0719040195595761</v>
      </c>
      <c r="D183" s="28"/>
      <c r="E183" s="28" t="e">
        <v>#N/A</v>
      </c>
      <c r="F183" s="28" t="e">
        <v>#N/A</v>
      </c>
      <c r="G183" s="28"/>
      <c r="H183" s="28" t="e">
        <v>#N/A</v>
      </c>
      <c r="I183" s="28" t="e">
        <v>#N/A</v>
      </c>
    </row>
    <row r="184" spans="2:9" x14ac:dyDescent="0.25">
      <c r="B184" s="28">
        <v>117.51787062683307</v>
      </c>
      <c r="C184" s="28">
        <v>3.1373203613486975</v>
      </c>
      <c r="D184" s="28"/>
      <c r="E184" s="28" t="e">
        <v>#N/A</v>
      </c>
      <c r="F184" s="28" t="e">
        <v>#N/A</v>
      </c>
      <c r="G184" s="28"/>
      <c r="H184" s="28" t="e">
        <v>#N/A</v>
      </c>
      <c r="I184" s="28" t="e">
        <v>#N/A</v>
      </c>
    </row>
    <row r="185" spans="2:9" x14ac:dyDescent="0.25">
      <c r="B185" s="28">
        <v>82.776800720697267</v>
      </c>
      <c r="C185" s="28">
        <v>0</v>
      </c>
      <c r="D185" s="28"/>
      <c r="E185" s="28" t="e">
        <v>#N/A</v>
      </c>
      <c r="F185" s="28" t="e">
        <v>#N/A</v>
      </c>
      <c r="G185" s="28"/>
      <c r="H185" s="28" t="e">
        <v>#N/A</v>
      </c>
      <c r="I185" s="28" t="e">
        <v>#N/A</v>
      </c>
    </row>
    <row r="186" spans="2:9" x14ac:dyDescent="0.25">
      <c r="B186" s="28">
        <v>186.86894109966801</v>
      </c>
      <c r="C186" s="28">
        <v>28.266938380314024</v>
      </c>
      <c r="D186" s="28"/>
      <c r="E186" s="28" t="e">
        <v>#N/A</v>
      </c>
      <c r="F186" s="28" t="e">
        <v>#N/A</v>
      </c>
      <c r="G186" s="28"/>
      <c r="H186" s="28" t="e">
        <v>#N/A</v>
      </c>
      <c r="I186" s="28" t="e">
        <v>#N/A</v>
      </c>
    </row>
    <row r="187" spans="2:9" x14ac:dyDescent="0.25">
      <c r="B187" s="28">
        <v>101.03635431139898</v>
      </c>
      <c r="C187" s="28">
        <v>0</v>
      </c>
      <c r="D187" s="28"/>
      <c r="E187" s="28" t="e">
        <v>#N/A</v>
      </c>
      <c r="F187" s="28" t="e">
        <v>#N/A</v>
      </c>
      <c r="G187" s="28"/>
      <c r="H187" s="28" t="e">
        <v>#N/A</v>
      </c>
      <c r="I187" s="28" t="e">
        <v>#N/A</v>
      </c>
    </row>
    <row r="188" spans="2:9" x14ac:dyDescent="0.25">
      <c r="B188" s="28">
        <v>81.667791098304761</v>
      </c>
      <c r="C188" s="28">
        <v>0</v>
      </c>
      <c r="D188" s="28"/>
      <c r="E188" s="28" t="e">
        <v>#N/A</v>
      </c>
      <c r="F188" s="28" t="e">
        <v>#N/A</v>
      </c>
      <c r="G188" s="28"/>
      <c r="H188" s="28" t="e">
        <v>#N/A</v>
      </c>
      <c r="I188" s="28" t="e">
        <v>#N/A</v>
      </c>
    </row>
    <row r="189" spans="2:9" x14ac:dyDescent="0.25">
      <c r="B189" s="28">
        <v>100.58069751567194</v>
      </c>
      <c r="C189" s="28">
        <v>0</v>
      </c>
      <c r="D189" s="28"/>
      <c r="E189" s="28" t="e">
        <v>#N/A</v>
      </c>
      <c r="F189" s="28" t="e">
        <v>#N/A</v>
      </c>
      <c r="G189" s="28"/>
      <c r="H189" s="28" t="e">
        <v>#N/A</v>
      </c>
      <c r="I189" s="28" t="e">
        <v>#N/A</v>
      </c>
    </row>
    <row r="190" spans="2:9" x14ac:dyDescent="0.25">
      <c r="B190" s="28">
        <v>130.0253112642375</v>
      </c>
      <c r="C190" s="28">
        <v>0</v>
      </c>
      <c r="D190" s="28"/>
      <c r="E190" s="28" t="e">
        <v>#N/A</v>
      </c>
      <c r="F190" s="28" t="e">
        <v>#N/A</v>
      </c>
      <c r="G190" s="28"/>
      <c r="H190" s="28" t="e">
        <v>#N/A</v>
      </c>
      <c r="I190" s="28" t="e">
        <v>#N/A</v>
      </c>
    </row>
    <row r="191" spans="2:9" x14ac:dyDescent="0.25">
      <c r="B191" s="28">
        <v>165.76816333686386</v>
      </c>
      <c r="C191" s="28">
        <v>7.5643442810896016</v>
      </c>
      <c r="D191" s="28"/>
      <c r="E191" s="28" t="e">
        <v>#N/A</v>
      </c>
      <c r="F191" s="28" t="e">
        <v>#N/A</v>
      </c>
      <c r="G191" s="28"/>
      <c r="H191" s="28" t="e">
        <v>#N/A</v>
      </c>
      <c r="I191" s="28" t="e">
        <v>#N/A</v>
      </c>
    </row>
    <row r="192" spans="2:9" x14ac:dyDescent="0.25">
      <c r="B192" s="28">
        <v>143.17860564524617</v>
      </c>
      <c r="C192" s="28">
        <v>0.34333553367367636</v>
      </c>
      <c r="D192" s="28"/>
      <c r="E192" s="28" t="e">
        <v>#N/A</v>
      </c>
      <c r="F192" s="28" t="e">
        <v>#N/A</v>
      </c>
      <c r="G192" s="28"/>
      <c r="H192" s="28" t="e">
        <v>#N/A</v>
      </c>
      <c r="I192" s="28" t="e">
        <v>#N/A</v>
      </c>
    </row>
    <row r="193" spans="2:9" x14ac:dyDescent="0.25">
      <c r="B193" s="28">
        <v>69.04070088202306</v>
      </c>
      <c r="C193" s="28">
        <v>0</v>
      </c>
      <c r="D193" s="28"/>
      <c r="E193" s="28" t="e">
        <v>#N/A</v>
      </c>
      <c r="F193" s="28" t="e">
        <v>#N/A</v>
      </c>
      <c r="G193" s="28"/>
      <c r="H193" s="28" t="e">
        <v>#N/A</v>
      </c>
      <c r="I193" s="28" t="e">
        <v>#N/A</v>
      </c>
    </row>
    <row r="194" spans="2:9" x14ac:dyDescent="0.25">
      <c r="B194" s="28">
        <v>115.69761559811556</v>
      </c>
      <c r="C194" s="28">
        <v>1.4931994496418517</v>
      </c>
      <c r="D194" s="28"/>
      <c r="E194" s="28" t="e">
        <v>#N/A</v>
      </c>
      <c r="F194" s="28" t="e">
        <v>#N/A</v>
      </c>
      <c r="G194" s="28"/>
      <c r="H194" s="28" t="e">
        <v>#N/A</v>
      </c>
      <c r="I194" s="28" t="e">
        <v>#N/A</v>
      </c>
    </row>
    <row r="195" spans="2:9" x14ac:dyDescent="0.25">
      <c r="B195" s="28">
        <v>74.948747746365484</v>
      </c>
      <c r="C195" s="28">
        <v>0</v>
      </c>
      <c r="D195" s="28"/>
      <c r="E195" s="28" t="e">
        <v>#N/A</v>
      </c>
      <c r="F195" s="28" t="e">
        <v>#N/A</v>
      </c>
      <c r="G195" s="28"/>
      <c r="H195" s="28" t="e">
        <v>#N/A</v>
      </c>
      <c r="I195" s="28" t="e">
        <v>#N/A</v>
      </c>
    </row>
    <row r="196" spans="2:9" x14ac:dyDescent="0.25">
      <c r="B196" s="28">
        <v>94.889835414986592</v>
      </c>
      <c r="C196" s="28">
        <v>0</v>
      </c>
      <c r="D196" s="28"/>
      <c r="E196" s="28" t="e">
        <v>#N/A</v>
      </c>
      <c r="F196" s="28" t="e">
        <v>#N/A</v>
      </c>
      <c r="G196" s="28"/>
      <c r="H196" s="28" t="e">
        <v>#N/A</v>
      </c>
      <c r="I196" s="28" t="e">
        <v>#N/A</v>
      </c>
    </row>
    <row r="197" spans="2:9" x14ac:dyDescent="0.25">
      <c r="B197" s="28">
        <v>114.99010214436341</v>
      </c>
      <c r="C197" s="28">
        <v>0</v>
      </c>
      <c r="D197" s="28"/>
      <c r="E197" s="28" t="e">
        <v>#N/A</v>
      </c>
      <c r="F197" s="28" t="e">
        <v>#N/A</v>
      </c>
      <c r="G197" s="28"/>
      <c r="H197" s="28" t="e">
        <v>#N/A</v>
      </c>
      <c r="I197" s="28" t="e">
        <v>#N/A</v>
      </c>
    </row>
    <row r="198" spans="2:9" x14ac:dyDescent="0.25">
      <c r="B198" s="28">
        <v>135.36834001489021</v>
      </c>
      <c r="C198" s="28">
        <v>0</v>
      </c>
      <c r="D198" s="28"/>
      <c r="E198" s="28" t="e">
        <v>#N/A</v>
      </c>
      <c r="F198" s="28" t="e">
        <v>#N/A</v>
      </c>
      <c r="G198" s="28"/>
      <c r="H198" s="28" t="e">
        <v>#N/A</v>
      </c>
      <c r="I198" s="28" t="e">
        <v>#N/A</v>
      </c>
    </row>
    <row r="199" spans="2:9" x14ac:dyDescent="0.25">
      <c r="B199" s="28">
        <v>151.71512383888381</v>
      </c>
      <c r="C199" s="28">
        <v>7.4842358972814305</v>
      </c>
      <c r="D199" s="28"/>
      <c r="E199" s="28" t="e">
        <v>#N/A</v>
      </c>
      <c r="F199" s="28" t="e">
        <v>#N/A</v>
      </c>
      <c r="G199" s="28"/>
      <c r="H199" s="28" t="e">
        <v>#N/A</v>
      </c>
      <c r="I199" s="28" t="e">
        <v>#N/A</v>
      </c>
    </row>
    <row r="200" spans="2:9" x14ac:dyDescent="0.25">
      <c r="B200" s="28">
        <v>82.928775432417723</v>
      </c>
      <c r="C200" s="28">
        <v>0</v>
      </c>
      <c r="D200" s="28"/>
      <c r="E200" s="28" t="e">
        <v>#N/A</v>
      </c>
      <c r="F200" s="28" t="e">
        <v>#N/A</v>
      </c>
      <c r="G200" s="28"/>
      <c r="H200" s="28" t="e">
        <v>#N/A</v>
      </c>
      <c r="I200" s="28" t="e">
        <v>#N/A</v>
      </c>
    </row>
    <row r="201" spans="2:9" x14ac:dyDescent="0.25">
      <c r="B201" s="28">
        <v>78.66834598351933</v>
      </c>
      <c r="C201" s="28">
        <v>0</v>
      </c>
      <c r="D201" s="28"/>
      <c r="E201" s="28" t="e">
        <v>#N/A</v>
      </c>
      <c r="F201" s="28" t="e">
        <v>#N/A</v>
      </c>
      <c r="G201" s="28"/>
      <c r="H201" s="28" t="e">
        <v>#N/A</v>
      </c>
      <c r="I201" s="28" t="e">
        <v>#N/A</v>
      </c>
    </row>
    <row r="202" spans="2:9" x14ac:dyDescent="0.25">
      <c r="B202" s="28">
        <v>143.04910803006968</v>
      </c>
      <c r="C202" s="28">
        <v>4.3446993954882744</v>
      </c>
      <c r="D202" s="28"/>
      <c r="E202" s="28" t="e">
        <v>#N/A</v>
      </c>
      <c r="F202" s="28" t="e">
        <v>#N/A</v>
      </c>
      <c r="G202" s="28"/>
      <c r="H202" s="28" t="e">
        <v>#N/A</v>
      </c>
      <c r="I202" s="28" t="e">
        <v>#N/A</v>
      </c>
    </row>
    <row r="203" spans="2:9" x14ac:dyDescent="0.25">
      <c r="B203" s="28">
        <v>118.24283869740337</v>
      </c>
      <c r="C203" s="28">
        <v>0</v>
      </c>
      <c r="D203" s="28"/>
      <c r="E203" s="28" t="e">
        <v>#N/A</v>
      </c>
      <c r="F203" s="28" t="e">
        <v>#N/A</v>
      </c>
      <c r="G203" s="28"/>
      <c r="H203" s="28" t="e">
        <v>#N/A</v>
      </c>
      <c r="I203" s="28" t="e">
        <v>#N/A</v>
      </c>
    </row>
    <row r="204" spans="2:9" x14ac:dyDescent="0.25">
      <c r="B204" s="28">
        <v>86.83102730354743</v>
      </c>
      <c r="C204" s="28">
        <v>0</v>
      </c>
      <c r="D204" s="28"/>
      <c r="E204" s="28" t="e">
        <v>#N/A</v>
      </c>
      <c r="F204" s="28" t="e">
        <v>#N/A</v>
      </c>
      <c r="G204" s="28"/>
      <c r="H204" s="28" t="e">
        <v>#N/A</v>
      </c>
      <c r="I204" s="28" t="e">
        <v>#N/A</v>
      </c>
    </row>
    <row r="205" spans="2:9" x14ac:dyDescent="0.25">
      <c r="B205" s="28">
        <v>89.652712404047875</v>
      </c>
      <c r="C205" s="28">
        <v>0</v>
      </c>
      <c r="D205" s="28"/>
      <c r="E205" s="28" t="e">
        <v>#N/A</v>
      </c>
      <c r="F205" s="28" t="e">
        <v>#N/A</v>
      </c>
      <c r="G205" s="28"/>
      <c r="H205" s="28" t="e">
        <v>#N/A</v>
      </c>
      <c r="I205" s="28" t="e">
        <v>#N/A</v>
      </c>
    </row>
    <row r="206" spans="2:9" x14ac:dyDescent="0.25">
      <c r="B206" s="28">
        <v>143.89605051951816</v>
      </c>
      <c r="C206" s="28">
        <v>0</v>
      </c>
      <c r="D206" s="28"/>
      <c r="E206" s="28" t="e">
        <v>#N/A</v>
      </c>
      <c r="F206" s="28" t="e">
        <v>#N/A</v>
      </c>
      <c r="G206" s="28"/>
      <c r="H206" s="28" t="e">
        <v>#N/A</v>
      </c>
      <c r="I206" s="28" t="e">
        <v>#N/A</v>
      </c>
    </row>
    <row r="207" spans="2:9" x14ac:dyDescent="0.25">
      <c r="B207" s="28">
        <v>126.59454572166965</v>
      </c>
      <c r="C207" s="28">
        <v>0</v>
      </c>
      <c r="D207" s="28"/>
      <c r="E207" s="28" t="e">
        <v>#N/A</v>
      </c>
      <c r="F207" s="28" t="e">
        <v>#N/A</v>
      </c>
      <c r="G207" s="28"/>
      <c r="H207" s="28" t="e">
        <v>#N/A</v>
      </c>
      <c r="I207" s="28" t="e">
        <v>#N/A</v>
      </c>
    </row>
    <row r="208" spans="2:9" x14ac:dyDescent="0.25">
      <c r="B208" s="28">
        <v>104.78268203727535</v>
      </c>
      <c r="C208" s="28">
        <v>0</v>
      </c>
      <c r="D208" s="28"/>
      <c r="E208" s="28" t="e">
        <v>#N/A</v>
      </c>
      <c r="F208" s="28" t="e">
        <v>#N/A</v>
      </c>
      <c r="G208" s="28"/>
      <c r="H208" s="28" t="e">
        <v>#N/A</v>
      </c>
      <c r="I208" s="28" t="e">
        <v>#N/A</v>
      </c>
    </row>
    <row r="209" spans="2:9" x14ac:dyDescent="0.25">
      <c r="B209" s="28">
        <v>155.78741586599284</v>
      </c>
      <c r="C209" s="28">
        <v>0</v>
      </c>
      <c r="D209" s="28"/>
      <c r="E209" s="28" t="e">
        <v>#N/A</v>
      </c>
      <c r="F209" s="28" t="e">
        <v>#N/A</v>
      </c>
      <c r="G209" s="28"/>
      <c r="H209" s="28" t="e">
        <v>#N/A</v>
      </c>
      <c r="I209" s="28" t="e">
        <v>#N/A</v>
      </c>
    </row>
    <row r="210" spans="2:9" x14ac:dyDescent="0.25">
      <c r="B210" s="28">
        <v>92.063570471339872</v>
      </c>
      <c r="C210" s="28">
        <v>0</v>
      </c>
      <c r="D210" s="28"/>
      <c r="E210" s="28" t="e">
        <v>#N/A</v>
      </c>
      <c r="F210" s="28" t="e">
        <v>#N/A</v>
      </c>
      <c r="G210" s="28"/>
      <c r="H210" s="28" t="e">
        <v>#N/A</v>
      </c>
      <c r="I210" s="28" t="e">
        <v>#N/A</v>
      </c>
    </row>
    <row r="211" spans="2:9" x14ac:dyDescent="0.25">
      <c r="B211" s="28">
        <v>146.25932148916596</v>
      </c>
      <c r="C211" s="28">
        <v>22.551684946960918</v>
      </c>
      <c r="D211" s="28"/>
      <c r="E211" s="28" t="e">
        <v>#N/A</v>
      </c>
      <c r="F211" s="28" t="e">
        <v>#N/A</v>
      </c>
      <c r="G211" s="28"/>
      <c r="H211" s="28" t="e">
        <v>#N/A</v>
      </c>
      <c r="I211" s="28" t="e">
        <v>#N/A</v>
      </c>
    </row>
    <row r="212" spans="2:9" x14ac:dyDescent="0.25">
      <c r="B212" s="28">
        <v>94.904078942596925</v>
      </c>
      <c r="C212" s="28">
        <v>0</v>
      </c>
      <c r="D212" s="28"/>
      <c r="E212" s="28" t="e">
        <v>#N/A</v>
      </c>
      <c r="F212" s="28" t="e">
        <v>#N/A</v>
      </c>
      <c r="G212" s="28"/>
      <c r="H212" s="28" t="e">
        <v>#N/A</v>
      </c>
      <c r="I212" s="28" t="e">
        <v>#N/A</v>
      </c>
    </row>
    <row r="213" spans="2:9" x14ac:dyDescent="0.25">
      <c r="B213" s="28">
        <v>154.79836905804592</v>
      </c>
      <c r="C213" s="28">
        <v>8.6736623564908264</v>
      </c>
      <c r="D213" s="28"/>
      <c r="E213" s="28" t="e">
        <v>#N/A</v>
      </c>
      <c r="F213" s="28" t="e">
        <v>#N/A</v>
      </c>
      <c r="G213" s="28"/>
      <c r="H213" s="28" t="e">
        <v>#N/A</v>
      </c>
      <c r="I213" s="28" t="e">
        <v>#N/A</v>
      </c>
    </row>
    <row r="214" spans="2:9" x14ac:dyDescent="0.25">
      <c r="B214" s="28">
        <v>91.954489138862314</v>
      </c>
      <c r="C214" s="28">
        <v>0</v>
      </c>
      <c r="D214" s="28"/>
      <c r="E214" s="28" t="e">
        <v>#N/A</v>
      </c>
      <c r="F214" s="28" t="e">
        <v>#N/A</v>
      </c>
      <c r="G214" s="28"/>
      <c r="H214" s="28" t="e">
        <v>#N/A</v>
      </c>
      <c r="I214" s="28" t="e">
        <v>#N/A</v>
      </c>
    </row>
    <row r="215" spans="2:9" x14ac:dyDescent="0.25">
      <c r="B215" s="28">
        <v>62.070210443187662</v>
      </c>
      <c r="C215" s="28">
        <v>0</v>
      </c>
      <c r="D215" s="28"/>
      <c r="E215" s="28" t="e">
        <v>#N/A</v>
      </c>
      <c r="F215" s="28" t="e">
        <v>#N/A</v>
      </c>
      <c r="G215" s="28"/>
      <c r="H215" s="28" t="e">
        <v>#N/A</v>
      </c>
      <c r="I215" s="28" t="e">
        <v>#N/A</v>
      </c>
    </row>
    <row r="216" spans="2:9" x14ac:dyDescent="0.25">
      <c r="B216" s="28">
        <v>89.609625550163045</v>
      </c>
      <c r="C216" s="28">
        <v>0</v>
      </c>
      <c r="D216" s="28"/>
      <c r="E216" s="28" t="e">
        <v>#N/A</v>
      </c>
      <c r="F216" s="28" t="e">
        <v>#N/A</v>
      </c>
      <c r="G216" s="28"/>
      <c r="H216" s="28" t="e">
        <v>#N/A</v>
      </c>
      <c r="I216" s="28" t="e">
        <v>#N/A</v>
      </c>
    </row>
    <row r="217" spans="2:9" x14ac:dyDescent="0.25">
      <c r="B217" s="28">
        <v>159.67308033148973</v>
      </c>
      <c r="C217" s="28">
        <v>4.6139571610787566</v>
      </c>
      <c r="D217" s="28"/>
      <c r="E217" s="28" t="e">
        <v>#N/A</v>
      </c>
      <c r="F217" s="28" t="e">
        <v>#N/A</v>
      </c>
      <c r="G217" s="28"/>
      <c r="H217" s="28" t="e">
        <v>#N/A</v>
      </c>
      <c r="I217" s="28" t="e">
        <v>#N/A</v>
      </c>
    </row>
    <row r="218" spans="2:9" x14ac:dyDescent="0.25">
      <c r="B218" s="28">
        <v>73.472392026571157</v>
      </c>
      <c r="C218" s="28">
        <v>0</v>
      </c>
      <c r="D218" s="28"/>
      <c r="E218" s="28" t="e">
        <v>#N/A</v>
      </c>
      <c r="F218" s="28" t="e">
        <v>#N/A</v>
      </c>
      <c r="G218" s="28"/>
      <c r="H218" s="28" t="e">
        <v>#N/A</v>
      </c>
      <c r="I218" s="28" t="e">
        <v>#N/A</v>
      </c>
    </row>
    <row r="219" spans="2:9" x14ac:dyDescent="0.25">
      <c r="B219" s="28">
        <v>98.792478436503643</v>
      </c>
      <c r="C219" s="28">
        <v>0</v>
      </c>
      <c r="D219" s="28"/>
      <c r="E219" s="28" t="e">
        <v>#N/A</v>
      </c>
      <c r="F219" s="28" t="e">
        <v>#N/A</v>
      </c>
      <c r="G219" s="28"/>
      <c r="H219" s="28" t="e">
        <v>#N/A</v>
      </c>
      <c r="I219" s="28" t="e">
        <v>#N/A</v>
      </c>
    </row>
    <row r="220" spans="2:9" x14ac:dyDescent="0.25">
      <c r="B220" s="28">
        <v>74.555068285197777</v>
      </c>
      <c r="C220" s="28">
        <v>0</v>
      </c>
      <c r="D220" s="28"/>
      <c r="E220" s="28" t="e">
        <v>#N/A</v>
      </c>
      <c r="F220" s="28" t="e">
        <v>#N/A</v>
      </c>
      <c r="G220" s="28"/>
      <c r="H220" s="28" t="e">
        <v>#N/A</v>
      </c>
      <c r="I220" s="28" t="e">
        <v>#N/A</v>
      </c>
    </row>
    <row r="221" spans="2:9" x14ac:dyDescent="0.25">
      <c r="B221" s="28">
        <v>81.499635104608373</v>
      </c>
      <c r="C221" s="28">
        <v>0</v>
      </c>
      <c r="D221" s="28"/>
      <c r="E221" s="28" t="e">
        <v>#N/A</v>
      </c>
      <c r="F221" s="28" t="e">
        <v>#N/A</v>
      </c>
      <c r="G221" s="28"/>
      <c r="H221" s="28" t="e">
        <v>#N/A</v>
      </c>
      <c r="I221" s="28" t="e">
        <v>#N/A</v>
      </c>
    </row>
    <row r="222" spans="2:9" x14ac:dyDescent="0.25">
      <c r="B222" s="28">
        <v>84.4157740821868</v>
      </c>
      <c r="C222" s="28">
        <v>0</v>
      </c>
      <c r="D222" s="28"/>
      <c r="E222" s="28" t="e">
        <v>#N/A</v>
      </c>
      <c r="F222" s="28" t="e">
        <v>#N/A</v>
      </c>
      <c r="G222" s="28"/>
      <c r="H222" s="28" t="e">
        <v>#N/A</v>
      </c>
      <c r="I222" s="28" t="e">
        <v>#N/A</v>
      </c>
    </row>
    <row r="223" spans="2:9" x14ac:dyDescent="0.25">
      <c r="B223" s="28">
        <v>66.248484501976662</v>
      </c>
      <c r="C223" s="28">
        <v>0</v>
      </c>
      <c r="D223" s="28"/>
      <c r="E223" s="28" t="e">
        <v>#N/A</v>
      </c>
      <c r="F223" s="28" t="e">
        <v>#N/A</v>
      </c>
      <c r="G223" s="28"/>
      <c r="H223" s="28" t="e">
        <v>#N/A</v>
      </c>
      <c r="I223" s="28" t="e">
        <v>#N/A</v>
      </c>
    </row>
    <row r="224" spans="2:9" x14ac:dyDescent="0.25">
      <c r="B224" s="28">
        <v>110.39201829293991</v>
      </c>
      <c r="C224" s="28">
        <v>0</v>
      </c>
      <c r="D224" s="28"/>
      <c r="E224" s="28" t="e">
        <v>#N/A</v>
      </c>
      <c r="F224" s="28" t="e">
        <v>#N/A</v>
      </c>
      <c r="G224" s="28"/>
      <c r="H224" s="28" t="e">
        <v>#N/A</v>
      </c>
      <c r="I224" s="28" t="e">
        <v>#N/A</v>
      </c>
    </row>
    <row r="225" spans="2:9" x14ac:dyDescent="0.25">
      <c r="B225" s="28">
        <v>122.30089800182699</v>
      </c>
      <c r="C225" s="28">
        <v>0</v>
      </c>
      <c r="D225" s="28"/>
      <c r="E225" s="28" t="e">
        <v>#N/A</v>
      </c>
      <c r="F225" s="28" t="e">
        <v>#N/A</v>
      </c>
      <c r="G225" s="28"/>
      <c r="H225" s="28" t="e">
        <v>#N/A</v>
      </c>
      <c r="I225" s="28" t="e">
        <v>#N/A</v>
      </c>
    </row>
    <row r="226" spans="2:9" x14ac:dyDescent="0.25">
      <c r="B226" s="28">
        <v>184.05333012757922</v>
      </c>
      <c r="C226" s="28">
        <v>15.74735669462698</v>
      </c>
      <c r="D226" s="28"/>
      <c r="E226" s="28" t="e">
        <v>#N/A</v>
      </c>
      <c r="F226" s="28" t="e">
        <v>#N/A</v>
      </c>
      <c r="G226" s="28"/>
      <c r="H226" s="28" t="e">
        <v>#N/A</v>
      </c>
      <c r="I226" s="28" t="e">
        <v>#N/A</v>
      </c>
    </row>
    <row r="227" spans="2:9" x14ac:dyDescent="0.25">
      <c r="B227" s="28">
        <v>93.759362243035923</v>
      </c>
      <c r="C227" s="28">
        <v>0</v>
      </c>
      <c r="D227" s="28"/>
      <c r="E227" s="28" t="e">
        <v>#N/A</v>
      </c>
      <c r="F227" s="28" t="e">
        <v>#N/A</v>
      </c>
      <c r="G227" s="28"/>
      <c r="H227" s="28" t="e">
        <v>#N/A</v>
      </c>
      <c r="I227" s="28" t="e">
        <v>#N/A</v>
      </c>
    </row>
    <row r="228" spans="2:9" x14ac:dyDescent="0.25">
      <c r="B228" s="28">
        <v>56.661129661703683</v>
      </c>
      <c r="C228" s="28">
        <v>0</v>
      </c>
      <c r="D228" s="28"/>
      <c r="E228" s="28" t="e">
        <v>#N/A</v>
      </c>
      <c r="F228" s="28" t="e">
        <v>#N/A</v>
      </c>
      <c r="G228" s="28"/>
      <c r="H228" s="28" t="e">
        <v>#N/A</v>
      </c>
      <c r="I228" s="28" t="e">
        <v>#N/A</v>
      </c>
    </row>
    <row r="229" spans="2:9" x14ac:dyDescent="0.25">
      <c r="B229" s="28">
        <v>132.07595315137857</v>
      </c>
      <c r="C229" s="28">
        <v>10.922484973011995</v>
      </c>
      <c r="D229" s="28"/>
      <c r="E229" s="28" t="e">
        <v>#N/A</v>
      </c>
      <c r="F229" s="28" t="e">
        <v>#N/A</v>
      </c>
      <c r="G229" s="28"/>
      <c r="H229" s="28" t="e">
        <v>#N/A</v>
      </c>
      <c r="I229" s="28" t="e">
        <v>#N/A</v>
      </c>
    </row>
    <row r="230" spans="2:9" x14ac:dyDescent="0.25">
      <c r="B230" s="28">
        <v>121.81949331770598</v>
      </c>
      <c r="C230" s="28">
        <v>0</v>
      </c>
      <c r="D230" s="28"/>
      <c r="E230" s="28" t="e">
        <v>#N/A</v>
      </c>
      <c r="F230" s="28" t="e">
        <v>#N/A</v>
      </c>
      <c r="G230" s="28"/>
      <c r="H230" s="28" t="e">
        <v>#N/A</v>
      </c>
      <c r="I230" s="28" t="e">
        <v>#N/A</v>
      </c>
    </row>
    <row r="231" spans="2:9" x14ac:dyDescent="0.25">
      <c r="B231" s="28">
        <v>86.646569604159112</v>
      </c>
      <c r="C231" s="28">
        <v>0</v>
      </c>
      <c r="D231" s="28"/>
      <c r="E231" s="28" t="e">
        <v>#N/A</v>
      </c>
      <c r="F231" s="28" t="e">
        <v>#N/A</v>
      </c>
      <c r="G231" s="28"/>
      <c r="H231" s="28" t="e">
        <v>#N/A</v>
      </c>
      <c r="I231" s="28" t="e">
        <v>#N/A</v>
      </c>
    </row>
    <row r="232" spans="2:9" x14ac:dyDescent="0.25">
      <c r="B232" s="28">
        <v>90.953672722190788</v>
      </c>
      <c r="C232" s="28">
        <v>0</v>
      </c>
      <c r="D232" s="28"/>
      <c r="E232" s="28" t="e">
        <v>#N/A</v>
      </c>
      <c r="F232" s="28" t="e">
        <v>#N/A</v>
      </c>
      <c r="G232" s="28"/>
      <c r="H232" s="28" t="e">
        <v>#N/A</v>
      </c>
      <c r="I232" s="28" t="e">
        <v>#N/A</v>
      </c>
    </row>
    <row r="233" spans="2:9" x14ac:dyDescent="0.25">
      <c r="B233" s="28">
        <v>128.09229778696718</v>
      </c>
      <c r="C233" s="28">
        <v>0</v>
      </c>
      <c r="D233" s="28"/>
      <c r="E233" s="28" t="e">
        <v>#N/A</v>
      </c>
      <c r="F233" s="28" t="e">
        <v>#N/A</v>
      </c>
      <c r="G233" s="28"/>
      <c r="H233" s="28" t="e">
        <v>#N/A</v>
      </c>
      <c r="I233" s="28" t="e">
        <v>#N/A</v>
      </c>
    </row>
    <row r="234" spans="2:9" x14ac:dyDescent="0.25">
      <c r="B234" s="28">
        <v>85.437270291367582</v>
      </c>
      <c r="C234" s="28">
        <v>0</v>
      </c>
      <c r="D234" s="28"/>
      <c r="E234" s="28" t="e">
        <v>#N/A</v>
      </c>
      <c r="F234" s="28" t="e">
        <v>#N/A</v>
      </c>
      <c r="G234" s="28"/>
      <c r="H234" s="28" t="e">
        <v>#N/A</v>
      </c>
      <c r="I234" s="28" t="e">
        <v>#N/A</v>
      </c>
    </row>
    <row r="235" spans="2:9" x14ac:dyDescent="0.25">
      <c r="B235" s="28">
        <v>84.349623716138765</v>
      </c>
      <c r="C235" s="28">
        <v>0</v>
      </c>
      <c r="D235" s="28"/>
      <c r="E235" s="28" t="e">
        <v>#N/A</v>
      </c>
      <c r="F235" s="28" t="e">
        <v>#N/A</v>
      </c>
      <c r="G235" s="28"/>
      <c r="H235" s="28" t="e">
        <v>#N/A</v>
      </c>
      <c r="I235" s="28" t="e">
        <v>#N/A</v>
      </c>
    </row>
    <row r="236" spans="2:9" x14ac:dyDescent="0.25">
      <c r="B236" s="28">
        <v>88.252588187574602</v>
      </c>
      <c r="C236" s="28">
        <v>0</v>
      </c>
      <c r="D236" s="28"/>
      <c r="E236" s="28" t="e">
        <v>#N/A</v>
      </c>
      <c r="F236" s="28" t="e">
        <v>#N/A</v>
      </c>
      <c r="G236" s="28"/>
      <c r="H236" s="28" t="e">
        <v>#N/A</v>
      </c>
      <c r="I236" s="28" t="e">
        <v>#N/A</v>
      </c>
    </row>
    <row r="237" spans="2:9" x14ac:dyDescent="0.25">
      <c r="B237" s="28">
        <v>89.999547005672639</v>
      </c>
      <c r="C237" s="28">
        <v>0</v>
      </c>
      <c r="D237" s="28"/>
      <c r="E237" s="28" t="e">
        <v>#N/A</v>
      </c>
      <c r="F237" s="28" t="e">
        <v>#N/A</v>
      </c>
      <c r="G237" s="28"/>
      <c r="H237" s="28" t="e">
        <v>#N/A</v>
      </c>
      <c r="I237" s="28" t="e">
        <v>#N/A</v>
      </c>
    </row>
    <row r="238" spans="2:9" x14ac:dyDescent="0.25">
      <c r="B238" s="28">
        <v>139.98790412915201</v>
      </c>
      <c r="C238" s="28">
        <v>0</v>
      </c>
      <c r="D238" s="28"/>
      <c r="E238" s="28" t="e">
        <v>#N/A</v>
      </c>
      <c r="F238" s="28" t="e">
        <v>#N/A</v>
      </c>
      <c r="G238" s="28"/>
      <c r="H238" s="28" t="e">
        <v>#N/A</v>
      </c>
      <c r="I238" s="28" t="e">
        <v>#N/A</v>
      </c>
    </row>
    <row r="239" spans="2:9" x14ac:dyDescent="0.25">
      <c r="B239" s="28">
        <v>119.17645213581866</v>
      </c>
      <c r="C239" s="28">
        <v>0</v>
      </c>
      <c r="D239" s="28"/>
      <c r="E239" s="28" t="e">
        <v>#N/A</v>
      </c>
      <c r="F239" s="28" t="e">
        <v>#N/A</v>
      </c>
      <c r="G239" s="28"/>
      <c r="H239" s="28" t="e">
        <v>#N/A</v>
      </c>
      <c r="I239" s="28" t="e">
        <v>#N/A</v>
      </c>
    </row>
    <row r="240" spans="2:9" x14ac:dyDescent="0.25">
      <c r="B240" s="28">
        <v>104.03330125229886</v>
      </c>
      <c r="C240" s="28">
        <v>0</v>
      </c>
      <c r="D240" s="28"/>
      <c r="E240" s="28" t="e">
        <v>#N/A</v>
      </c>
      <c r="F240" s="28" t="e">
        <v>#N/A</v>
      </c>
      <c r="G240" s="28"/>
      <c r="H240" s="28" t="e">
        <v>#N/A</v>
      </c>
      <c r="I240" s="28" t="e">
        <v>#N/A</v>
      </c>
    </row>
    <row r="241" spans="2:9" x14ac:dyDescent="0.25">
      <c r="B241" s="28">
        <v>129.65876216565511</v>
      </c>
      <c r="C241" s="28">
        <v>0</v>
      </c>
      <c r="D241" s="28"/>
      <c r="E241" s="28" t="e">
        <v>#N/A</v>
      </c>
      <c r="F241" s="28" t="e">
        <v>#N/A</v>
      </c>
      <c r="G241" s="28"/>
      <c r="H241" s="28" t="e">
        <v>#N/A</v>
      </c>
      <c r="I241" s="28" t="e">
        <v>#N/A</v>
      </c>
    </row>
    <row r="242" spans="2:9" x14ac:dyDescent="0.25">
      <c r="B242" s="28">
        <v>72.205664196108089</v>
      </c>
      <c r="C242" s="28">
        <v>0</v>
      </c>
      <c r="D242" s="28"/>
      <c r="E242" s="28" t="e">
        <v>#N/A</v>
      </c>
      <c r="F242" s="28" t="e">
        <v>#N/A</v>
      </c>
      <c r="G242" s="28"/>
      <c r="H242" s="28" t="e">
        <v>#N/A</v>
      </c>
      <c r="I242" s="28" t="e">
        <v>#N/A</v>
      </c>
    </row>
    <row r="243" spans="2:9" x14ac:dyDescent="0.25">
      <c r="B243" s="28">
        <v>59.49527979892602</v>
      </c>
      <c r="C243" s="28">
        <v>0</v>
      </c>
      <c r="D243" s="28"/>
      <c r="E243" s="28" t="e">
        <v>#N/A</v>
      </c>
      <c r="F243" s="28" t="e">
        <v>#N/A</v>
      </c>
      <c r="G243" s="28"/>
      <c r="H243" s="28" t="e">
        <v>#N/A</v>
      </c>
      <c r="I243" s="28" t="e">
        <v>#N/A</v>
      </c>
    </row>
    <row r="244" spans="2:9" x14ac:dyDescent="0.25">
      <c r="B244" s="28">
        <v>63.62983287297692</v>
      </c>
      <c r="C244" s="28">
        <v>0</v>
      </c>
      <c r="D244" s="28"/>
      <c r="E244" s="28" t="e">
        <v>#N/A</v>
      </c>
      <c r="F244" s="28" t="e">
        <v>#N/A</v>
      </c>
      <c r="G244" s="28"/>
      <c r="H244" s="28" t="e">
        <v>#N/A</v>
      </c>
      <c r="I244" s="28" t="e">
        <v>#N/A</v>
      </c>
    </row>
    <row r="245" spans="2:9" x14ac:dyDescent="0.25">
      <c r="B245" s="28">
        <v>72.168161204950536</v>
      </c>
      <c r="C245" s="28">
        <v>0</v>
      </c>
      <c r="D245" s="28"/>
      <c r="E245" s="28" t="e">
        <v>#N/A</v>
      </c>
      <c r="F245" s="28" t="e">
        <v>#N/A</v>
      </c>
      <c r="G245" s="28"/>
      <c r="H245" s="28" t="e">
        <v>#N/A</v>
      </c>
      <c r="I245" s="28" t="e">
        <v>#N/A</v>
      </c>
    </row>
    <row r="246" spans="2:9" x14ac:dyDescent="0.25">
      <c r="B246" s="28">
        <v>113.24711520812863</v>
      </c>
      <c r="C246" s="28">
        <v>0</v>
      </c>
      <c r="D246" s="28"/>
      <c r="E246" s="28" t="e">
        <v>#N/A</v>
      </c>
      <c r="F246" s="28" t="e">
        <v>#N/A</v>
      </c>
      <c r="G246" s="28"/>
      <c r="H246" s="28" t="e">
        <v>#N/A</v>
      </c>
      <c r="I246" s="28" t="e">
        <v>#N/A</v>
      </c>
    </row>
    <row r="247" spans="2:9" x14ac:dyDescent="0.25">
      <c r="B247" s="28">
        <v>144.62798738295425</v>
      </c>
      <c r="C247" s="28">
        <v>0</v>
      </c>
      <c r="D247" s="28"/>
      <c r="E247" s="28" t="e">
        <v>#N/A</v>
      </c>
      <c r="F247" s="28" t="e">
        <v>#N/A</v>
      </c>
      <c r="G247" s="28"/>
      <c r="H247" s="28" t="e">
        <v>#N/A</v>
      </c>
      <c r="I247" s="28" t="e">
        <v>#N/A</v>
      </c>
    </row>
    <row r="248" spans="2:9" x14ac:dyDescent="0.25">
      <c r="B248" s="28">
        <v>62.194832521024118</v>
      </c>
      <c r="C248" s="28">
        <v>0</v>
      </c>
      <c r="D248" s="28"/>
      <c r="E248" s="28" t="e">
        <v>#N/A</v>
      </c>
      <c r="F248" s="28" t="e">
        <v>#N/A</v>
      </c>
      <c r="G248" s="28"/>
      <c r="H248" s="28" t="e">
        <v>#N/A</v>
      </c>
      <c r="I248" s="28" t="e">
        <v>#N/A</v>
      </c>
    </row>
    <row r="249" spans="2:9" x14ac:dyDescent="0.25">
      <c r="B249" s="28">
        <v>163.64142934004721</v>
      </c>
      <c r="C249" s="28">
        <v>21.055549269986908</v>
      </c>
      <c r="D249" s="28"/>
      <c r="E249" s="28" t="e">
        <v>#N/A</v>
      </c>
      <c r="F249" s="28" t="e">
        <v>#N/A</v>
      </c>
      <c r="G249" s="28"/>
      <c r="H249" s="28" t="e">
        <v>#N/A</v>
      </c>
      <c r="I249" s="28" t="e">
        <v>#N/A</v>
      </c>
    </row>
    <row r="250" spans="2:9" x14ac:dyDescent="0.25">
      <c r="B250" s="28">
        <v>102.80700059189114</v>
      </c>
      <c r="C250" s="28">
        <v>0</v>
      </c>
      <c r="D250" s="28"/>
      <c r="E250" s="28" t="e">
        <v>#N/A</v>
      </c>
      <c r="F250" s="28" t="e">
        <v>#N/A</v>
      </c>
      <c r="G250" s="28"/>
      <c r="H250" s="28" t="e">
        <v>#N/A</v>
      </c>
      <c r="I250" s="28" t="e">
        <v>#N/A</v>
      </c>
    </row>
    <row r="251" spans="2:9" x14ac:dyDescent="0.25">
      <c r="B251" s="28">
        <v>74.625100908068845</v>
      </c>
      <c r="C251" s="28">
        <v>0</v>
      </c>
      <c r="D251" s="28"/>
      <c r="E251" s="28" t="e">
        <v>#N/A</v>
      </c>
      <c r="F251" s="28" t="e">
        <v>#N/A</v>
      </c>
      <c r="G251" s="28"/>
      <c r="H251" s="28" t="e">
        <v>#N/A</v>
      </c>
      <c r="I251" s="28" t="e">
        <v>#N/A</v>
      </c>
    </row>
    <row r="252" spans="2:9" x14ac:dyDescent="0.25">
      <c r="B252" s="28">
        <v>153.08273963438194</v>
      </c>
      <c r="C252" s="28">
        <v>1.9309060914762681</v>
      </c>
      <c r="D252" s="28"/>
      <c r="E252" s="28" t="e">
        <v>#N/A</v>
      </c>
      <c r="F252" s="28" t="e">
        <v>#N/A</v>
      </c>
      <c r="G252" s="28"/>
      <c r="H252" s="28" t="e">
        <v>#N/A</v>
      </c>
      <c r="I252" s="28" t="e">
        <v>#N/A</v>
      </c>
    </row>
    <row r="253" spans="2:9" x14ac:dyDescent="0.25">
      <c r="B253" s="28">
        <v>63.953422704411807</v>
      </c>
      <c r="C253" s="28">
        <v>0</v>
      </c>
      <c r="D253" s="28"/>
      <c r="E253" s="28" t="e">
        <v>#N/A</v>
      </c>
      <c r="F253" s="28" t="e">
        <v>#N/A</v>
      </c>
      <c r="G253" s="28"/>
      <c r="H253" s="28" t="e">
        <v>#N/A</v>
      </c>
      <c r="I253" s="28" t="e">
        <v>#N/A</v>
      </c>
    </row>
    <row r="254" spans="2:9" x14ac:dyDescent="0.25">
      <c r="B254" s="28">
        <v>103.03150295968244</v>
      </c>
      <c r="C254" s="28">
        <v>0</v>
      </c>
      <c r="D254" s="28"/>
      <c r="E254" s="28" t="e">
        <v>#N/A</v>
      </c>
      <c r="F254" s="28" t="e">
        <v>#N/A</v>
      </c>
      <c r="G254" s="28"/>
      <c r="H254" s="28" t="e">
        <v>#N/A</v>
      </c>
      <c r="I254" s="28" t="e">
        <v>#N/A</v>
      </c>
    </row>
    <row r="255" spans="2:9" x14ac:dyDescent="0.25">
      <c r="B255" s="28">
        <v>128.79568085334691</v>
      </c>
      <c r="C255" s="28">
        <v>0</v>
      </c>
      <c r="D255" s="28"/>
      <c r="E255" s="28" t="e">
        <v>#N/A</v>
      </c>
      <c r="F255" s="28" t="e">
        <v>#N/A</v>
      </c>
      <c r="G255" s="28"/>
      <c r="H255" s="28" t="e">
        <v>#N/A</v>
      </c>
      <c r="I255" s="28" t="e">
        <v>#N/A</v>
      </c>
    </row>
    <row r="256" spans="2:9" x14ac:dyDescent="0.25">
      <c r="B256" s="28">
        <v>106.67184399795654</v>
      </c>
      <c r="C256" s="28">
        <v>0</v>
      </c>
      <c r="D256" s="28"/>
      <c r="E256" s="28" t="e">
        <v>#N/A</v>
      </c>
      <c r="F256" s="28" t="e">
        <v>#N/A</v>
      </c>
      <c r="G256" s="28"/>
      <c r="H256" s="28" t="e">
        <v>#N/A</v>
      </c>
      <c r="I256" s="28" t="e">
        <v>#N/A</v>
      </c>
    </row>
    <row r="257" spans="2:9" x14ac:dyDescent="0.25">
      <c r="B257" s="28">
        <v>147.61401230118827</v>
      </c>
      <c r="C257" s="28">
        <v>13.576085839753791</v>
      </c>
      <c r="D257" s="28"/>
      <c r="E257" s="28" t="e">
        <v>#N/A</v>
      </c>
      <c r="F257" s="28" t="e">
        <v>#N/A</v>
      </c>
      <c r="G257" s="28"/>
      <c r="H257" s="28" t="e">
        <v>#N/A</v>
      </c>
      <c r="I257" s="28" t="e">
        <v>#N/A</v>
      </c>
    </row>
    <row r="258" spans="2:9" x14ac:dyDescent="0.25">
      <c r="B258" s="28">
        <v>84.842565605778731</v>
      </c>
      <c r="C258" s="28">
        <v>0</v>
      </c>
      <c r="D258" s="28"/>
      <c r="E258" s="28" t="e">
        <v>#N/A</v>
      </c>
      <c r="F258" s="28" t="e">
        <v>#N/A</v>
      </c>
      <c r="G258" s="28"/>
      <c r="H258" s="28" t="e">
        <v>#N/A</v>
      </c>
      <c r="I258" s="28" t="e">
        <v>#N/A</v>
      </c>
    </row>
    <row r="259" spans="2:9" x14ac:dyDescent="0.25">
      <c r="B259" s="28">
        <v>136.57010823009168</v>
      </c>
      <c r="C259" s="28">
        <v>0</v>
      </c>
      <c r="D259" s="28"/>
      <c r="E259" s="28" t="e">
        <v>#N/A</v>
      </c>
      <c r="F259" s="28" t="e">
        <v>#N/A</v>
      </c>
      <c r="G259" s="28"/>
      <c r="H259" s="28" t="e">
        <v>#N/A</v>
      </c>
      <c r="I259" s="28" t="e">
        <v>#N/A</v>
      </c>
    </row>
    <row r="260" spans="2:9" x14ac:dyDescent="0.25">
      <c r="B260" s="28">
        <v>85.576786346175226</v>
      </c>
      <c r="C260" s="28">
        <v>0</v>
      </c>
      <c r="D260" s="28"/>
      <c r="E260" s="28" t="e">
        <v>#N/A</v>
      </c>
      <c r="F260" s="28" t="e">
        <v>#N/A</v>
      </c>
      <c r="G260" s="28"/>
      <c r="H260" s="28" t="e">
        <v>#N/A</v>
      </c>
      <c r="I260" s="28" t="e">
        <v>#N/A</v>
      </c>
    </row>
    <row r="261" spans="2:9" x14ac:dyDescent="0.25">
      <c r="B261" s="28">
        <v>110.53583446934098</v>
      </c>
      <c r="C261" s="28">
        <v>0</v>
      </c>
      <c r="D261" s="28"/>
      <c r="E261" s="28" t="e">
        <v>#N/A</v>
      </c>
      <c r="F261" s="28" t="e">
        <v>#N/A</v>
      </c>
      <c r="G261" s="28"/>
      <c r="H261" s="28" t="e">
        <v>#N/A</v>
      </c>
      <c r="I261" s="28" t="e">
        <v>#N/A</v>
      </c>
    </row>
    <row r="262" spans="2:9" x14ac:dyDescent="0.25">
      <c r="B262" s="28">
        <v>105.84176024245507</v>
      </c>
      <c r="C262" s="28">
        <v>0</v>
      </c>
      <c r="D262" s="28"/>
      <c r="E262" s="28" t="e">
        <v>#N/A</v>
      </c>
      <c r="F262" s="28" t="e">
        <v>#N/A</v>
      </c>
      <c r="G262" s="28"/>
      <c r="H262" s="28" t="e">
        <v>#N/A</v>
      </c>
      <c r="I262" s="28" t="e">
        <v>#N/A</v>
      </c>
    </row>
    <row r="263" spans="2:9" x14ac:dyDescent="0.25">
      <c r="B263" s="28">
        <v>76.423859391196515</v>
      </c>
      <c r="C263" s="28">
        <v>0</v>
      </c>
      <c r="D263" s="28"/>
      <c r="E263" s="28" t="e">
        <v>#N/A</v>
      </c>
      <c r="F263" s="28" t="e">
        <v>#N/A</v>
      </c>
      <c r="G263" s="28"/>
      <c r="H263" s="28" t="e">
        <v>#N/A</v>
      </c>
      <c r="I263" s="28" t="e">
        <v>#N/A</v>
      </c>
    </row>
    <row r="264" spans="2:9" x14ac:dyDescent="0.25">
      <c r="B264" s="28">
        <v>95.61672991525117</v>
      </c>
      <c r="C264" s="28">
        <v>0</v>
      </c>
      <c r="D264" s="28"/>
      <c r="E264" s="28" t="e">
        <v>#N/A</v>
      </c>
      <c r="F264" s="28" t="e">
        <v>#N/A</v>
      </c>
      <c r="G264" s="28"/>
      <c r="H264" s="28" t="e">
        <v>#N/A</v>
      </c>
      <c r="I264" s="28" t="e">
        <v>#N/A</v>
      </c>
    </row>
    <row r="265" spans="2:9" x14ac:dyDescent="0.25">
      <c r="B265" s="28">
        <v>152.72455582648692</v>
      </c>
      <c r="C265" s="28">
        <v>0</v>
      </c>
      <c r="D265" s="28"/>
      <c r="E265" s="28" t="e">
        <v>#N/A</v>
      </c>
      <c r="F265" s="28" t="e">
        <v>#N/A</v>
      </c>
      <c r="G265" s="28"/>
      <c r="H265" s="28" t="e">
        <v>#N/A</v>
      </c>
      <c r="I265" s="28" t="e">
        <v>#N/A</v>
      </c>
    </row>
    <row r="266" spans="2:9" x14ac:dyDescent="0.25">
      <c r="B266" s="28">
        <v>88.864696208310562</v>
      </c>
      <c r="C266" s="28">
        <v>0</v>
      </c>
      <c r="D266" s="28"/>
      <c r="E266" s="28" t="e">
        <v>#N/A</v>
      </c>
      <c r="F266" s="28" t="e">
        <v>#N/A</v>
      </c>
      <c r="G266" s="28"/>
      <c r="H266" s="28" t="e">
        <v>#N/A</v>
      </c>
      <c r="I266" s="28" t="e">
        <v>#N/A</v>
      </c>
    </row>
    <row r="267" spans="2:9" x14ac:dyDescent="0.25">
      <c r="B267" s="28">
        <v>87.767317443299646</v>
      </c>
      <c r="C267" s="28">
        <v>0</v>
      </c>
      <c r="D267" s="28"/>
      <c r="E267" s="28" t="e">
        <v>#N/A</v>
      </c>
      <c r="F267" s="28" t="e">
        <v>#N/A</v>
      </c>
      <c r="G267" s="28"/>
      <c r="H267" s="28" t="e">
        <v>#N/A</v>
      </c>
      <c r="I267" s="28" t="e">
        <v>#N/A</v>
      </c>
    </row>
    <row r="268" spans="2:9" x14ac:dyDescent="0.25">
      <c r="B268" s="28">
        <v>67.15813703827807</v>
      </c>
      <c r="C268" s="28">
        <v>0</v>
      </c>
      <c r="D268" s="28"/>
      <c r="E268" s="28" t="e">
        <v>#N/A</v>
      </c>
      <c r="F268" s="28" t="e">
        <v>#N/A</v>
      </c>
      <c r="G268" s="28"/>
      <c r="H268" s="28" t="e">
        <v>#N/A</v>
      </c>
      <c r="I268" s="28" t="e">
        <v>#N/A</v>
      </c>
    </row>
    <row r="269" spans="2:9" x14ac:dyDescent="0.25">
      <c r="B269" s="28">
        <v>82.868770698001796</v>
      </c>
      <c r="C269" s="28">
        <v>0</v>
      </c>
      <c r="D269" s="28"/>
      <c r="E269" s="28" t="e">
        <v>#N/A</v>
      </c>
      <c r="F269" s="28" t="e">
        <v>#N/A</v>
      </c>
      <c r="G269" s="28"/>
      <c r="H269" s="28" t="e">
        <v>#N/A</v>
      </c>
      <c r="I269" s="28" t="e">
        <v>#N/A</v>
      </c>
    </row>
    <row r="270" spans="2:9" x14ac:dyDescent="0.25">
      <c r="B270" s="28">
        <v>158.03022465050523</v>
      </c>
      <c r="C270" s="28">
        <v>24.84270310247302</v>
      </c>
      <c r="D270" s="28"/>
      <c r="E270" s="28" t="e">
        <v>#N/A</v>
      </c>
      <c r="F270" s="28" t="e">
        <v>#N/A</v>
      </c>
      <c r="G270" s="28"/>
      <c r="H270" s="28" t="e">
        <v>#N/A</v>
      </c>
      <c r="I270" s="28" t="e">
        <v>#N/A</v>
      </c>
    </row>
    <row r="271" spans="2:9" x14ac:dyDescent="0.25">
      <c r="B271" s="28">
        <v>94.958502320765263</v>
      </c>
      <c r="C271" s="28">
        <v>0</v>
      </c>
      <c r="D271" s="28"/>
      <c r="E271" s="28" t="e">
        <v>#N/A</v>
      </c>
      <c r="F271" s="28" t="e">
        <v>#N/A</v>
      </c>
      <c r="G271" s="28"/>
      <c r="H271" s="28" t="e">
        <v>#N/A</v>
      </c>
      <c r="I271" s="28" t="e">
        <v>#N/A</v>
      </c>
    </row>
    <row r="272" spans="2:9" x14ac:dyDescent="0.25">
      <c r="B272" s="28">
        <v>180.9882408954609</v>
      </c>
      <c r="C272" s="28">
        <v>47.370745413930187</v>
      </c>
      <c r="D272" s="28"/>
      <c r="E272" s="28" t="e">
        <v>#N/A</v>
      </c>
      <c r="F272" s="28" t="e">
        <v>#N/A</v>
      </c>
      <c r="G272" s="28"/>
      <c r="H272" s="28" t="e">
        <v>#N/A</v>
      </c>
      <c r="I272" s="28" t="e">
        <v>#N/A</v>
      </c>
    </row>
    <row r="273" spans="2:9" x14ac:dyDescent="0.25">
      <c r="B273" s="28">
        <v>74.525174583261474</v>
      </c>
      <c r="C273" s="28">
        <v>0</v>
      </c>
      <c r="D273" s="28"/>
      <c r="E273" s="28" t="e">
        <v>#N/A</v>
      </c>
      <c r="F273" s="28" t="e">
        <v>#N/A</v>
      </c>
      <c r="G273" s="28"/>
      <c r="H273" s="28" t="e">
        <v>#N/A</v>
      </c>
      <c r="I273" s="28" t="e">
        <v>#N/A</v>
      </c>
    </row>
    <row r="274" spans="2:9" x14ac:dyDescent="0.25">
      <c r="B274" s="28">
        <v>164.83625636671189</v>
      </c>
      <c r="C274" s="28">
        <v>19.264327071735245</v>
      </c>
      <c r="D274" s="28"/>
      <c r="E274" s="28" t="e">
        <v>#N/A</v>
      </c>
      <c r="F274" s="28" t="e">
        <v>#N/A</v>
      </c>
      <c r="G274" s="28"/>
      <c r="H274" s="28" t="e">
        <v>#N/A</v>
      </c>
      <c r="I274" s="28" t="e">
        <v>#N/A</v>
      </c>
    </row>
    <row r="275" spans="2:9" x14ac:dyDescent="0.25">
      <c r="B275" s="28">
        <v>193.94603473666319</v>
      </c>
      <c r="C275" s="28">
        <v>22.567208924852103</v>
      </c>
      <c r="D275" s="28"/>
      <c r="E275" s="28" t="e">
        <v>#N/A</v>
      </c>
      <c r="F275" s="28" t="e">
        <v>#N/A</v>
      </c>
      <c r="G275" s="28"/>
      <c r="H275" s="28" t="e">
        <v>#N/A</v>
      </c>
      <c r="I275" s="28" t="e">
        <v>#N/A</v>
      </c>
    </row>
    <row r="276" spans="2:9" x14ac:dyDescent="0.25">
      <c r="B276" s="28">
        <v>69.893528024533765</v>
      </c>
      <c r="C276" s="28">
        <v>0</v>
      </c>
      <c r="D276" s="28"/>
      <c r="E276" s="28" t="e">
        <v>#N/A</v>
      </c>
      <c r="F276" s="28" t="e">
        <v>#N/A</v>
      </c>
      <c r="G276" s="28"/>
      <c r="H276" s="28" t="e">
        <v>#N/A</v>
      </c>
      <c r="I276" s="28" t="e">
        <v>#N/A</v>
      </c>
    </row>
    <row r="277" spans="2:9" x14ac:dyDescent="0.25">
      <c r="B277" s="28">
        <v>116.49554878862209</v>
      </c>
      <c r="C277" s="28">
        <v>0</v>
      </c>
      <c r="D277" s="28"/>
      <c r="E277" s="28" t="e">
        <v>#N/A</v>
      </c>
      <c r="F277" s="28" t="e">
        <v>#N/A</v>
      </c>
      <c r="G277" s="28"/>
      <c r="H277" s="28" t="e">
        <v>#N/A</v>
      </c>
      <c r="I277" s="28" t="e">
        <v>#N/A</v>
      </c>
    </row>
    <row r="278" spans="2:9" x14ac:dyDescent="0.25">
      <c r="B278" s="28">
        <v>121.77782526926997</v>
      </c>
      <c r="C278" s="28">
        <v>7.6710120931688905</v>
      </c>
      <c r="D278" s="28"/>
      <c r="E278" s="28" t="e">
        <v>#N/A</v>
      </c>
      <c r="F278" s="28" t="e">
        <v>#N/A</v>
      </c>
      <c r="G278" s="28"/>
      <c r="H278" s="28" t="e">
        <v>#N/A</v>
      </c>
      <c r="I278" s="28" t="e">
        <v>#N/A</v>
      </c>
    </row>
    <row r="279" spans="2:9" x14ac:dyDescent="0.25">
      <c r="B279" s="28">
        <v>135.19774654688476</v>
      </c>
      <c r="C279" s="28">
        <v>0</v>
      </c>
      <c r="D279" s="28"/>
      <c r="E279" s="28" t="e">
        <v>#N/A</v>
      </c>
      <c r="F279" s="28" t="e">
        <v>#N/A</v>
      </c>
      <c r="G279" s="28"/>
      <c r="H279" s="28" t="e">
        <v>#N/A</v>
      </c>
      <c r="I279" s="28" t="e">
        <v>#N/A</v>
      </c>
    </row>
    <row r="280" spans="2:9" x14ac:dyDescent="0.25">
      <c r="B280" s="28">
        <v>160.26782282085631</v>
      </c>
      <c r="C280" s="28">
        <v>13.204873899672142</v>
      </c>
      <c r="D280" s="28"/>
      <c r="E280" s="28" t="e">
        <v>#N/A</v>
      </c>
      <c r="F280" s="28" t="e">
        <v>#N/A</v>
      </c>
      <c r="G280" s="28"/>
      <c r="H280" s="28" t="e">
        <v>#N/A</v>
      </c>
      <c r="I280" s="28" t="e">
        <v>#N/A</v>
      </c>
    </row>
    <row r="281" spans="2:9" x14ac:dyDescent="0.25">
      <c r="B281" s="28">
        <v>137.01449428189184</v>
      </c>
      <c r="C281" s="28">
        <v>0.65631701278241827</v>
      </c>
      <c r="D281" s="28"/>
      <c r="E281" s="28" t="e">
        <v>#N/A</v>
      </c>
      <c r="F281" s="28" t="e">
        <v>#N/A</v>
      </c>
      <c r="G281" s="28"/>
      <c r="H281" s="28" t="e">
        <v>#N/A</v>
      </c>
      <c r="I281" s="28" t="e">
        <v>#N/A</v>
      </c>
    </row>
    <row r="282" spans="2:9" x14ac:dyDescent="0.25">
      <c r="B282" s="28">
        <v>163.40252517205596</v>
      </c>
      <c r="C282" s="28">
        <v>0</v>
      </c>
      <c r="D282" s="28"/>
      <c r="E282" s="28" t="e">
        <v>#N/A</v>
      </c>
      <c r="F282" s="28" t="e">
        <v>#N/A</v>
      </c>
      <c r="G282" s="28"/>
      <c r="H282" s="28" t="e">
        <v>#N/A</v>
      </c>
      <c r="I282" s="28" t="e">
        <v>#N/A</v>
      </c>
    </row>
    <row r="283" spans="2:9" x14ac:dyDescent="0.25">
      <c r="B283" s="28">
        <v>143.52914189034695</v>
      </c>
      <c r="C283" s="28">
        <v>19.508944619421587</v>
      </c>
      <c r="D283" s="28"/>
      <c r="E283" s="28" t="e">
        <v>#N/A</v>
      </c>
      <c r="F283" s="28" t="e">
        <v>#N/A</v>
      </c>
      <c r="G283" s="28"/>
      <c r="H283" s="28" t="e">
        <v>#N/A</v>
      </c>
      <c r="I283" s="28" t="e">
        <v>#N/A</v>
      </c>
    </row>
    <row r="284" spans="2:9" x14ac:dyDescent="0.25">
      <c r="B284" s="28">
        <v>222.51467704455487</v>
      </c>
      <c r="C284" s="28">
        <v>33.019622565718976</v>
      </c>
      <c r="D284" s="28"/>
      <c r="E284" s="28" t="e">
        <v>#N/A</v>
      </c>
      <c r="F284" s="28" t="e">
        <v>#N/A</v>
      </c>
      <c r="G284" s="28"/>
      <c r="H284" s="28" t="e">
        <v>#N/A</v>
      </c>
      <c r="I284" s="28" t="e">
        <v>#N/A</v>
      </c>
    </row>
    <row r="285" spans="2:9" x14ac:dyDescent="0.25">
      <c r="B285" s="28">
        <v>146.60297054758485</v>
      </c>
      <c r="C285" s="28">
        <v>10.088943646924431</v>
      </c>
      <c r="D285" s="28"/>
      <c r="E285" s="28" t="e">
        <v>#N/A</v>
      </c>
      <c r="F285" s="28" t="e">
        <v>#N/A</v>
      </c>
      <c r="G285" s="28"/>
      <c r="H285" s="28" t="e">
        <v>#N/A</v>
      </c>
      <c r="I285" s="28" t="e">
        <v>#N/A</v>
      </c>
    </row>
    <row r="286" spans="2:9" x14ac:dyDescent="0.25">
      <c r="B286" s="28">
        <v>137.50620171157598</v>
      </c>
      <c r="C286" s="28">
        <v>0</v>
      </c>
      <c r="D286" s="28"/>
      <c r="E286" s="28" t="e">
        <v>#N/A</v>
      </c>
      <c r="F286" s="28" t="e">
        <v>#N/A</v>
      </c>
      <c r="G286" s="28"/>
      <c r="H286" s="28" t="e">
        <v>#N/A</v>
      </c>
      <c r="I286" s="28" t="e">
        <v>#N/A</v>
      </c>
    </row>
    <row r="287" spans="2:9" x14ac:dyDescent="0.25">
      <c r="B287" s="28">
        <v>83.695402826636524</v>
      </c>
      <c r="C287" s="28">
        <v>0</v>
      </c>
      <c r="D287" s="28"/>
      <c r="E287" s="28" t="e">
        <v>#N/A</v>
      </c>
      <c r="F287" s="28" t="e">
        <v>#N/A</v>
      </c>
      <c r="G287" s="28"/>
      <c r="H287" s="28" t="e">
        <v>#N/A</v>
      </c>
      <c r="I287" s="28" t="e">
        <v>#N/A</v>
      </c>
    </row>
    <row r="288" spans="2:9" x14ac:dyDescent="0.25">
      <c r="B288" s="28">
        <v>55.698024003432266</v>
      </c>
      <c r="C288" s="28">
        <v>0</v>
      </c>
      <c r="D288" s="28"/>
      <c r="E288" s="28" t="e">
        <v>#N/A</v>
      </c>
      <c r="F288" s="28" t="e">
        <v>#N/A</v>
      </c>
      <c r="G288" s="28"/>
      <c r="H288" s="28" t="e">
        <v>#N/A</v>
      </c>
      <c r="I288" s="28" t="e">
        <v>#N/A</v>
      </c>
    </row>
    <row r="289" spans="2:9" x14ac:dyDescent="0.25">
      <c r="B289" s="28">
        <v>98.720891603815616</v>
      </c>
      <c r="C289" s="28">
        <v>0</v>
      </c>
      <c r="D289" s="28"/>
      <c r="E289" s="28" t="e">
        <v>#N/A</v>
      </c>
      <c r="F289" s="28" t="e">
        <v>#N/A</v>
      </c>
      <c r="G289" s="28"/>
      <c r="H289" s="28" t="e">
        <v>#N/A</v>
      </c>
      <c r="I289" s="28" t="e">
        <v>#N/A</v>
      </c>
    </row>
    <row r="290" spans="2:9" x14ac:dyDescent="0.25">
      <c r="B290" s="28">
        <v>69.961252495010214</v>
      </c>
      <c r="C290" s="28">
        <v>0</v>
      </c>
      <c r="D290" s="28"/>
      <c r="E290" s="28" t="e">
        <v>#N/A</v>
      </c>
      <c r="F290" s="28" t="e">
        <v>#N/A</v>
      </c>
      <c r="G290" s="28"/>
      <c r="H290" s="28" t="e">
        <v>#N/A</v>
      </c>
      <c r="I290" s="28" t="e">
        <v>#N/A</v>
      </c>
    </row>
    <row r="291" spans="2:9" x14ac:dyDescent="0.25">
      <c r="B291" s="28">
        <v>101.48097996494293</v>
      </c>
      <c r="C291" s="28">
        <v>0</v>
      </c>
      <c r="D291" s="28"/>
      <c r="E291" s="28" t="e">
        <v>#N/A</v>
      </c>
      <c r="F291" s="28" t="e">
        <v>#N/A</v>
      </c>
      <c r="G291" s="28"/>
      <c r="H291" s="28" t="e">
        <v>#N/A</v>
      </c>
      <c r="I291" s="28" t="e">
        <v>#N/A</v>
      </c>
    </row>
    <row r="292" spans="2:9" x14ac:dyDescent="0.25">
      <c r="B292" s="28">
        <v>85.407896379642153</v>
      </c>
      <c r="C292" s="28">
        <v>0</v>
      </c>
      <c r="D292" s="28"/>
      <c r="E292" s="28" t="e">
        <v>#N/A</v>
      </c>
      <c r="F292" s="28" t="e">
        <v>#N/A</v>
      </c>
      <c r="G292" s="28"/>
      <c r="H292" s="28" t="e">
        <v>#N/A</v>
      </c>
      <c r="I292" s="28" t="e">
        <v>#N/A</v>
      </c>
    </row>
    <row r="293" spans="2:9" x14ac:dyDescent="0.25">
      <c r="B293" s="28">
        <v>74.7923187153432</v>
      </c>
      <c r="C293" s="28">
        <v>0</v>
      </c>
      <c r="D293" s="28"/>
      <c r="E293" s="28" t="e">
        <v>#N/A</v>
      </c>
      <c r="F293" s="28" t="e">
        <v>#N/A</v>
      </c>
      <c r="G293" s="28"/>
      <c r="H293" s="28" t="e">
        <v>#N/A</v>
      </c>
      <c r="I293" s="28" t="e">
        <v>#N/A</v>
      </c>
    </row>
    <row r="294" spans="2:9" x14ac:dyDescent="0.25">
      <c r="B294" s="28">
        <v>72.425383556789669</v>
      </c>
      <c r="C294" s="28">
        <v>0</v>
      </c>
      <c r="D294" s="28"/>
      <c r="E294" s="28" t="e">
        <v>#N/A</v>
      </c>
      <c r="F294" s="28" t="e">
        <v>#N/A</v>
      </c>
      <c r="G294" s="28"/>
      <c r="H294" s="28" t="e">
        <v>#N/A</v>
      </c>
      <c r="I294" s="28" t="e">
        <v>#N/A</v>
      </c>
    </row>
    <row r="295" spans="2:9" x14ac:dyDescent="0.25">
      <c r="B295" s="28">
        <v>125.93893740219816</v>
      </c>
      <c r="C295" s="28">
        <v>0</v>
      </c>
      <c r="D295" s="28"/>
      <c r="E295" s="28" t="e">
        <v>#N/A</v>
      </c>
      <c r="F295" s="28" t="e">
        <v>#N/A</v>
      </c>
      <c r="G295" s="28"/>
      <c r="H295" s="28" t="e">
        <v>#N/A</v>
      </c>
      <c r="I295" s="28" t="e">
        <v>#N/A</v>
      </c>
    </row>
    <row r="296" spans="2:9" x14ac:dyDescent="0.25">
      <c r="B296" s="28">
        <v>105.66443123929771</v>
      </c>
      <c r="C296" s="28">
        <v>0</v>
      </c>
      <c r="D296" s="28"/>
      <c r="E296" s="28" t="e">
        <v>#N/A</v>
      </c>
      <c r="F296" s="28" t="e">
        <v>#N/A</v>
      </c>
      <c r="G296" s="28"/>
      <c r="H296" s="28" t="e">
        <v>#N/A</v>
      </c>
      <c r="I296" s="28" t="e">
        <v>#N/A</v>
      </c>
    </row>
    <row r="297" spans="2:9" x14ac:dyDescent="0.25">
      <c r="B297" s="28">
        <v>95.402716852486137</v>
      </c>
      <c r="C297" s="28">
        <v>0</v>
      </c>
      <c r="D297" s="28"/>
      <c r="E297" s="28" t="e">
        <v>#N/A</v>
      </c>
      <c r="F297" s="28" t="e">
        <v>#N/A</v>
      </c>
      <c r="G297" s="28"/>
      <c r="H297" s="28" t="e">
        <v>#N/A</v>
      </c>
      <c r="I297" s="28" t="e">
        <v>#N/A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26</cp:revision>
  <dcterms:modified xsi:type="dcterms:W3CDTF">2019-01-27T19:37:03Z</dcterms:modified>
  <dc:language>de-DE</dc:language>
</cp:coreProperties>
</file>