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Monte Carlo Valuation with Black Scholes Model - European - Asian - Bermudan\"/>
    </mc:Choice>
  </mc:AlternateContent>
  <bookViews>
    <workbookView xWindow="0" yWindow="0" windowWidth="16380" windowHeight="8196" tabRatio="500" activeTab="1"/>
  </bookViews>
  <sheets>
    <sheet name="Load Libs" sheetId="1" r:id="rId1"/>
    <sheet name="MonteCarloBlackScholes" sheetId="2" r:id="rId2"/>
  </sheets>
  <externalReferences>
    <externalReference r:id="rId3"/>
  </externalReferences>
  <definedNames>
    <definedName name="obLibs">'Load Libs'!$E$26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8" i="1" l="1"/>
  <c r="F9" i="1"/>
  <c r="C8" i="1"/>
  <c r="H11" i="2"/>
  <c r="E10" i="2"/>
  <c r="F21" i="1"/>
  <c r="B11" i="2"/>
  <c r="B9" i="2"/>
  <c r="E13" i="2"/>
  <c r="H10" i="2"/>
  <c r="C17" i="1"/>
  <c r="E11" i="2"/>
  <c r="B11" i="1"/>
  <c r="B10" i="2"/>
  <c r="H9" i="2"/>
  <c r="E12" i="2"/>
  <c r="F12" i="1"/>
  <c r="E26" i="1" l="1"/>
  <c r="H14" i="2"/>
  <c r="B14" i="2"/>
  <c r="E9" i="2" l="1"/>
  <c r="E16" i="2"/>
  <c r="C46" i="2"/>
  <c r="J21" i="2"/>
  <c r="I21" i="2"/>
  <c r="B46" i="2"/>
  <c r="C48" i="2" a="1"/>
  <c r="H48" i="2" a="1"/>
  <c r="B48" i="2" a="1"/>
  <c r="E48" i="2" a="1"/>
  <c r="F296" i="2" l="1"/>
  <c r="F294" i="2"/>
  <c r="F292" i="2"/>
  <c r="F290" i="2"/>
  <c r="F288" i="2"/>
  <c r="F286" i="2"/>
  <c r="F284" i="2"/>
  <c r="F282" i="2"/>
  <c r="F280" i="2"/>
  <c r="F278" i="2"/>
  <c r="F276" i="2"/>
  <c r="F274" i="2"/>
  <c r="F272" i="2"/>
  <c r="F270" i="2"/>
  <c r="F268" i="2"/>
  <c r="F266" i="2"/>
  <c r="F264" i="2"/>
  <c r="F262" i="2"/>
  <c r="F260" i="2"/>
  <c r="F258" i="2"/>
  <c r="F256" i="2"/>
  <c r="F254" i="2"/>
  <c r="F252" i="2"/>
  <c r="F250" i="2"/>
  <c r="F248" i="2"/>
  <c r="F246" i="2"/>
  <c r="F244" i="2"/>
  <c r="F242" i="2"/>
  <c r="F240" i="2"/>
  <c r="F238" i="2"/>
  <c r="F236" i="2"/>
  <c r="F234" i="2"/>
  <c r="F232" i="2"/>
  <c r="F230" i="2"/>
  <c r="F228" i="2"/>
  <c r="F226" i="2"/>
  <c r="F224" i="2"/>
  <c r="F222" i="2"/>
  <c r="F220" i="2"/>
  <c r="F218" i="2"/>
  <c r="F216" i="2"/>
  <c r="F214" i="2"/>
  <c r="F212" i="2"/>
  <c r="F210" i="2"/>
  <c r="F208" i="2"/>
  <c r="F206" i="2"/>
  <c r="F204" i="2"/>
  <c r="F202" i="2"/>
  <c r="F200" i="2"/>
  <c r="F198" i="2"/>
  <c r="F196" i="2"/>
  <c r="F194" i="2"/>
  <c r="F192" i="2"/>
  <c r="F190" i="2"/>
  <c r="F188" i="2"/>
  <c r="F186" i="2"/>
  <c r="F184" i="2"/>
  <c r="F182" i="2"/>
  <c r="F180" i="2"/>
  <c r="F178" i="2"/>
  <c r="F176" i="2"/>
  <c r="F174" i="2"/>
  <c r="F172" i="2"/>
  <c r="F170" i="2"/>
  <c r="F168" i="2"/>
  <c r="F166" i="2"/>
  <c r="E296" i="2"/>
  <c r="F293" i="2"/>
  <c r="E291" i="2"/>
  <c r="E288" i="2"/>
  <c r="F285" i="2"/>
  <c r="E283" i="2"/>
  <c r="E280" i="2"/>
  <c r="F277" i="2"/>
  <c r="E275" i="2"/>
  <c r="E272" i="2"/>
  <c r="F269" i="2"/>
  <c r="E267" i="2"/>
  <c r="E264" i="2"/>
  <c r="F261" i="2"/>
  <c r="E259" i="2"/>
  <c r="E256" i="2"/>
  <c r="F253" i="2"/>
  <c r="E251" i="2"/>
  <c r="E248" i="2"/>
  <c r="F245" i="2"/>
  <c r="E243" i="2"/>
  <c r="E240" i="2"/>
  <c r="F237" i="2"/>
  <c r="E235" i="2"/>
  <c r="E232" i="2"/>
  <c r="F229" i="2"/>
  <c r="E227" i="2"/>
  <c r="E224" i="2"/>
  <c r="F221" i="2"/>
  <c r="E219" i="2"/>
  <c r="E216" i="2"/>
  <c r="F213" i="2"/>
  <c r="E211" i="2"/>
  <c r="E208" i="2"/>
  <c r="F205" i="2"/>
  <c r="E203" i="2"/>
  <c r="E200" i="2"/>
  <c r="F197" i="2"/>
  <c r="E195" i="2"/>
  <c r="E192" i="2"/>
  <c r="F189" i="2"/>
  <c r="E187" i="2"/>
  <c r="E184" i="2"/>
  <c r="F181" i="2"/>
  <c r="E179" i="2"/>
  <c r="E176" i="2"/>
  <c r="F173" i="2"/>
  <c r="E171" i="2"/>
  <c r="E168" i="2"/>
  <c r="F165" i="2"/>
  <c r="F163" i="2"/>
  <c r="F161" i="2"/>
  <c r="F159" i="2"/>
  <c r="F157" i="2"/>
  <c r="F155" i="2"/>
  <c r="F153" i="2"/>
  <c r="F151" i="2"/>
  <c r="F149" i="2"/>
  <c r="F147" i="2"/>
  <c r="F145" i="2"/>
  <c r="F143" i="2"/>
  <c r="F141" i="2"/>
  <c r="F139" i="2"/>
  <c r="F137" i="2"/>
  <c r="F135" i="2"/>
  <c r="F133" i="2"/>
  <c r="F131" i="2"/>
  <c r="F129" i="2"/>
  <c r="F127" i="2"/>
  <c r="F125" i="2"/>
  <c r="F123" i="2"/>
  <c r="F121" i="2"/>
  <c r="F119" i="2"/>
  <c r="F117" i="2"/>
  <c r="F115" i="2"/>
  <c r="F113" i="2"/>
  <c r="F111" i="2"/>
  <c r="F109" i="2"/>
  <c r="F107" i="2"/>
  <c r="F105" i="2"/>
  <c r="F103" i="2"/>
  <c r="F101" i="2"/>
  <c r="F99" i="2"/>
  <c r="F97" i="2"/>
  <c r="F95" i="2"/>
  <c r="F93" i="2"/>
  <c r="F91" i="2"/>
  <c r="F89" i="2"/>
  <c r="F87" i="2"/>
  <c r="F85" i="2"/>
  <c r="F83" i="2"/>
  <c r="F81" i="2"/>
  <c r="F79" i="2"/>
  <c r="F77" i="2"/>
  <c r="F75" i="2"/>
  <c r="F73" i="2"/>
  <c r="F71" i="2"/>
  <c r="F69" i="2"/>
  <c r="F67" i="2"/>
  <c r="F65" i="2"/>
  <c r="F63" i="2"/>
  <c r="F61" i="2"/>
  <c r="F59" i="2"/>
  <c r="F57" i="2"/>
  <c r="F55" i="2"/>
  <c r="F53" i="2"/>
  <c r="F51" i="2"/>
  <c r="F49" i="2"/>
  <c r="E297" i="2"/>
  <c r="E293" i="2"/>
  <c r="F289" i="2"/>
  <c r="E286" i="2"/>
  <c r="E282" i="2"/>
  <c r="E279" i="2"/>
  <c r="F275" i="2"/>
  <c r="F271" i="2"/>
  <c r="E268" i="2"/>
  <c r="E265" i="2"/>
  <c r="E261" i="2"/>
  <c r="F257" i="2"/>
  <c r="E254" i="2"/>
  <c r="E250" i="2"/>
  <c r="E247" i="2"/>
  <c r="F243" i="2"/>
  <c r="F239" i="2"/>
  <c r="E236" i="2"/>
  <c r="E233" i="2"/>
  <c r="E229" i="2"/>
  <c r="F225" i="2"/>
  <c r="E222" i="2"/>
  <c r="E215" i="2"/>
  <c r="F211" i="2"/>
  <c r="F207" i="2"/>
  <c r="E204" i="2"/>
  <c r="E201" i="2"/>
  <c r="E197" i="2"/>
  <c r="F193" i="2"/>
  <c r="E190" i="2"/>
  <c r="E186" i="2"/>
  <c r="E183" i="2"/>
  <c r="F179" i="2"/>
  <c r="E295" i="2"/>
  <c r="F291" i="2"/>
  <c r="F287" i="2"/>
  <c r="E284" i="2"/>
  <c r="E281" i="2"/>
  <c r="E277" i="2"/>
  <c r="F273" i="2"/>
  <c r="E270" i="2"/>
  <c r="E266" i="2"/>
  <c r="E263" i="2"/>
  <c r="F259" i="2"/>
  <c r="F255" i="2"/>
  <c r="E252" i="2"/>
  <c r="E249" i="2"/>
  <c r="E245" i="2"/>
  <c r="F241" i="2"/>
  <c r="E238" i="2"/>
  <c r="E234" i="2"/>
  <c r="E231" i="2"/>
  <c r="F227" i="2"/>
  <c r="F223" i="2"/>
  <c r="E220" i="2"/>
  <c r="E217" i="2"/>
  <c r="E213" i="2"/>
  <c r="F209" i="2"/>
  <c r="E206" i="2"/>
  <c r="E202" i="2"/>
  <c r="E199" i="2"/>
  <c r="F195" i="2"/>
  <c r="F191" i="2"/>
  <c r="E188" i="2"/>
  <c r="E185" i="2"/>
  <c r="E181" i="2"/>
  <c r="F177" i="2"/>
  <c r="E174" i="2"/>
  <c r="E170" i="2"/>
  <c r="E167" i="2"/>
  <c r="E164" i="2"/>
  <c r="E161" i="2"/>
  <c r="F158" i="2"/>
  <c r="E156" i="2"/>
  <c r="E153" i="2"/>
  <c r="F150" i="2"/>
  <c r="E148" i="2"/>
  <c r="E145" i="2"/>
  <c r="F142" i="2"/>
  <c r="E140" i="2"/>
  <c r="E137" i="2"/>
  <c r="F134" i="2"/>
  <c r="E132" i="2"/>
  <c r="E129" i="2"/>
  <c r="F126" i="2"/>
  <c r="E124" i="2"/>
  <c r="E121" i="2"/>
  <c r="F118" i="2"/>
  <c r="E116" i="2"/>
  <c r="E113" i="2"/>
  <c r="F110" i="2"/>
  <c r="E108" i="2"/>
  <c r="E105" i="2"/>
  <c r="F102" i="2"/>
  <c r="E100" i="2"/>
  <c r="E97" i="2"/>
  <c r="F94" i="2"/>
  <c r="E92" i="2"/>
  <c r="E89" i="2"/>
  <c r="F86" i="2"/>
  <c r="E84" i="2"/>
  <c r="E81" i="2"/>
  <c r="F78" i="2"/>
  <c r="E76" i="2"/>
  <c r="E73" i="2"/>
  <c r="F70" i="2"/>
  <c r="E68" i="2"/>
  <c r="E65" i="2"/>
  <c r="F62" i="2"/>
  <c r="E60" i="2"/>
  <c r="E57" i="2"/>
  <c r="F54" i="2"/>
  <c r="E52" i="2"/>
  <c r="E49" i="2"/>
  <c r="F297" i="2"/>
  <c r="E294" i="2"/>
  <c r="E290" i="2"/>
  <c r="E287" i="2"/>
  <c r="F283" i="2"/>
  <c r="F279" i="2"/>
  <c r="E276" i="2"/>
  <c r="E273" i="2"/>
  <c r="E269" i="2"/>
  <c r="F265" i="2"/>
  <c r="E262" i="2"/>
  <c r="E258" i="2"/>
  <c r="E255" i="2"/>
  <c r="F251" i="2"/>
  <c r="F247" i="2"/>
  <c r="E244" i="2"/>
  <c r="E241" i="2"/>
  <c r="E237" i="2"/>
  <c r="F233" i="2"/>
  <c r="E230" i="2"/>
  <c r="E226" i="2"/>
  <c r="E223" i="2"/>
  <c r="F219" i="2"/>
  <c r="F215" i="2"/>
  <c r="E212" i="2"/>
  <c r="E209" i="2"/>
  <c r="E205" i="2"/>
  <c r="F201" i="2"/>
  <c r="E198" i="2"/>
  <c r="E194" i="2"/>
  <c r="E191" i="2"/>
  <c r="F187" i="2"/>
  <c r="F183" i="2"/>
  <c r="E180" i="2"/>
  <c r="E177" i="2"/>
  <c r="E173" i="2"/>
  <c r="F169" i="2"/>
  <c r="E166" i="2"/>
  <c r="E163" i="2"/>
  <c r="F160" i="2"/>
  <c r="E158" i="2"/>
  <c r="E155" i="2"/>
  <c r="F152" i="2"/>
  <c r="E150" i="2"/>
  <c r="E147" i="2"/>
  <c r="F144" i="2"/>
  <c r="E142" i="2"/>
  <c r="E139" i="2"/>
  <c r="F136" i="2"/>
  <c r="E134" i="2"/>
  <c r="E131" i="2"/>
  <c r="F128" i="2"/>
  <c r="E126" i="2"/>
  <c r="E123" i="2"/>
  <c r="F120" i="2"/>
  <c r="E118" i="2"/>
  <c r="E115" i="2"/>
  <c r="F112" i="2"/>
  <c r="E110" i="2"/>
  <c r="E107" i="2"/>
  <c r="F104" i="2"/>
  <c r="E102" i="2"/>
  <c r="E99" i="2"/>
  <c r="F96" i="2"/>
  <c r="E94" i="2"/>
  <c r="E91" i="2"/>
  <c r="F88" i="2"/>
  <c r="E86" i="2"/>
  <c r="E83" i="2"/>
  <c r="F80" i="2"/>
  <c r="E78" i="2"/>
  <c r="E75" i="2"/>
  <c r="F72" i="2"/>
  <c r="E70" i="2"/>
  <c r="E67" i="2"/>
  <c r="F64" i="2"/>
  <c r="E62" i="2"/>
  <c r="E59" i="2"/>
  <c r="F56" i="2"/>
  <c r="E54" i="2"/>
  <c r="E51" i="2"/>
  <c r="F48" i="2"/>
  <c r="E289" i="2"/>
  <c r="E274" i="2"/>
  <c r="E260" i="2"/>
  <c r="E246" i="2"/>
  <c r="F231" i="2"/>
  <c r="E218" i="2"/>
  <c r="E207" i="2"/>
  <c r="E193" i="2"/>
  <c r="E178" i="2"/>
  <c r="F171" i="2"/>
  <c r="F164" i="2"/>
  <c r="E159" i="2"/>
  <c r="E154" i="2"/>
  <c r="F148" i="2"/>
  <c r="E143" i="2"/>
  <c r="E138" i="2"/>
  <c r="F132" i="2"/>
  <c r="E127" i="2"/>
  <c r="E122" i="2"/>
  <c r="F116" i="2"/>
  <c r="E111" i="2"/>
  <c r="E106" i="2"/>
  <c r="F100" i="2"/>
  <c r="E95" i="2"/>
  <c r="E90" i="2"/>
  <c r="F84" i="2"/>
  <c r="E79" i="2"/>
  <c r="E74" i="2"/>
  <c r="F68" i="2"/>
  <c r="E63" i="2"/>
  <c r="E58" i="2"/>
  <c r="F52" i="2"/>
  <c r="E285" i="2"/>
  <c r="E271" i="2"/>
  <c r="E257" i="2"/>
  <c r="E242" i="2"/>
  <c r="E228" i="2"/>
  <c r="F217" i="2"/>
  <c r="F203" i="2"/>
  <c r="E189" i="2"/>
  <c r="F175" i="2"/>
  <c r="E169" i="2"/>
  <c r="F162" i="2"/>
  <c r="E157" i="2"/>
  <c r="E152" i="2"/>
  <c r="F146" i="2"/>
  <c r="E141" i="2"/>
  <c r="E136" i="2"/>
  <c r="F130" i="2"/>
  <c r="E125" i="2"/>
  <c r="E120" i="2"/>
  <c r="F114" i="2"/>
  <c r="E109" i="2"/>
  <c r="E104" i="2"/>
  <c r="F98" i="2"/>
  <c r="E93" i="2"/>
  <c r="E88" i="2"/>
  <c r="F82" i="2"/>
  <c r="E77" i="2"/>
  <c r="E72" i="2"/>
  <c r="F66" i="2"/>
  <c r="E61" i="2"/>
  <c r="E56" i="2"/>
  <c r="F50" i="2"/>
  <c r="E292" i="2"/>
  <c r="F263" i="2"/>
  <c r="F235" i="2"/>
  <c r="E210" i="2"/>
  <c r="E182" i="2"/>
  <c r="E165" i="2"/>
  <c r="F154" i="2"/>
  <c r="E144" i="2"/>
  <c r="E133" i="2"/>
  <c r="F122" i="2"/>
  <c r="E112" i="2"/>
  <c r="E101" i="2"/>
  <c r="F90" i="2"/>
  <c r="E80" i="2"/>
  <c r="E69" i="2"/>
  <c r="F58" i="2"/>
  <c r="E48" i="2"/>
  <c r="F281" i="2"/>
  <c r="E253" i="2"/>
  <c r="E225" i="2"/>
  <c r="F199" i="2"/>
  <c r="E175" i="2"/>
  <c r="E162" i="2"/>
  <c r="E151" i="2"/>
  <c r="F140" i="2"/>
  <c r="E130" i="2"/>
  <c r="E119" i="2"/>
  <c r="F108" i="2"/>
  <c r="E98" i="2"/>
  <c r="E87" i="2"/>
  <c r="F76" i="2"/>
  <c r="E66" i="2"/>
  <c r="E55" i="2"/>
  <c r="E278" i="2"/>
  <c r="F249" i="2"/>
  <c r="E221" i="2"/>
  <c r="E196" i="2"/>
  <c r="E172" i="2"/>
  <c r="E160" i="2"/>
  <c r="E149" i="2"/>
  <c r="F138" i="2"/>
  <c r="E128" i="2"/>
  <c r="E117" i="2"/>
  <c r="F106" i="2"/>
  <c r="E96" i="2"/>
  <c r="E85" i="2"/>
  <c r="F74" i="2"/>
  <c r="E64" i="2"/>
  <c r="E53" i="2"/>
  <c r="F295" i="2"/>
  <c r="F267" i="2"/>
  <c r="E239" i="2"/>
  <c r="E214" i="2"/>
  <c r="F185" i="2"/>
  <c r="F167" i="2"/>
  <c r="F156" i="2"/>
  <c r="E146" i="2"/>
  <c r="E135" i="2"/>
  <c r="F124" i="2"/>
  <c r="E114" i="2"/>
  <c r="E103" i="2"/>
  <c r="F92" i="2"/>
  <c r="E82" i="2"/>
  <c r="E71" i="2"/>
  <c r="F60" i="2"/>
  <c r="E50" i="2"/>
  <c r="B297" i="2"/>
  <c r="B293" i="2"/>
  <c r="B289" i="2"/>
  <c r="B285" i="2"/>
  <c r="B281" i="2"/>
  <c r="B277" i="2"/>
  <c r="B273" i="2"/>
  <c r="B269" i="2"/>
  <c r="B265" i="2"/>
  <c r="B261" i="2"/>
  <c r="B257" i="2"/>
  <c r="B253" i="2"/>
  <c r="B249" i="2"/>
  <c r="B245" i="2"/>
  <c r="B241" i="2"/>
  <c r="B237" i="2"/>
  <c r="B233" i="2"/>
  <c r="B229" i="2"/>
  <c r="B225" i="2"/>
  <c r="B221" i="2"/>
  <c r="B217" i="2"/>
  <c r="B213" i="2"/>
  <c r="B209" i="2"/>
  <c r="B205" i="2"/>
  <c r="B201" i="2"/>
  <c r="B197" i="2"/>
  <c r="B193" i="2"/>
  <c r="B189" i="2"/>
  <c r="B185" i="2"/>
  <c r="B181" i="2"/>
  <c r="B177" i="2"/>
  <c r="B173" i="2"/>
  <c r="B169" i="2"/>
  <c r="B165" i="2"/>
  <c r="B161" i="2"/>
  <c r="B157" i="2"/>
  <c r="B153" i="2"/>
  <c r="B149" i="2"/>
  <c r="B145" i="2"/>
  <c r="B141" i="2"/>
  <c r="B137" i="2"/>
  <c r="B133" i="2"/>
  <c r="B129" i="2"/>
  <c r="B125" i="2"/>
  <c r="B121" i="2"/>
  <c r="B117" i="2"/>
  <c r="B113" i="2"/>
  <c r="B109" i="2"/>
  <c r="B105" i="2"/>
  <c r="B101" i="2"/>
  <c r="B97" i="2"/>
  <c r="B93" i="2"/>
  <c r="B89" i="2"/>
  <c r="B85" i="2"/>
  <c r="B81" i="2"/>
  <c r="B77" i="2"/>
  <c r="B73" i="2"/>
  <c r="B69" i="2"/>
  <c r="B65" i="2"/>
  <c r="B61" i="2"/>
  <c r="B57" i="2"/>
  <c r="B53" i="2"/>
  <c r="B49" i="2"/>
  <c r="B296" i="2"/>
  <c r="B291" i="2"/>
  <c r="B286" i="2"/>
  <c r="B280" i="2"/>
  <c r="B275" i="2"/>
  <c r="B270" i="2"/>
  <c r="B264" i="2"/>
  <c r="B259" i="2"/>
  <c r="B254" i="2"/>
  <c r="B248" i="2"/>
  <c r="B243" i="2"/>
  <c r="B238" i="2"/>
  <c r="B232" i="2"/>
  <c r="B227" i="2"/>
  <c r="B222" i="2"/>
  <c r="B216" i="2"/>
  <c r="B211" i="2"/>
  <c r="B206" i="2"/>
  <c r="B200" i="2"/>
  <c r="B195" i="2"/>
  <c r="B190" i="2"/>
  <c r="B184" i="2"/>
  <c r="B179" i="2"/>
  <c r="B174" i="2"/>
  <c r="B168" i="2"/>
  <c r="B163" i="2"/>
  <c r="B158" i="2"/>
  <c r="B152" i="2"/>
  <c r="B147" i="2"/>
  <c r="B142" i="2"/>
  <c r="B136" i="2"/>
  <c r="B131" i="2"/>
  <c r="B126" i="2"/>
  <c r="B120" i="2"/>
  <c r="B115" i="2"/>
  <c r="B110" i="2"/>
  <c r="B104" i="2"/>
  <c r="B99" i="2"/>
  <c r="B94" i="2"/>
  <c r="B88" i="2"/>
  <c r="B83" i="2"/>
  <c r="B78" i="2"/>
  <c r="B72" i="2"/>
  <c r="B67" i="2"/>
  <c r="B62" i="2"/>
  <c r="B56" i="2"/>
  <c r="B51" i="2"/>
  <c r="B295" i="2"/>
  <c r="B290" i="2"/>
  <c r="B284" i="2"/>
  <c r="B279" i="2"/>
  <c r="B274" i="2"/>
  <c r="B268" i="2"/>
  <c r="B263" i="2"/>
  <c r="B258" i="2"/>
  <c r="B252" i="2"/>
  <c r="B247" i="2"/>
  <c r="B242" i="2"/>
  <c r="B236" i="2"/>
  <c r="B231" i="2"/>
  <c r="B226" i="2"/>
  <c r="B220" i="2"/>
  <c r="B215" i="2"/>
  <c r="B210" i="2"/>
  <c r="B204" i="2"/>
  <c r="B199" i="2"/>
  <c r="B194" i="2"/>
  <c r="B188" i="2"/>
  <c r="B183" i="2"/>
  <c r="B178" i="2"/>
  <c r="B172" i="2"/>
  <c r="B167" i="2"/>
  <c r="B162" i="2"/>
  <c r="B156" i="2"/>
  <c r="B151" i="2"/>
  <c r="B146" i="2"/>
  <c r="B140" i="2"/>
  <c r="B135" i="2"/>
  <c r="B130" i="2"/>
  <c r="B124" i="2"/>
  <c r="B119" i="2"/>
  <c r="B114" i="2"/>
  <c r="B108" i="2"/>
  <c r="B103" i="2"/>
  <c r="B98" i="2"/>
  <c r="B92" i="2"/>
  <c r="B87" i="2"/>
  <c r="B82" i="2"/>
  <c r="B76" i="2"/>
  <c r="B71" i="2"/>
  <c r="B66" i="2"/>
  <c r="B60" i="2"/>
  <c r="B55" i="2"/>
  <c r="B50" i="2"/>
  <c r="B292" i="2"/>
  <c r="B282" i="2"/>
  <c r="B271" i="2"/>
  <c r="B260" i="2"/>
  <c r="B250" i="2"/>
  <c r="B239" i="2"/>
  <c r="B228" i="2"/>
  <c r="B218" i="2"/>
  <c r="B207" i="2"/>
  <c r="B196" i="2"/>
  <c r="B186" i="2"/>
  <c r="B175" i="2"/>
  <c r="B164" i="2"/>
  <c r="B154" i="2"/>
  <c r="B143" i="2"/>
  <c r="B132" i="2"/>
  <c r="B288" i="2"/>
  <c r="B278" i="2"/>
  <c r="B267" i="2"/>
  <c r="B256" i="2"/>
  <c r="B246" i="2"/>
  <c r="B235" i="2"/>
  <c r="B224" i="2"/>
  <c r="B214" i="2"/>
  <c r="B203" i="2"/>
  <c r="B294" i="2"/>
  <c r="B272" i="2"/>
  <c r="B251" i="2"/>
  <c r="B230" i="2"/>
  <c r="B208" i="2"/>
  <c r="B191" i="2"/>
  <c r="B176" i="2"/>
  <c r="B160" i="2"/>
  <c r="B148" i="2"/>
  <c r="B134" i="2"/>
  <c r="B122" i="2"/>
  <c r="B111" i="2"/>
  <c r="B100" i="2"/>
  <c r="B90" i="2"/>
  <c r="B79" i="2"/>
  <c r="B68" i="2"/>
  <c r="B58" i="2"/>
  <c r="B287" i="2"/>
  <c r="B266" i="2"/>
  <c r="B244" i="2"/>
  <c r="B223" i="2"/>
  <c r="B202" i="2"/>
  <c r="B187" i="2"/>
  <c r="B171" i="2"/>
  <c r="B159" i="2"/>
  <c r="B144" i="2"/>
  <c r="B128" i="2"/>
  <c r="B118" i="2"/>
  <c r="B107" i="2"/>
  <c r="B96" i="2"/>
  <c r="B86" i="2"/>
  <c r="B75" i="2"/>
  <c r="B64" i="2"/>
  <c r="B54" i="2"/>
  <c r="B283" i="2"/>
  <c r="B262" i="2"/>
  <c r="B240" i="2"/>
  <c r="B219" i="2"/>
  <c r="B198" i="2"/>
  <c r="B182" i="2"/>
  <c r="B170" i="2"/>
  <c r="B155" i="2"/>
  <c r="B139" i="2"/>
  <c r="B127" i="2"/>
  <c r="B116" i="2"/>
  <c r="B106" i="2"/>
  <c r="B95" i="2"/>
  <c r="B84" i="2"/>
  <c r="B74" i="2"/>
  <c r="B63" i="2"/>
  <c r="B52" i="2"/>
  <c r="B276" i="2"/>
  <c r="B255" i="2"/>
  <c r="B234" i="2"/>
  <c r="B212" i="2"/>
  <c r="B192" i="2"/>
  <c r="B180" i="2"/>
  <c r="B166" i="2"/>
  <c r="B150" i="2"/>
  <c r="B138" i="2"/>
  <c r="B123" i="2"/>
  <c r="B112" i="2"/>
  <c r="B102" i="2"/>
  <c r="B91" i="2"/>
  <c r="B80" i="2"/>
  <c r="B70" i="2"/>
  <c r="B59" i="2"/>
  <c r="B48" i="2"/>
  <c r="I296" i="2"/>
  <c r="I294" i="2"/>
  <c r="I292" i="2"/>
  <c r="I290" i="2"/>
  <c r="I288" i="2"/>
  <c r="I286" i="2"/>
  <c r="I284" i="2"/>
  <c r="I282" i="2"/>
  <c r="I280" i="2"/>
  <c r="I278" i="2"/>
  <c r="I276" i="2"/>
  <c r="I274" i="2"/>
  <c r="I272" i="2"/>
  <c r="I270" i="2"/>
  <c r="I268" i="2"/>
  <c r="I266" i="2"/>
  <c r="I264" i="2"/>
  <c r="I262" i="2"/>
  <c r="I260" i="2"/>
  <c r="I258" i="2"/>
  <c r="I256" i="2"/>
  <c r="I254" i="2"/>
  <c r="I252" i="2"/>
  <c r="I250" i="2"/>
  <c r="I248" i="2"/>
  <c r="I246" i="2"/>
  <c r="I244" i="2"/>
  <c r="I242" i="2"/>
  <c r="I240" i="2"/>
  <c r="I238" i="2"/>
  <c r="I236" i="2"/>
  <c r="I234" i="2"/>
  <c r="I232" i="2"/>
  <c r="I230" i="2"/>
  <c r="I228" i="2"/>
  <c r="I226" i="2"/>
  <c r="I224" i="2"/>
  <c r="I222" i="2"/>
  <c r="I220" i="2"/>
  <c r="I218" i="2"/>
  <c r="I216" i="2"/>
  <c r="I214" i="2"/>
  <c r="I212" i="2"/>
  <c r="I210" i="2"/>
  <c r="I208" i="2"/>
  <c r="I206" i="2"/>
  <c r="I204" i="2"/>
  <c r="I202" i="2"/>
  <c r="I200" i="2"/>
  <c r="I198" i="2"/>
  <c r="I196" i="2"/>
  <c r="I194" i="2"/>
  <c r="I192" i="2"/>
  <c r="I190" i="2"/>
  <c r="I188" i="2"/>
  <c r="I186" i="2"/>
  <c r="I184" i="2"/>
  <c r="I182" i="2"/>
  <c r="I180" i="2"/>
  <c r="I178" i="2"/>
  <c r="I176" i="2"/>
  <c r="I174" i="2"/>
  <c r="I172" i="2"/>
  <c r="I170" i="2"/>
  <c r="I168" i="2"/>
  <c r="I166" i="2"/>
  <c r="I164" i="2"/>
  <c r="I162" i="2"/>
  <c r="I160" i="2"/>
  <c r="I158" i="2"/>
  <c r="I156" i="2"/>
  <c r="I154" i="2"/>
  <c r="I152" i="2"/>
  <c r="I150" i="2"/>
  <c r="I148" i="2"/>
  <c r="I146" i="2"/>
  <c r="I144" i="2"/>
  <c r="I142" i="2"/>
  <c r="I140" i="2"/>
  <c r="I138" i="2"/>
  <c r="I136" i="2"/>
  <c r="I134" i="2"/>
  <c r="I132" i="2"/>
  <c r="I130" i="2"/>
  <c r="I128" i="2"/>
  <c r="H296" i="2"/>
  <c r="I293" i="2"/>
  <c r="H291" i="2"/>
  <c r="H288" i="2"/>
  <c r="I285" i="2"/>
  <c r="H283" i="2"/>
  <c r="H280" i="2"/>
  <c r="I277" i="2"/>
  <c r="H275" i="2"/>
  <c r="H272" i="2"/>
  <c r="I269" i="2"/>
  <c r="H267" i="2"/>
  <c r="H264" i="2"/>
  <c r="I261" i="2"/>
  <c r="H259" i="2"/>
  <c r="H256" i="2"/>
  <c r="I253" i="2"/>
  <c r="H251" i="2"/>
  <c r="H248" i="2"/>
  <c r="I245" i="2"/>
  <c r="H243" i="2"/>
  <c r="H240" i="2"/>
  <c r="I237" i="2"/>
  <c r="H235" i="2"/>
  <c r="H232" i="2"/>
  <c r="I229" i="2"/>
  <c r="H227" i="2"/>
  <c r="H224" i="2"/>
  <c r="I221" i="2"/>
  <c r="H219" i="2"/>
  <c r="H216" i="2"/>
  <c r="I213" i="2"/>
  <c r="H211" i="2"/>
  <c r="H208" i="2"/>
  <c r="I205" i="2"/>
  <c r="H203" i="2"/>
  <c r="H200" i="2"/>
  <c r="I197" i="2"/>
  <c r="H195" i="2"/>
  <c r="H192" i="2"/>
  <c r="I189" i="2"/>
  <c r="H187" i="2"/>
  <c r="H184" i="2"/>
  <c r="I181" i="2"/>
  <c r="H179" i="2"/>
  <c r="H176" i="2"/>
  <c r="I173" i="2"/>
  <c r="H171" i="2"/>
  <c r="H168" i="2"/>
  <c r="I165" i="2"/>
  <c r="H163" i="2"/>
  <c r="H160" i="2"/>
  <c r="I157" i="2"/>
  <c r="H155" i="2"/>
  <c r="H152" i="2"/>
  <c r="I149" i="2"/>
  <c r="H147" i="2"/>
  <c r="H144" i="2"/>
  <c r="I141" i="2"/>
  <c r="H139" i="2"/>
  <c r="H136" i="2"/>
  <c r="I133" i="2"/>
  <c r="H131" i="2"/>
  <c r="H128" i="2"/>
  <c r="H126" i="2"/>
  <c r="H124" i="2"/>
  <c r="H122" i="2"/>
  <c r="H120" i="2"/>
  <c r="H118" i="2"/>
  <c r="H116" i="2"/>
  <c r="H114" i="2"/>
  <c r="H112" i="2"/>
  <c r="H110" i="2"/>
  <c r="H108" i="2"/>
  <c r="H106" i="2"/>
  <c r="H104" i="2"/>
  <c r="H102" i="2"/>
  <c r="H100" i="2"/>
  <c r="H98" i="2"/>
  <c r="H96" i="2"/>
  <c r="H94" i="2"/>
  <c r="H92" i="2"/>
  <c r="H90" i="2"/>
  <c r="H88" i="2"/>
  <c r="H86" i="2"/>
  <c r="H84" i="2"/>
  <c r="H82" i="2"/>
  <c r="H80" i="2"/>
  <c r="H78" i="2"/>
  <c r="H76" i="2"/>
  <c r="H74" i="2"/>
  <c r="H72" i="2"/>
  <c r="H70" i="2"/>
  <c r="H68" i="2"/>
  <c r="H66" i="2"/>
  <c r="H64" i="2"/>
  <c r="H62" i="2"/>
  <c r="H60" i="2"/>
  <c r="H58" i="2"/>
  <c r="H56" i="2"/>
  <c r="H54" i="2"/>
  <c r="H52" i="2"/>
  <c r="H50" i="2"/>
  <c r="H48" i="2"/>
  <c r="I297" i="2"/>
  <c r="I295" i="2"/>
  <c r="H292" i="2"/>
  <c r="H289" i="2"/>
  <c r="H285" i="2"/>
  <c r="I281" i="2"/>
  <c r="H278" i="2"/>
  <c r="H274" i="2"/>
  <c r="H271" i="2"/>
  <c r="I267" i="2"/>
  <c r="I263" i="2"/>
  <c r="H260" i="2"/>
  <c r="H257" i="2"/>
  <c r="H253" i="2"/>
  <c r="I249" i="2"/>
  <c r="H246" i="2"/>
  <c r="H242" i="2"/>
  <c r="H239" i="2"/>
  <c r="I235" i="2"/>
  <c r="I231" i="2"/>
  <c r="H228" i="2"/>
  <c r="H225" i="2"/>
  <c r="H221" i="2"/>
  <c r="I217" i="2"/>
  <c r="H214" i="2"/>
  <c r="H210" i="2"/>
  <c r="H207" i="2"/>
  <c r="I203" i="2"/>
  <c r="I199" i="2"/>
  <c r="H196" i="2"/>
  <c r="H193" i="2"/>
  <c r="H189" i="2"/>
  <c r="I185" i="2"/>
  <c r="H182" i="2"/>
  <c r="H178" i="2"/>
  <c r="H175" i="2"/>
  <c r="I171" i="2"/>
  <c r="I167" i="2"/>
  <c r="H164" i="2"/>
  <c r="H161" i="2"/>
  <c r="H157" i="2"/>
  <c r="I153" i="2"/>
  <c r="H150" i="2"/>
  <c r="H146" i="2"/>
  <c r="H143" i="2"/>
  <c r="I139" i="2"/>
  <c r="I135" i="2"/>
  <c r="H132" i="2"/>
  <c r="H129" i="2"/>
  <c r="I125" i="2"/>
  <c r="H123" i="2"/>
  <c r="I120" i="2"/>
  <c r="I117" i="2"/>
  <c r="H115" i="2"/>
  <c r="I112" i="2"/>
  <c r="I109" i="2"/>
  <c r="H107" i="2"/>
  <c r="I104" i="2"/>
  <c r="I101" i="2"/>
  <c r="H99" i="2"/>
  <c r="I96" i="2"/>
  <c r="I93" i="2"/>
  <c r="H91" i="2"/>
  <c r="I88" i="2"/>
  <c r="I85" i="2"/>
  <c r="H83" i="2"/>
  <c r="I80" i="2"/>
  <c r="I77" i="2"/>
  <c r="H75" i="2"/>
  <c r="I72" i="2"/>
  <c r="I69" i="2"/>
  <c r="H67" i="2"/>
  <c r="I64" i="2"/>
  <c r="I61" i="2"/>
  <c r="H59" i="2"/>
  <c r="I56" i="2"/>
  <c r="I53" i="2"/>
  <c r="H51" i="2"/>
  <c r="I48" i="2"/>
  <c r="H295" i="2"/>
  <c r="I291" i="2"/>
  <c r="I287" i="2"/>
  <c r="H284" i="2"/>
  <c r="H281" i="2"/>
  <c r="H277" i="2"/>
  <c r="I273" i="2"/>
  <c r="H270" i="2"/>
  <c r="H266" i="2"/>
  <c r="H263" i="2"/>
  <c r="I259" i="2"/>
  <c r="I255" i="2"/>
  <c r="H252" i="2"/>
  <c r="H249" i="2"/>
  <c r="H245" i="2"/>
  <c r="I241" i="2"/>
  <c r="H238" i="2"/>
  <c r="H234" i="2"/>
  <c r="H231" i="2"/>
  <c r="I227" i="2"/>
  <c r="I223" i="2"/>
  <c r="H220" i="2"/>
  <c r="H217" i="2"/>
  <c r="H213" i="2"/>
  <c r="I209" i="2"/>
  <c r="H206" i="2"/>
  <c r="H297" i="2"/>
  <c r="I289" i="2"/>
  <c r="H282" i="2"/>
  <c r="I275" i="2"/>
  <c r="H268" i="2"/>
  <c r="H261" i="2"/>
  <c r="H254" i="2"/>
  <c r="H247" i="2"/>
  <c r="I239" i="2"/>
  <c r="H233" i="2"/>
  <c r="I225" i="2"/>
  <c r="H218" i="2"/>
  <c r="I211" i="2"/>
  <c r="H204" i="2"/>
  <c r="H199" i="2"/>
  <c r="H194" i="2"/>
  <c r="H190" i="2"/>
  <c r="H185" i="2"/>
  <c r="H180" i="2"/>
  <c r="I175" i="2"/>
  <c r="H170" i="2"/>
  <c r="H166" i="2"/>
  <c r="I161" i="2"/>
  <c r="H156" i="2"/>
  <c r="I151" i="2"/>
  <c r="I147" i="2"/>
  <c r="H142" i="2"/>
  <c r="I137" i="2"/>
  <c r="H133" i="2"/>
  <c r="I127" i="2"/>
  <c r="I124" i="2"/>
  <c r="H121" i="2"/>
  <c r="H117" i="2"/>
  <c r="I113" i="2"/>
  <c r="I110" i="2"/>
  <c r="I106" i="2"/>
  <c r="H103" i="2"/>
  <c r="I99" i="2"/>
  <c r="I95" i="2"/>
  <c r="I92" i="2"/>
  <c r="H89" i="2"/>
  <c r="H85" i="2"/>
  <c r="I81" i="2"/>
  <c r="I78" i="2"/>
  <c r="I74" i="2"/>
  <c r="H71" i="2"/>
  <c r="I67" i="2"/>
  <c r="I63" i="2"/>
  <c r="I60" i="2"/>
  <c r="H57" i="2"/>
  <c r="H53" i="2"/>
  <c r="I49" i="2"/>
  <c r="H294" i="2"/>
  <c r="H293" i="2"/>
  <c r="H286" i="2"/>
  <c r="H279" i="2"/>
  <c r="I271" i="2"/>
  <c r="H265" i="2"/>
  <c r="I257" i="2"/>
  <c r="H250" i="2"/>
  <c r="I243" i="2"/>
  <c r="H236" i="2"/>
  <c r="H229" i="2"/>
  <c r="H222" i="2"/>
  <c r="H215" i="2"/>
  <c r="I207" i="2"/>
  <c r="I201" i="2"/>
  <c r="H197" i="2"/>
  <c r="I191" i="2"/>
  <c r="I187" i="2"/>
  <c r="H183" i="2"/>
  <c r="I177" i="2"/>
  <c r="H173" i="2"/>
  <c r="H169" i="2"/>
  <c r="I163" i="2"/>
  <c r="H159" i="2"/>
  <c r="H154" i="2"/>
  <c r="H149" i="2"/>
  <c r="H145" i="2"/>
  <c r="H140" i="2"/>
  <c r="H135" i="2"/>
  <c r="H130" i="2"/>
  <c r="I126" i="2"/>
  <c r="I122" i="2"/>
  <c r="H119" i="2"/>
  <c r="I115" i="2"/>
  <c r="I111" i="2"/>
  <c r="I108" i="2"/>
  <c r="H105" i="2"/>
  <c r="H101" i="2"/>
  <c r="I97" i="2"/>
  <c r="I94" i="2"/>
  <c r="I90" i="2"/>
  <c r="H87" i="2"/>
  <c r="I83" i="2"/>
  <c r="I79" i="2"/>
  <c r="I76" i="2"/>
  <c r="H73" i="2"/>
  <c r="H69" i="2"/>
  <c r="I65" i="2"/>
  <c r="I62" i="2"/>
  <c r="I58" i="2"/>
  <c r="H55" i="2"/>
  <c r="I51" i="2"/>
  <c r="H290" i="2"/>
  <c r="I283" i="2"/>
  <c r="H276" i="2"/>
  <c r="H269" i="2"/>
  <c r="H262" i="2"/>
  <c r="H255" i="2"/>
  <c r="I247" i="2"/>
  <c r="H241" i="2"/>
  <c r="I233" i="2"/>
  <c r="H226" i="2"/>
  <c r="I219" i="2"/>
  <c r="H212" i="2"/>
  <c r="H205" i="2"/>
  <c r="H201" i="2"/>
  <c r="I195" i="2"/>
  <c r="H191" i="2"/>
  <c r="H186" i="2"/>
  <c r="H181" i="2"/>
  <c r="H177" i="2"/>
  <c r="H172" i="2"/>
  <c r="H167" i="2"/>
  <c r="H162" i="2"/>
  <c r="H158" i="2"/>
  <c r="H153" i="2"/>
  <c r="H148" i="2"/>
  <c r="I143" i="2"/>
  <c r="H138" i="2"/>
  <c r="H134" i="2"/>
  <c r="I129" i="2"/>
  <c r="H125" i="2"/>
  <c r="I121" i="2"/>
  <c r="I118" i="2"/>
  <c r="I114" i="2"/>
  <c r="H111" i="2"/>
  <c r="I107" i="2"/>
  <c r="I103" i="2"/>
  <c r="I100" i="2"/>
  <c r="H97" i="2"/>
  <c r="H93" i="2"/>
  <c r="I89" i="2"/>
  <c r="I86" i="2"/>
  <c r="I82" i="2"/>
  <c r="H79" i="2"/>
  <c r="I75" i="2"/>
  <c r="I71" i="2"/>
  <c r="I68" i="2"/>
  <c r="H65" i="2"/>
  <c r="H61" i="2"/>
  <c r="I57" i="2"/>
  <c r="I54" i="2"/>
  <c r="I50" i="2"/>
  <c r="I279" i="2"/>
  <c r="I251" i="2"/>
  <c r="H223" i="2"/>
  <c r="H198" i="2"/>
  <c r="I179" i="2"/>
  <c r="I159" i="2"/>
  <c r="H141" i="2"/>
  <c r="I123" i="2"/>
  <c r="H109" i="2"/>
  <c r="H95" i="2"/>
  <c r="H81" i="2"/>
  <c r="I66" i="2"/>
  <c r="I52" i="2"/>
  <c r="H273" i="2"/>
  <c r="H244" i="2"/>
  <c r="I215" i="2"/>
  <c r="I193" i="2"/>
  <c r="H174" i="2"/>
  <c r="I155" i="2"/>
  <c r="H137" i="2"/>
  <c r="I119" i="2"/>
  <c r="I105" i="2"/>
  <c r="I91" i="2"/>
  <c r="H77" i="2"/>
  <c r="H63" i="2"/>
  <c r="H49" i="2"/>
  <c r="H258" i="2"/>
  <c r="H202" i="2"/>
  <c r="H165" i="2"/>
  <c r="H127" i="2"/>
  <c r="I98" i="2"/>
  <c r="I70" i="2"/>
  <c r="H237" i="2"/>
  <c r="H188" i="2"/>
  <c r="H151" i="2"/>
  <c r="I116" i="2"/>
  <c r="I87" i="2"/>
  <c r="I59" i="2"/>
  <c r="H287" i="2"/>
  <c r="H230" i="2"/>
  <c r="I183" i="2"/>
  <c r="I145" i="2"/>
  <c r="H113" i="2"/>
  <c r="I84" i="2"/>
  <c r="I55" i="2"/>
  <c r="I265" i="2"/>
  <c r="H209" i="2"/>
  <c r="I169" i="2"/>
  <c r="I131" i="2"/>
  <c r="I102" i="2"/>
  <c r="I73" i="2"/>
  <c r="C294" i="2"/>
  <c r="C290" i="2"/>
  <c r="C286" i="2"/>
  <c r="C282" i="2"/>
  <c r="C278" i="2"/>
  <c r="C274" i="2"/>
  <c r="C270" i="2"/>
  <c r="C266" i="2"/>
  <c r="C262" i="2"/>
  <c r="C258" i="2"/>
  <c r="C254" i="2"/>
  <c r="C250" i="2"/>
  <c r="C246" i="2"/>
  <c r="C242" i="2"/>
  <c r="C238" i="2"/>
  <c r="C234" i="2"/>
  <c r="C230" i="2"/>
  <c r="C226" i="2"/>
  <c r="C222" i="2"/>
  <c r="C218" i="2"/>
  <c r="C214" i="2"/>
  <c r="C210" i="2"/>
  <c r="C206" i="2"/>
  <c r="C202" i="2"/>
  <c r="C198" i="2"/>
  <c r="C194" i="2"/>
  <c r="C190" i="2"/>
  <c r="C186" i="2"/>
  <c r="C182" i="2"/>
  <c r="C178" i="2"/>
  <c r="C174" i="2"/>
  <c r="C170" i="2"/>
  <c r="C166" i="2"/>
  <c r="C162" i="2"/>
  <c r="C158" i="2"/>
  <c r="C154" i="2"/>
  <c r="C150" i="2"/>
  <c r="C146" i="2"/>
  <c r="C142" i="2"/>
  <c r="C138" i="2"/>
  <c r="C134" i="2"/>
  <c r="C130" i="2"/>
  <c r="C126" i="2"/>
  <c r="C122" i="2"/>
  <c r="C118" i="2"/>
  <c r="C114" i="2"/>
  <c r="C110" i="2"/>
  <c r="C106" i="2"/>
  <c r="C102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C296" i="2"/>
  <c r="C291" i="2"/>
  <c r="C285" i="2"/>
  <c r="C280" i="2"/>
  <c r="C275" i="2"/>
  <c r="C269" i="2"/>
  <c r="C264" i="2"/>
  <c r="C259" i="2"/>
  <c r="C253" i="2"/>
  <c r="C248" i="2"/>
  <c r="C243" i="2"/>
  <c r="C237" i="2"/>
  <c r="C232" i="2"/>
  <c r="C227" i="2"/>
  <c r="C221" i="2"/>
  <c r="C216" i="2"/>
  <c r="C211" i="2"/>
  <c r="C205" i="2"/>
  <c r="C200" i="2"/>
  <c r="C195" i="2"/>
  <c r="C189" i="2"/>
  <c r="C184" i="2"/>
  <c r="C179" i="2"/>
  <c r="C173" i="2"/>
  <c r="C168" i="2"/>
  <c r="C163" i="2"/>
  <c r="C157" i="2"/>
  <c r="C152" i="2"/>
  <c r="C147" i="2"/>
  <c r="C141" i="2"/>
  <c r="C136" i="2"/>
  <c r="C131" i="2"/>
  <c r="C125" i="2"/>
  <c r="C120" i="2"/>
  <c r="C115" i="2"/>
  <c r="C109" i="2"/>
  <c r="C104" i="2"/>
  <c r="C99" i="2"/>
  <c r="C93" i="2"/>
  <c r="C88" i="2"/>
  <c r="C83" i="2"/>
  <c r="C77" i="2"/>
  <c r="C72" i="2"/>
  <c r="C67" i="2"/>
  <c r="C61" i="2"/>
  <c r="C56" i="2"/>
  <c r="C51" i="2"/>
  <c r="C295" i="2"/>
  <c r="C289" i="2"/>
  <c r="C284" i="2"/>
  <c r="C279" i="2"/>
  <c r="C273" i="2"/>
  <c r="C268" i="2"/>
  <c r="C263" i="2"/>
  <c r="C257" i="2"/>
  <c r="C252" i="2"/>
  <c r="C247" i="2"/>
  <c r="C241" i="2"/>
  <c r="C236" i="2"/>
  <c r="C231" i="2"/>
  <c r="C225" i="2"/>
  <c r="C220" i="2"/>
  <c r="C215" i="2"/>
  <c r="C209" i="2"/>
  <c r="C204" i="2"/>
  <c r="C199" i="2"/>
  <c r="C193" i="2"/>
  <c r="C188" i="2"/>
  <c r="C183" i="2"/>
  <c r="C177" i="2"/>
  <c r="C172" i="2"/>
  <c r="C167" i="2"/>
  <c r="C161" i="2"/>
  <c r="C156" i="2"/>
  <c r="C151" i="2"/>
  <c r="C145" i="2"/>
  <c r="C140" i="2"/>
  <c r="C135" i="2"/>
  <c r="C129" i="2"/>
  <c r="C124" i="2"/>
  <c r="C119" i="2"/>
  <c r="C113" i="2"/>
  <c r="C108" i="2"/>
  <c r="C103" i="2"/>
  <c r="C97" i="2"/>
  <c r="C92" i="2"/>
  <c r="C87" i="2"/>
  <c r="C81" i="2"/>
  <c r="C76" i="2"/>
  <c r="C71" i="2"/>
  <c r="C65" i="2"/>
  <c r="C60" i="2"/>
  <c r="C55" i="2"/>
  <c r="C49" i="2"/>
  <c r="C297" i="2"/>
  <c r="C287" i="2"/>
  <c r="C276" i="2"/>
  <c r="C265" i="2"/>
  <c r="C255" i="2"/>
  <c r="C244" i="2"/>
  <c r="C233" i="2"/>
  <c r="C223" i="2"/>
  <c r="C212" i="2"/>
  <c r="C201" i="2"/>
  <c r="C191" i="2"/>
  <c r="C180" i="2"/>
  <c r="C169" i="2"/>
  <c r="C159" i="2"/>
  <c r="C148" i="2"/>
  <c r="C137" i="2"/>
  <c r="C127" i="2"/>
  <c r="C116" i="2"/>
  <c r="C105" i="2"/>
  <c r="C95" i="2"/>
  <c r="C84" i="2"/>
  <c r="C73" i="2"/>
  <c r="C63" i="2"/>
  <c r="C52" i="2"/>
  <c r="C293" i="2"/>
  <c r="C283" i="2"/>
  <c r="C272" i="2"/>
  <c r="C261" i="2"/>
  <c r="C251" i="2"/>
  <c r="C240" i="2"/>
  <c r="C229" i="2"/>
  <c r="C219" i="2"/>
  <c r="C208" i="2"/>
  <c r="C197" i="2"/>
  <c r="C187" i="2"/>
  <c r="C176" i="2"/>
  <c r="C165" i="2"/>
  <c r="C155" i="2"/>
  <c r="C144" i="2"/>
  <c r="C133" i="2"/>
  <c r="C123" i="2"/>
  <c r="C112" i="2"/>
  <c r="C101" i="2"/>
  <c r="C91" i="2"/>
  <c r="C80" i="2"/>
  <c r="C69" i="2"/>
  <c r="C59" i="2"/>
  <c r="C48" i="2"/>
  <c r="C277" i="2"/>
  <c r="C256" i="2"/>
  <c r="C235" i="2"/>
  <c r="C213" i="2"/>
  <c r="C192" i="2"/>
  <c r="C171" i="2"/>
  <c r="C149" i="2"/>
  <c r="C128" i="2"/>
  <c r="C107" i="2"/>
  <c r="C85" i="2"/>
  <c r="C64" i="2"/>
  <c r="C292" i="2"/>
  <c r="C271" i="2"/>
  <c r="C249" i="2"/>
  <c r="C228" i="2"/>
  <c r="C207" i="2"/>
  <c r="C185" i="2"/>
  <c r="C164" i="2"/>
  <c r="C143" i="2"/>
  <c r="C121" i="2"/>
  <c r="C100" i="2"/>
  <c r="C79" i="2"/>
  <c r="C57" i="2"/>
  <c r="C288" i="2"/>
  <c r="C267" i="2"/>
  <c r="C245" i="2"/>
  <c r="C224" i="2"/>
  <c r="C203" i="2"/>
  <c r="C181" i="2"/>
  <c r="C160" i="2"/>
  <c r="C139" i="2"/>
  <c r="C117" i="2"/>
  <c r="C96" i="2"/>
  <c r="C75" i="2"/>
  <c r="C53" i="2"/>
  <c r="C281" i="2"/>
  <c r="C260" i="2"/>
  <c r="C239" i="2"/>
  <c r="C217" i="2"/>
  <c r="C196" i="2"/>
  <c r="C175" i="2"/>
  <c r="C153" i="2"/>
  <c r="C132" i="2"/>
  <c r="C111" i="2"/>
  <c r="C89" i="2"/>
  <c r="C68" i="2"/>
</calcChain>
</file>

<file path=xl/sharedStrings.xml><?xml version="1.0" encoding="utf-8"?>
<sst xmlns="http://schemas.openxmlformats.org/spreadsheetml/2006/main" count="51" uniqueCount="36">
  <si>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</si>
  <si>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</si>
  <si>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</si>
  <si>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</si>
  <si>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</si>
  <si>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</si>
  <si>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</si>
  <si>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</si>
  <si>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</si>
  <si>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</si>
  <si>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</si>
  <si>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</si>
  <si>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</si>
  <si>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</si>
  <si>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</si>
  <si>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Reference cell below to ensure lib is loaded:</t>
  </si>
  <si>
    <t>Monte Carlo Black Scholes Model: Valuation of a Bermudan Option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</si>
  <si>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</si>
  <si>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 Discretization</t>
  </si>
  <si>
    <t>Monte Carlo Black Scholes Model</t>
  </si>
  <si>
    <t>Bermudan Option</t>
  </si>
  <si>
    <t>className</t>
  </si>
  <si>
    <t>net.finmath.time.TimeDiscretizationFromArray</t>
  </si>
  <si>
    <t>net.finmath.montecarlo.assetderivativevaluation.MonteCarloBlackScholesModel</t>
  </si>
  <si>
    <t>Object:</t>
  </si>
  <si>
    <t>Plots</t>
  </si>
  <si>
    <t>Result</t>
  </si>
  <si>
    <t>Value:</t>
  </si>
  <si>
    <t>observation time</t>
  </si>
  <si>
    <t>Histograms</t>
  </si>
  <si>
    <t>Number of Intervalls:</t>
  </si>
  <si>
    <t>Std. Dev.:</t>
  </si>
  <si>
    <t>Histogram of Underlying Value</t>
  </si>
  <si>
    <t>Histogram of Payoff</t>
  </si>
  <si>
    <t>Intervall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</si>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</sst>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[$€-407];[Red]\-#,##0.00\ [$€-407]"/>
    <numFmt numFmtId="165" formatCode="&quot;TRUE&quot;;&quot;TRUE&quot;;&quot;FALSE&quot;"/>
    <numFmt numFmtId="166" formatCode="&quot;WAHR&quot;;&quot;WAHR&quot;;&quot;FALSCH&quot;"/>
    <numFmt numFmtId="167" formatCode="0.0"/>
    <numFmt numFmtId="168" formatCode="0.000"/>
  </numFmts>
  <fonts count="10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C0C0C0"/>
        <bgColor rgb="FFCCCCFF"/>
      </patternFill>
    </fill>
    <fill>
      <patternFill patternType="solid">
        <fgColor rgb="FFE6E6E6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0" fontId="6" fillId="0" borderId="0" applyBorder="0" applyAlignment="0" applyProtection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3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6" fillId="2" borderId="0" xfId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166" fontId="0" fillId="2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7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8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1" applyFill="1" applyBorder="1" applyAlignment="1" applyProtection="1">
      <alignment vertical="top"/>
    </xf>
    <xf numFmtId="0" fontId="7" fillId="2" borderId="1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7" fillId="2" borderId="0" xfId="0" applyFont="1" applyFill="1" applyAlignment="1">
      <alignment vertical="top" wrapText="1"/>
    </xf>
    <xf numFmtId="167" fontId="7" fillId="2" borderId="0" xfId="0" applyNumberFormat="1" applyFont="1" applyFill="1" applyAlignment="1">
      <alignment horizontal="center" vertical="top"/>
    </xf>
    <xf numFmtId="0" fontId="7" fillId="2" borderId="0" xfId="0" applyFont="1" applyFill="1" applyAlignment="1">
      <alignment vertical="top"/>
    </xf>
    <xf numFmtId="9" fontId="7" fillId="2" borderId="0" xfId="0" applyNumberFormat="1" applyFont="1" applyFill="1" applyAlignment="1">
      <alignment vertical="top"/>
    </xf>
    <xf numFmtId="9" fontId="7" fillId="2" borderId="0" xfId="0" applyNumberFormat="1" applyFont="1" applyFill="1" applyAlignment="1">
      <alignment horizontal="right" vertical="top"/>
    </xf>
    <xf numFmtId="0" fontId="0" fillId="2" borderId="2" xfId="0" applyFont="1" applyFill="1" applyBorder="1" applyAlignment="1">
      <alignment vertical="top"/>
    </xf>
    <xf numFmtId="0" fontId="9" fillId="2" borderId="0" xfId="0" applyFont="1" applyFill="1" applyAlignment="1">
      <alignment horizontal="right" vertical="top"/>
    </xf>
    <xf numFmtId="168" fontId="9" fillId="2" borderId="0" xfId="0" applyNumberFormat="1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right" vertical="top"/>
    </xf>
    <xf numFmtId="0" fontId="7" fillId="2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vertical="top"/>
    </xf>
    <xf numFmtId="168" fontId="7" fillId="2" borderId="0" xfId="0" applyNumberFormat="1" applyFont="1" applyFill="1" applyAlignment="1">
      <alignment horizontal="center" vertical="top"/>
    </xf>
  </cellXfs>
  <cellStyles count="6">
    <cellStyle name="Heading" xfId="4"/>
    <cellStyle name="Heading1" xfId="5"/>
    <cellStyle name="Link" xfId="1" builtinId="8"/>
    <cellStyle name="Result" xfId="2"/>
    <cellStyle name="Result2" xfId="3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Payoff</a:t>
            </a:r>
          </a:p>
        </c:rich>
      </c:tx>
      <c:layout>
        <c:manualLayout>
          <c:xMode val="edge"/>
          <c:yMode val="edge"/>
          <c:x val="0.331600708800945"/>
          <c:y val="4.5484838387204303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74896633195499"/>
          <c:y val="0.19093635454848401"/>
          <c:w val="0.83225044300059103"/>
          <c:h val="0.63195601466177898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MonteCarloBlackScholes!$B$48:$B$297</c:f>
              <c:numCache>
                <c:formatCode>0.000</c:formatCode>
                <c:ptCount val="250"/>
                <c:pt idx="0">
                  <c:v>0.9318173878142012</c:v>
                </c:pt>
                <c:pt idx="1">
                  <c:v>0.68308951922896055</c:v>
                </c:pt>
                <c:pt idx="2">
                  <c:v>0.85620082056444424</c:v>
                </c:pt>
                <c:pt idx="3">
                  <c:v>0.80473812767519703</c:v>
                </c:pt>
                <c:pt idx="4">
                  <c:v>0.78570031574137</c:v>
                </c:pt>
                <c:pt idx="5">
                  <c:v>1.3842009000188822</c:v>
                </c:pt>
                <c:pt idx="6">
                  <c:v>0.94480236409551832</c:v>
                </c:pt>
                <c:pt idx="7">
                  <c:v>0.95658223060738767</c:v>
                </c:pt>
                <c:pt idx="8">
                  <c:v>0.54075139696194496</c:v>
                </c:pt>
                <c:pt idx="9">
                  <c:v>1.0878767466041905</c:v>
                </c:pt>
                <c:pt idx="10">
                  <c:v>1.3844710653618306</c:v>
                </c:pt>
                <c:pt idx="11">
                  <c:v>0.7625071987697446</c:v>
                </c:pt>
                <c:pt idx="12">
                  <c:v>1.2310170426061593</c:v>
                </c:pt>
                <c:pt idx="13">
                  <c:v>1.5289948779089741</c:v>
                </c:pt>
                <c:pt idx="14">
                  <c:v>0.88568100108501768</c:v>
                </c:pt>
                <c:pt idx="15">
                  <c:v>1.4965041007368025</c:v>
                </c:pt>
                <c:pt idx="16">
                  <c:v>0.97482842774384626</c:v>
                </c:pt>
                <c:pt idx="17">
                  <c:v>1.5233800871446765</c:v>
                </c:pt>
                <c:pt idx="18">
                  <c:v>0.62708099210896817</c:v>
                </c:pt>
                <c:pt idx="19">
                  <c:v>1.4948135119284689</c:v>
                </c:pt>
                <c:pt idx="20">
                  <c:v>0.68881756795030835</c:v>
                </c:pt>
                <c:pt idx="21">
                  <c:v>1.2863640500218116</c:v>
                </c:pt>
                <c:pt idx="22">
                  <c:v>0.91084075142151089</c:v>
                </c:pt>
                <c:pt idx="23">
                  <c:v>1.0659633618852429</c:v>
                </c:pt>
                <c:pt idx="24">
                  <c:v>1.3382764852914619</c:v>
                </c:pt>
                <c:pt idx="25">
                  <c:v>1.0111674056384587</c:v>
                </c:pt>
                <c:pt idx="26">
                  <c:v>1.5624896655275267</c:v>
                </c:pt>
                <c:pt idx="27">
                  <c:v>0.78005123843543867</c:v>
                </c:pt>
                <c:pt idx="28">
                  <c:v>1.8762712604897567</c:v>
                </c:pt>
                <c:pt idx="29">
                  <c:v>1.0659512152609791</c:v>
                </c:pt>
                <c:pt idx="30">
                  <c:v>1.7397288232762063</c:v>
                </c:pt>
                <c:pt idx="31">
                  <c:v>0.87969059853349574</c:v>
                </c:pt>
                <c:pt idx="32">
                  <c:v>1.2014804784506514</c:v>
                </c:pt>
                <c:pt idx="33">
                  <c:v>0.80555480827314896</c:v>
                </c:pt>
                <c:pt idx="34">
                  <c:v>2.1029579098304829</c:v>
                </c:pt>
                <c:pt idx="35">
                  <c:v>0.79592331901959046</c:v>
                </c:pt>
                <c:pt idx="36">
                  <c:v>0.74010724872506195</c:v>
                </c:pt>
                <c:pt idx="37">
                  <c:v>1.1878034514539422</c:v>
                </c:pt>
                <c:pt idx="38">
                  <c:v>0.71465231503663396</c:v>
                </c:pt>
                <c:pt idx="39">
                  <c:v>0.77862323593208638</c:v>
                </c:pt>
                <c:pt idx="40">
                  <c:v>0.95470077462175518</c:v>
                </c:pt>
                <c:pt idx="41">
                  <c:v>1.2034049942198666</c:v>
                </c:pt>
                <c:pt idx="42">
                  <c:v>1.4343860108374293</c:v>
                </c:pt>
                <c:pt idx="43">
                  <c:v>1.8687345357440919</c:v>
                </c:pt>
                <c:pt idx="44">
                  <c:v>1.2148015860891361</c:v>
                </c:pt>
                <c:pt idx="45">
                  <c:v>1.230255200240971</c:v>
                </c:pt>
                <c:pt idx="46">
                  <c:v>1.3966089515074198</c:v>
                </c:pt>
                <c:pt idx="47">
                  <c:v>0.87932386653847328</c:v>
                </c:pt>
                <c:pt idx="48">
                  <c:v>1.6675837532054489</c:v>
                </c:pt>
                <c:pt idx="49">
                  <c:v>1.2346803429298445</c:v>
                </c:pt>
                <c:pt idx="50">
                  <c:v>1.4844418585291017</c:v>
                </c:pt>
                <c:pt idx="51">
                  <c:v>1.0159686605828886</c:v>
                </c:pt>
                <c:pt idx="52">
                  <c:v>1.237402487217687</c:v>
                </c:pt>
                <c:pt idx="53">
                  <c:v>0.89434221627655441</c:v>
                </c:pt>
                <c:pt idx="54">
                  <c:v>1.4902046956530293</c:v>
                </c:pt>
                <c:pt idx="55">
                  <c:v>0.68156507042502679</c:v>
                </c:pt>
                <c:pt idx="56">
                  <c:v>1.1263422222414654</c:v>
                </c:pt>
                <c:pt idx="57">
                  <c:v>1.5096101365306878</c:v>
                </c:pt>
                <c:pt idx="58">
                  <c:v>1.8073265026933536</c:v>
                </c:pt>
                <c:pt idx="59">
                  <c:v>1.0129830731864744</c:v>
                </c:pt>
                <c:pt idx="60">
                  <c:v>0.97161297325541363</c:v>
                </c:pt>
                <c:pt idx="61">
                  <c:v>1.4466058843871024</c:v>
                </c:pt>
                <c:pt idx="62">
                  <c:v>0.82591965431681535</c:v>
                </c:pt>
                <c:pt idx="63">
                  <c:v>2.1242178710586805</c:v>
                </c:pt>
                <c:pt idx="64">
                  <c:v>1.0099446115110364</c:v>
                </c:pt>
                <c:pt idx="65">
                  <c:v>0.85788732154103131</c:v>
                </c:pt>
                <c:pt idx="66">
                  <c:v>0.58110208118838291</c:v>
                </c:pt>
                <c:pt idx="67">
                  <c:v>0.34915582700976944</c:v>
                </c:pt>
                <c:pt idx="68">
                  <c:v>1.5216192091330736</c:v>
                </c:pt>
                <c:pt idx="69">
                  <c:v>1.4110620335857087</c:v>
                </c:pt>
                <c:pt idx="70">
                  <c:v>2.3196894949794142</c:v>
                </c:pt>
                <c:pt idx="71">
                  <c:v>0.89568355204982164</c:v>
                </c:pt>
                <c:pt idx="72">
                  <c:v>1.6711275222268589</c:v>
                </c:pt>
                <c:pt idx="73">
                  <c:v>1.0403183599390562</c:v>
                </c:pt>
                <c:pt idx="74">
                  <c:v>1.6721586768381751</c:v>
                </c:pt>
                <c:pt idx="75">
                  <c:v>1.2105770505112736</c:v>
                </c:pt>
                <c:pt idx="76">
                  <c:v>1.2041940264717532</c:v>
                </c:pt>
                <c:pt idx="77">
                  <c:v>1.643039194733052</c:v>
                </c:pt>
                <c:pt idx="78">
                  <c:v>1.0478463289934572</c:v>
                </c:pt>
                <c:pt idx="79">
                  <c:v>1.0071482922457142</c:v>
                </c:pt>
                <c:pt idx="80">
                  <c:v>0.72114319852832509</c:v>
                </c:pt>
                <c:pt idx="81">
                  <c:v>1.0904838420395819</c:v>
                </c:pt>
                <c:pt idx="82">
                  <c:v>2.0520414104424058</c:v>
                </c:pt>
                <c:pt idx="83">
                  <c:v>1.4684667089234176</c:v>
                </c:pt>
                <c:pt idx="84">
                  <c:v>1.0895237751772433</c:v>
                </c:pt>
                <c:pt idx="85">
                  <c:v>1.0641571774018306</c:v>
                </c:pt>
                <c:pt idx="86">
                  <c:v>2.1757574265350215</c:v>
                </c:pt>
                <c:pt idx="87">
                  <c:v>1.2967210204324786</c:v>
                </c:pt>
                <c:pt idx="88">
                  <c:v>0.68273126292217934</c:v>
                </c:pt>
                <c:pt idx="89">
                  <c:v>0.81686024781557476</c:v>
                </c:pt>
                <c:pt idx="90">
                  <c:v>1.07336251405562</c:v>
                </c:pt>
                <c:pt idx="91">
                  <c:v>1.6123133314973925</c:v>
                </c:pt>
                <c:pt idx="92">
                  <c:v>0.90202082586337284</c:v>
                </c:pt>
                <c:pt idx="93">
                  <c:v>0.8209272173755604</c:v>
                </c:pt>
                <c:pt idx="94">
                  <c:v>1.3897040287029618</c:v>
                </c:pt>
                <c:pt idx="95">
                  <c:v>0.89228558226535037</c:v>
                </c:pt>
                <c:pt idx="96">
                  <c:v>0.92977627111916072</c:v>
                </c:pt>
                <c:pt idx="97">
                  <c:v>1.3334269141026498</c:v>
                </c:pt>
                <c:pt idx="98">
                  <c:v>1.5627705508607861</c:v>
                </c:pt>
                <c:pt idx="99">
                  <c:v>1.4966718615206414</c:v>
                </c:pt>
                <c:pt idx="100">
                  <c:v>1.5824160058970362</c:v>
                </c:pt>
                <c:pt idx="101">
                  <c:v>1.6038713298101541</c:v>
                </c:pt>
                <c:pt idx="102">
                  <c:v>1.0045444564337676</c:v>
                </c:pt>
                <c:pt idx="103">
                  <c:v>0.79099576239562974</c:v>
                </c:pt>
                <c:pt idx="104">
                  <c:v>1.3007788166816165</c:v>
                </c:pt>
                <c:pt idx="105">
                  <c:v>1.1361023759429061</c:v>
                </c:pt>
                <c:pt idx="106">
                  <c:v>1.5776800759647149</c:v>
                </c:pt>
                <c:pt idx="107">
                  <c:v>0.81272093943530865</c:v>
                </c:pt>
                <c:pt idx="108">
                  <c:v>3.5084388625998684</c:v>
                </c:pt>
                <c:pt idx="109">
                  <c:v>0.77950553525026345</c:v>
                </c:pt>
                <c:pt idx="110">
                  <c:v>0.7214530943604891</c:v>
                </c:pt>
                <c:pt idx="111">
                  <c:v>1.3889966382278545</c:v>
                </c:pt>
                <c:pt idx="112">
                  <c:v>0.61319750363434788</c:v>
                </c:pt>
                <c:pt idx="113">
                  <c:v>1.2648131090542354</c:v>
                </c:pt>
                <c:pt idx="114">
                  <c:v>0.88861801630690207</c:v>
                </c:pt>
                <c:pt idx="115">
                  <c:v>1.5126941639680471</c:v>
                </c:pt>
                <c:pt idx="116">
                  <c:v>1.2618565638940729</c:v>
                </c:pt>
                <c:pt idx="117">
                  <c:v>0.99551204984200903</c:v>
                </c:pt>
                <c:pt idx="118">
                  <c:v>1.0001775513253233</c:v>
                </c:pt>
                <c:pt idx="119">
                  <c:v>2.1025292823315129</c:v>
                </c:pt>
                <c:pt idx="120">
                  <c:v>1.4730100636760797</c:v>
                </c:pt>
                <c:pt idx="121">
                  <c:v>1.3032972364225228</c:v>
                </c:pt>
                <c:pt idx="122">
                  <c:v>0.80103668437658571</c:v>
                </c:pt>
                <c:pt idx="123">
                  <c:v>1.3281378691398857</c:v>
                </c:pt>
                <c:pt idx="124">
                  <c:v>0.79494030316763242</c:v>
                </c:pt>
                <c:pt idx="125">
                  <c:v>1.0510448848339629</c:v>
                </c:pt>
                <c:pt idx="126">
                  <c:v>1.0498049254699551</c:v>
                </c:pt>
                <c:pt idx="127">
                  <c:v>1.2745077303903092</c:v>
                </c:pt>
                <c:pt idx="128">
                  <c:v>1.1961229695812297</c:v>
                </c:pt>
                <c:pt idx="129">
                  <c:v>0.99112883307860467</c:v>
                </c:pt>
                <c:pt idx="130">
                  <c:v>0.73426757278636501</c:v>
                </c:pt>
                <c:pt idx="131">
                  <c:v>1.3858844001950092</c:v>
                </c:pt>
                <c:pt idx="132">
                  <c:v>0.98322429464811356</c:v>
                </c:pt>
                <c:pt idx="133">
                  <c:v>1.4515851717866632</c:v>
                </c:pt>
                <c:pt idx="134">
                  <c:v>0.66970091977079793</c:v>
                </c:pt>
                <c:pt idx="135">
                  <c:v>0.62208784842864284</c:v>
                </c:pt>
                <c:pt idx="136">
                  <c:v>1.9350961670056803</c:v>
                </c:pt>
                <c:pt idx="137">
                  <c:v>0.86591299794982501</c:v>
                </c:pt>
                <c:pt idx="138">
                  <c:v>0.8502762298246207</c:v>
                </c:pt>
                <c:pt idx="139">
                  <c:v>0.93126954537959361</c:v>
                </c:pt>
                <c:pt idx="140">
                  <c:v>2.2885075903664531</c:v>
                </c:pt>
                <c:pt idx="141">
                  <c:v>1.9244869199607035</c:v>
                </c:pt>
                <c:pt idx="142">
                  <c:v>0.76195717205732039</c:v>
                </c:pt>
                <c:pt idx="143">
                  <c:v>1.9974437230507456</c:v>
                </c:pt>
                <c:pt idx="144">
                  <c:v>0.94499396559707138</c:v>
                </c:pt>
                <c:pt idx="145">
                  <c:v>1.0103780287363147</c:v>
                </c:pt>
                <c:pt idx="146">
                  <c:v>1.3006903563999441</c:v>
                </c:pt>
                <c:pt idx="147">
                  <c:v>0.92770257573456338</c:v>
                </c:pt>
                <c:pt idx="148">
                  <c:v>0.96042068092171762</c:v>
                </c:pt>
                <c:pt idx="149">
                  <c:v>1.2639417969952633</c:v>
                </c:pt>
                <c:pt idx="150">
                  <c:v>0.44105466836589086</c:v>
                </c:pt>
                <c:pt idx="151">
                  <c:v>2.0032342294841459</c:v>
                </c:pt>
                <c:pt idx="152">
                  <c:v>2.144924089756759</c:v>
                </c:pt>
                <c:pt idx="153">
                  <c:v>1.6358069321162185</c:v>
                </c:pt>
                <c:pt idx="154">
                  <c:v>0.7445833955455875</c:v>
                </c:pt>
                <c:pt idx="155">
                  <c:v>0.76313398571783964</c:v>
                </c:pt>
                <c:pt idx="156">
                  <c:v>1.0817689088597451</c:v>
                </c:pt>
                <c:pt idx="157">
                  <c:v>1.0606896314466974</c:v>
                </c:pt>
                <c:pt idx="158">
                  <c:v>0.45769703828191111</c:v>
                </c:pt>
                <c:pt idx="159">
                  <c:v>1.0826259876008697</c:v>
                </c:pt>
                <c:pt idx="160">
                  <c:v>1.5391999196404835</c:v>
                </c:pt>
                <c:pt idx="161">
                  <c:v>1.1980266028603386</c:v>
                </c:pt>
                <c:pt idx="162">
                  <c:v>0.97505073379804985</c:v>
                </c:pt>
                <c:pt idx="163">
                  <c:v>0.65223067412594304</c:v>
                </c:pt>
                <c:pt idx="164">
                  <c:v>1.1785358660240159</c:v>
                </c:pt>
                <c:pt idx="165">
                  <c:v>0.9429147530654679</c:v>
                </c:pt>
                <c:pt idx="166">
                  <c:v>0.54262511944720992</c:v>
                </c:pt>
                <c:pt idx="167">
                  <c:v>1.0079323665113176</c:v>
                </c:pt>
                <c:pt idx="168">
                  <c:v>1.3717860785761846</c:v>
                </c:pt>
                <c:pt idx="169">
                  <c:v>2.1964685733600704</c:v>
                </c:pt>
                <c:pt idx="170">
                  <c:v>1.2340022323945365</c:v>
                </c:pt>
                <c:pt idx="171">
                  <c:v>1.9951647047732355</c:v>
                </c:pt>
                <c:pt idx="172">
                  <c:v>0.73635470021543847</c:v>
                </c:pt>
                <c:pt idx="173">
                  <c:v>1.3131054743876154</c:v>
                </c:pt>
                <c:pt idx="174">
                  <c:v>0.85936387622367871</c:v>
                </c:pt>
                <c:pt idx="175">
                  <c:v>1.1299326652491666</c:v>
                </c:pt>
                <c:pt idx="176">
                  <c:v>0.75356691871057269</c:v>
                </c:pt>
                <c:pt idx="177">
                  <c:v>1.2796156008075055</c:v>
                </c:pt>
                <c:pt idx="178">
                  <c:v>1.4473097356451041</c:v>
                </c:pt>
                <c:pt idx="179">
                  <c:v>0.82578061137372416</c:v>
                </c:pt>
                <c:pt idx="180">
                  <c:v>1.0386528210716701</c:v>
                </c:pt>
                <c:pt idx="181">
                  <c:v>0.95680270728704486</c:v>
                </c:pt>
                <c:pt idx="182">
                  <c:v>1.4701897025505193</c:v>
                </c:pt>
                <c:pt idx="183">
                  <c:v>0.83614606608262532</c:v>
                </c:pt>
                <c:pt idx="184">
                  <c:v>1.1060274476558238</c:v>
                </c:pt>
                <c:pt idx="185">
                  <c:v>1.3001694253195553</c:v>
                </c:pt>
                <c:pt idx="186">
                  <c:v>0.77063728496427353</c:v>
                </c:pt>
                <c:pt idx="187">
                  <c:v>0.89798649283962839</c:v>
                </c:pt>
                <c:pt idx="188">
                  <c:v>1.7565399081637334</c:v>
                </c:pt>
                <c:pt idx="189">
                  <c:v>0.63793403423829187</c:v>
                </c:pt>
                <c:pt idx="190">
                  <c:v>1.3200369513176535</c:v>
                </c:pt>
                <c:pt idx="191">
                  <c:v>0.99428015022433103</c:v>
                </c:pt>
                <c:pt idx="192">
                  <c:v>0.94603445282725052</c:v>
                </c:pt>
                <c:pt idx="193">
                  <c:v>0.59614600167040221</c:v>
                </c:pt>
                <c:pt idx="194">
                  <c:v>1.1023319131604343</c:v>
                </c:pt>
                <c:pt idx="195">
                  <c:v>0.85001229898693842</c:v>
                </c:pt>
                <c:pt idx="196">
                  <c:v>1.4332008628754327</c:v>
                </c:pt>
                <c:pt idx="197">
                  <c:v>0.72700053055535352</c:v>
                </c:pt>
                <c:pt idx="198">
                  <c:v>0.68132606904371706</c:v>
                </c:pt>
                <c:pt idx="199">
                  <c:v>0.97549851003059629</c:v>
                </c:pt>
                <c:pt idx="200">
                  <c:v>1.2664156341913078</c:v>
                </c:pt>
                <c:pt idx="201">
                  <c:v>0.93661026069401621</c:v>
                </c:pt>
                <c:pt idx="202">
                  <c:v>1.0617354402726991</c:v>
                </c:pt>
                <c:pt idx="203">
                  <c:v>1.5603395814281955</c:v>
                </c:pt>
                <c:pt idx="204">
                  <c:v>0.99318468751117572</c:v>
                </c:pt>
                <c:pt idx="205">
                  <c:v>0.71850904419480066</c:v>
                </c:pt>
                <c:pt idx="206">
                  <c:v>1.3095440160162533</c:v>
                </c:pt>
                <c:pt idx="207">
                  <c:v>0.69688652535827389</c:v>
                </c:pt>
                <c:pt idx="208">
                  <c:v>0.90757486169915447</c:v>
                </c:pt>
                <c:pt idx="209">
                  <c:v>1.3551585266617598</c:v>
                </c:pt>
                <c:pt idx="210">
                  <c:v>1.0017811593086718</c:v>
                </c:pt>
                <c:pt idx="211">
                  <c:v>0.81277726138190209</c:v>
                </c:pt>
                <c:pt idx="212">
                  <c:v>0.81492782289950305</c:v>
                </c:pt>
                <c:pt idx="213">
                  <c:v>0.92264134864822622</c:v>
                </c:pt>
                <c:pt idx="214">
                  <c:v>0.82638574597619885</c:v>
                </c:pt>
                <c:pt idx="215">
                  <c:v>0.90870189169943982</c:v>
                </c:pt>
                <c:pt idx="216">
                  <c:v>0.87982813818592343</c:v>
                </c:pt>
                <c:pt idx="217">
                  <c:v>1.1341489522620845</c:v>
                </c:pt>
                <c:pt idx="218">
                  <c:v>1.6560582926925254</c:v>
                </c:pt>
                <c:pt idx="219">
                  <c:v>0.74787317991370017</c:v>
                </c:pt>
                <c:pt idx="220">
                  <c:v>1.5847427208238494</c:v>
                </c:pt>
                <c:pt idx="221">
                  <c:v>1.2349266121005777</c:v>
                </c:pt>
                <c:pt idx="222">
                  <c:v>1.7486382463020247</c:v>
                </c:pt>
                <c:pt idx="223">
                  <c:v>1.1133820694315053</c:v>
                </c:pt>
                <c:pt idx="224">
                  <c:v>1.0363361591267881</c:v>
                </c:pt>
                <c:pt idx="225">
                  <c:v>1.0111593890847721</c:v>
                </c:pt>
                <c:pt idx="226">
                  <c:v>0.97500362340703906</c:v>
                </c:pt>
                <c:pt idx="227">
                  <c:v>1.1725814270651687</c:v>
                </c:pt>
                <c:pt idx="228">
                  <c:v>0.50848175033679921</c:v>
                </c:pt>
                <c:pt idx="229">
                  <c:v>0.8261530587945366</c:v>
                </c:pt>
                <c:pt idx="230">
                  <c:v>1.016665904326137</c:v>
                </c:pt>
                <c:pt idx="231">
                  <c:v>1.1445360294745432</c:v>
                </c:pt>
                <c:pt idx="232">
                  <c:v>1.444926252999182</c:v>
                </c:pt>
                <c:pt idx="233">
                  <c:v>1.6446444637680666</c:v>
                </c:pt>
                <c:pt idx="234">
                  <c:v>1.0292083215696435</c:v>
                </c:pt>
                <c:pt idx="235">
                  <c:v>1.1676748513680126</c:v>
                </c:pt>
                <c:pt idx="236">
                  <c:v>0.56938360025186663</c:v>
                </c:pt>
                <c:pt idx="237">
                  <c:v>1.0592159233664682</c:v>
                </c:pt>
                <c:pt idx="238">
                  <c:v>2.66654988203274</c:v>
                </c:pt>
                <c:pt idx="239">
                  <c:v>1.152287372943211</c:v>
                </c:pt>
                <c:pt idx="240">
                  <c:v>1.7605442942137963</c:v>
                </c:pt>
                <c:pt idx="241">
                  <c:v>0.74723070247391887</c:v>
                </c:pt>
                <c:pt idx="242">
                  <c:v>1.4267659642714818</c:v>
                </c:pt>
                <c:pt idx="243">
                  <c:v>1.6321840230406657</c:v>
                </c:pt>
                <c:pt idx="244">
                  <c:v>1.1836011199386249</c:v>
                </c:pt>
                <c:pt idx="245">
                  <c:v>0.95439817842068886</c:v>
                </c:pt>
                <c:pt idx="246">
                  <c:v>2.0435130588983199</c:v>
                </c:pt>
                <c:pt idx="247">
                  <c:v>0.90826436536834476</c:v>
                </c:pt>
                <c:pt idx="248">
                  <c:v>1.4573017352672102</c:v>
                </c:pt>
                <c:pt idx="249">
                  <c:v>0.83643282163015642</c:v>
                </c:pt>
              </c:numCache>
            </c:numRef>
          </c:xVal>
          <c:yVal>
            <c:numRef>
              <c:f>MonteCarloBlackScholes!$C$48:$C$297</c:f>
              <c:numCache>
                <c:formatCode>0.000</c:formatCode>
                <c:ptCount val="250"/>
                <c:pt idx="0">
                  <c:v>0.19514456137264916</c:v>
                </c:pt>
                <c:pt idx="1">
                  <c:v>0</c:v>
                </c:pt>
                <c:pt idx="2">
                  <c:v>0.16372738840434464</c:v>
                </c:pt>
                <c:pt idx="3">
                  <c:v>0</c:v>
                </c:pt>
                <c:pt idx="4">
                  <c:v>0.14008626687335685</c:v>
                </c:pt>
                <c:pt idx="5">
                  <c:v>0.14660612528484884</c:v>
                </c:pt>
                <c:pt idx="6">
                  <c:v>0.1255890180769953</c:v>
                </c:pt>
                <c:pt idx="7">
                  <c:v>0.11735504458525245</c:v>
                </c:pt>
                <c:pt idx="8">
                  <c:v>0</c:v>
                </c:pt>
                <c:pt idx="9">
                  <c:v>0.26372622681971031</c:v>
                </c:pt>
                <c:pt idx="10">
                  <c:v>0.14460733252872221</c:v>
                </c:pt>
                <c:pt idx="11">
                  <c:v>0</c:v>
                </c:pt>
                <c:pt idx="12">
                  <c:v>0.2221970282767092</c:v>
                </c:pt>
                <c:pt idx="13">
                  <c:v>0.38122957049820072</c:v>
                </c:pt>
                <c:pt idx="14">
                  <c:v>0</c:v>
                </c:pt>
                <c:pt idx="15">
                  <c:v>0.37723680724186565</c:v>
                </c:pt>
                <c:pt idx="16">
                  <c:v>0</c:v>
                </c:pt>
                <c:pt idx="17">
                  <c:v>0.47912815899636407</c:v>
                </c:pt>
                <c:pt idx="18">
                  <c:v>0.1200912318120311</c:v>
                </c:pt>
                <c:pt idx="19">
                  <c:v>0.17884722107884163</c:v>
                </c:pt>
                <c:pt idx="20">
                  <c:v>0</c:v>
                </c:pt>
                <c:pt idx="21">
                  <c:v>0.56075123337129429</c:v>
                </c:pt>
                <c:pt idx="22">
                  <c:v>0</c:v>
                </c:pt>
                <c:pt idx="23">
                  <c:v>0.20587686008352216</c:v>
                </c:pt>
                <c:pt idx="24">
                  <c:v>0.20508647148488918</c:v>
                </c:pt>
                <c:pt idx="25">
                  <c:v>0</c:v>
                </c:pt>
                <c:pt idx="26">
                  <c:v>0.13965353186124846</c:v>
                </c:pt>
                <c:pt idx="27">
                  <c:v>0</c:v>
                </c:pt>
                <c:pt idx="28">
                  <c:v>0.4406036323430878</c:v>
                </c:pt>
                <c:pt idx="29">
                  <c:v>0.34826752162237756</c:v>
                </c:pt>
                <c:pt idx="30">
                  <c:v>0.42086588232580652</c:v>
                </c:pt>
                <c:pt idx="31">
                  <c:v>0.1587582540194894</c:v>
                </c:pt>
                <c:pt idx="32">
                  <c:v>0.33402678341592468</c:v>
                </c:pt>
                <c:pt idx="33">
                  <c:v>0</c:v>
                </c:pt>
                <c:pt idx="34">
                  <c:v>0.72101158990366132</c:v>
                </c:pt>
                <c:pt idx="35">
                  <c:v>0.10924023641563071</c:v>
                </c:pt>
                <c:pt idx="36">
                  <c:v>0</c:v>
                </c:pt>
                <c:pt idx="37">
                  <c:v>0.18837807655461886</c:v>
                </c:pt>
                <c:pt idx="38">
                  <c:v>0</c:v>
                </c:pt>
                <c:pt idx="39">
                  <c:v>0</c:v>
                </c:pt>
                <c:pt idx="40">
                  <c:v>0.12207843041814008</c:v>
                </c:pt>
                <c:pt idx="41">
                  <c:v>0.12190581151783111</c:v>
                </c:pt>
                <c:pt idx="42">
                  <c:v>0.16732236805297246</c:v>
                </c:pt>
                <c:pt idx="43">
                  <c:v>0.66165594666835359</c:v>
                </c:pt>
                <c:pt idx="44">
                  <c:v>0.14636241423258423</c:v>
                </c:pt>
                <c:pt idx="45">
                  <c:v>0.11211168981824679</c:v>
                </c:pt>
                <c:pt idx="46">
                  <c:v>0.25529369044150935</c:v>
                </c:pt>
                <c:pt idx="47">
                  <c:v>0.1456791871064794</c:v>
                </c:pt>
                <c:pt idx="48">
                  <c:v>0.17103986894591974</c:v>
                </c:pt>
                <c:pt idx="49">
                  <c:v>0.45926718749931228</c:v>
                </c:pt>
                <c:pt idx="50">
                  <c:v>0.19397197523562748</c:v>
                </c:pt>
                <c:pt idx="51">
                  <c:v>0</c:v>
                </c:pt>
                <c:pt idx="52">
                  <c:v>0.22355567615889574</c:v>
                </c:pt>
                <c:pt idx="53">
                  <c:v>0.14438986183438843</c:v>
                </c:pt>
                <c:pt idx="54">
                  <c:v>0.19769439697653324</c:v>
                </c:pt>
                <c:pt idx="55">
                  <c:v>0</c:v>
                </c:pt>
                <c:pt idx="56">
                  <c:v>0.24367473531259373</c:v>
                </c:pt>
                <c:pt idx="57">
                  <c:v>0.3219924116111022</c:v>
                </c:pt>
                <c:pt idx="58">
                  <c:v>0.20438861696680613</c:v>
                </c:pt>
                <c:pt idx="59">
                  <c:v>0.18467707926246155</c:v>
                </c:pt>
                <c:pt idx="60">
                  <c:v>0.16817857930404015</c:v>
                </c:pt>
                <c:pt idx="61">
                  <c:v>0.29832644936784036</c:v>
                </c:pt>
                <c:pt idx="62">
                  <c:v>0.18671205491744591</c:v>
                </c:pt>
                <c:pt idx="63">
                  <c:v>0.16370340140085107</c:v>
                </c:pt>
                <c:pt idx="64">
                  <c:v>0</c:v>
                </c:pt>
                <c:pt idx="65">
                  <c:v>0.14779513005163503</c:v>
                </c:pt>
                <c:pt idx="66">
                  <c:v>0</c:v>
                </c:pt>
                <c:pt idx="67">
                  <c:v>0</c:v>
                </c:pt>
                <c:pt idx="68">
                  <c:v>0.19446776972027147</c:v>
                </c:pt>
                <c:pt idx="69">
                  <c:v>0.21061266762362096</c:v>
                </c:pt>
                <c:pt idx="70">
                  <c:v>0.16385324199552218</c:v>
                </c:pt>
                <c:pt idx="71">
                  <c:v>0</c:v>
                </c:pt>
                <c:pt idx="72">
                  <c:v>0.26026782682029337</c:v>
                </c:pt>
                <c:pt idx="73">
                  <c:v>0.17510720163042628</c:v>
                </c:pt>
                <c:pt idx="74">
                  <c:v>0.40678282883724359</c:v>
                </c:pt>
                <c:pt idx="75">
                  <c:v>0.23089231181516884</c:v>
                </c:pt>
                <c:pt idx="76">
                  <c:v>0.1457047811049843</c:v>
                </c:pt>
                <c:pt idx="77">
                  <c:v>0.86259481633701962</c:v>
                </c:pt>
                <c:pt idx="78">
                  <c:v>0.21542669664895711</c:v>
                </c:pt>
                <c:pt idx="79">
                  <c:v>0</c:v>
                </c:pt>
                <c:pt idx="80">
                  <c:v>0.23243100744805636</c:v>
                </c:pt>
                <c:pt idx="81">
                  <c:v>0.21429098192388757</c:v>
                </c:pt>
                <c:pt idx="82">
                  <c:v>0.32465192773610957</c:v>
                </c:pt>
                <c:pt idx="83">
                  <c:v>0.31714223541747549</c:v>
                </c:pt>
                <c:pt idx="84">
                  <c:v>0.21628675884292434</c:v>
                </c:pt>
                <c:pt idx="85">
                  <c:v>0.147740720819584</c:v>
                </c:pt>
                <c:pt idx="86">
                  <c:v>0.7546536270418831</c:v>
                </c:pt>
                <c:pt idx="87">
                  <c:v>0.68517740907925739</c:v>
                </c:pt>
                <c:pt idx="88">
                  <c:v>0</c:v>
                </c:pt>
                <c:pt idx="89">
                  <c:v>0.11305715189827828</c:v>
                </c:pt>
                <c:pt idx="90">
                  <c:v>0</c:v>
                </c:pt>
                <c:pt idx="91">
                  <c:v>0.22930720882278169</c:v>
                </c:pt>
                <c:pt idx="92">
                  <c:v>0</c:v>
                </c:pt>
                <c:pt idx="93">
                  <c:v>0</c:v>
                </c:pt>
                <c:pt idx="94">
                  <c:v>0.22984782531391715</c:v>
                </c:pt>
                <c:pt idx="95">
                  <c:v>0.1225592578620771</c:v>
                </c:pt>
                <c:pt idx="96">
                  <c:v>0</c:v>
                </c:pt>
                <c:pt idx="97">
                  <c:v>0.12624605901067334</c:v>
                </c:pt>
                <c:pt idx="98">
                  <c:v>0.39831030438049642</c:v>
                </c:pt>
                <c:pt idx="99">
                  <c:v>0.2181586331757211</c:v>
                </c:pt>
                <c:pt idx="100">
                  <c:v>0.17825996407784386</c:v>
                </c:pt>
                <c:pt idx="101">
                  <c:v>0.21631394730800912</c:v>
                </c:pt>
                <c:pt idx="102">
                  <c:v>0</c:v>
                </c:pt>
                <c:pt idx="103">
                  <c:v>0</c:v>
                </c:pt>
                <c:pt idx="104">
                  <c:v>0.21290105163265491</c:v>
                </c:pt>
                <c:pt idx="105">
                  <c:v>0.35870795283072204</c:v>
                </c:pt>
                <c:pt idx="106">
                  <c:v>0.39353065101455847</c:v>
                </c:pt>
                <c:pt idx="107">
                  <c:v>0</c:v>
                </c:pt>
                <c:pt idx="108">
                  <c:v>1.2726357072836592</c:v>
                </c:pt>
                <c:pt idx="109">
                  <c:v>0</c:v>
                </c:pt>
                <c:pt idx="110">
                  <c:v>0</c:v>
                </c:pt>
                <c:pt idx="111">
                  <c:v>0.24874171168274106</c:v>
                </c:pt>
                <c:pt idx="112">
                  <c:v>0.11637144982030351</c:v>
                </c:pt>
                <c:pt idx="113">
                  <c:v>0.14185595758239325</c:v>
                </c:pt>
                <c:pt idx="114">
                  <c:v>0</c:v>
                </c:pt>
                <c:pt idx="115">
                  <c:v>0.16506492560829431</c:v>
                </c:pt>
                <c:pt idx="116">
                  <c:v>0.20002615924312686</c:v>
                </c:pt>
                <c:pt idx="117">
                  <c:v>0</c:v>
                </c:pt>
                <c:pt idx="118">
                  <c:v>0.17217433887053485</c:v>
                </c:pt>
                <c:pt idx="119">
                  <c:v>0.86288494990242193</c:v>
                </c:pt>
                <c:pt idx="120">
                  <c:v>0.44291019325650338</c:v>
                </c:pt>
                <c:pt idx="121">
                  <c:v>0.17497955297403611</c:v>
                </c:pt>
                <c:pt idx="122">
                  <c:v>0</c:v>
                </c:pt>
                <c:pt idx="123">
                  <c:v>0.17983693319208083</c:v>
                </c:pt>
                <c:pt idx="124">
                  <c:v>0</c:v>
                </c:pt>
                <c:pt idx="125">
                  <c:v>0.19998676966479229</c:v>
                </c:pt>
                <c:pt idx="126">
                  <c:v>0</c:v>
                </c:pt>
                <c:pt idx="127">
                  <c:v>0.15522558082318205</c:v>
                </c:pt>
                <c:pt idx="128">
                  <c:v>8.2733806636227494E-2</c:v>
                </c:pt>
                <c:pt idx="129">
                  <c:v>0</c:v>
                </c:pt>
                <c:pt idx="130">
                  <c:v>0</c:v>
                </c:pt>
                <c:pt idx="131">
                  <c:v>0.40444897466183422</c:v>
                </c:pt>
                <c:pt idx="132">
                  <c:v>0.11882814123632825</c:v>
                </c:pt>
                <c:pt idx="133">
                  <c:v>0.30261216174955519</c:v>
                </c:pt>
                <c:pt idx="134">
                  <c:v>0</c:v>
                </c:pt>
                <c:pt idx="135">
                  <c:v>0</c:v>
                </c:pt>
                <c:pt idx="136">
                  <c:v>1.2584263429982268</c:v>
                </c:pt>
                <c:pt idx="137">
                  <c:v>0.20569587813503135</c:v>
                </c:pt>
                <c:pt idx="138">
                  <c:v>0.19750469675141857</c:v>
                </c:pt>
                <c:pt idx="139">
                  <c:v>0</c:v>
                </c:pt>
                <c:pt idx="140">
                  <c:v>0.98131481201364945</c:v>
                </c:pt>
                <c:pt idx="141">
                  <c:v>0.14849773348032891</c:v>
                </c:pt>
                <c:pt idx="142">
                  <c:v>0</c:v>
                </c:pt>
                <c:pt idx="143">
                  <c:v>0.52004738967533515</c:v>
                </c:pt>
                <c:pt idx="144">
                  <c:v>0</c:v>
                </c:pt>
                <c:pt idx="145">
                  <c:v>0</c:v>
                </c:pt>
                <c:pt idx="146">
                  <c:v>0.142056662716425</c:v>
                </c:pt>
                <c:pt idx="147">
                  <c:v>0.21540466500130459</c:v>
                </c:pt>
                <c:pt idx="148">
                  <c:v>0</c:v>
                </c:pt>
                <c:pt idx="149">
                  <c:v>0.14110601234328066</c:v>
                </c:pt>
                <c:pt idx="150">
                  <c:v>0</c:v>
                </c:pt>
                <c:pt idx="151">
                  <c:v>0.15163111720038897</c:v>
                </c:pt>
                <c:pt idx="152">
                  <c:v>0.56695869211812988</c:v>
                </c:pt>
                <c:pt idx="153">
                  <c:v>0.1455674548848068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0.1096295524400932</c:v>
                </c:pt>
                <c:pt idx="158">
                  <c:v>0</c:v>
                </c:pt>
                <c:pt idx="159">
                  <c:v>0</c:v>
                </c:pt>
                <c:pt idx="160">
                  <c:v>0.2142822303167137</c:v>
                </c:pt>
                <c:pt idx="161">
                  <c:v>0.55163048644362511</c:v>
                </c:pt>
                <c:pt idx="162">
                  <c:v>0</c:v>
                </c:pt>
                <c:pt idx="163">
                  <c:v>0</c:v>
                </c:pt>
                <c:pt idx="164">
                  <c:v>0.25056183077008942</c:v>
                </c:pt>
                <c:pt idx="165">
                  <c:v>0.22052765937264249</c:v>
                </c:pt>
                <c:pt idx="166">
                  <c:v>0.19139873796116699</c:v>
                </c:pt>
                <c:pt idx="167">
                  <c:v>0.13302153410703896</c:v>
                </c:pt>
                <c:pt idx="168">
                  <c:v>0.4257424176813005</c:v>
                </c:pt>
                <c:pt idx="169">
                  <c:v>0.94373924699041611</c:v>
                </c:pt>
                <c:pt idx="170">
                  <c:v>0.21171013564553287</c:v>
                </c:pt>
                <c:pt idx="171">
                  <c:v>0.13118858097690114</c:v>
                </c:pt>
                <c:pt idx="172">
                  <c:v>0</c:v>
                </c:pt>
                <c:pt idx="173">
                  <c:v>0.18342158162526634</c:v>
                </c:pt>
                <c:pt idx="174">
                  <c:v>0.23334292369118886</c:v>
                </c:pt>
                <c:pt idx="175">
                  <c:v>2.5763283735618741E-2</c:v>
                </c:pt>
                <c:pt idx="176">
                  <c:v>0</c:v>
                </c:pt>
                <c:pt idx="177">
                  <c:v>0.10444424269545029</c:v>
                </c:pt>
                <c:pt idx="178">
                  <c:v>0.4463326059812785</c:v>
                </c:pt>
                <c:pt idx="179">
                  <c:v>0.18606997986791265</c:v>
                </c:pt>
                <c:pt idx="180">
                  <c:v>0</c:v>
                </c:pt>
                <c:pt idx="181">
                  <c:v>0</c:v>
                </c:pt>
                <c:pt idx="182">
                  <c:v>0.22039392722456741</c:v>
                </c:pt>
                <c:pt idx="183">
                  <c:v>0</c:v>
                </c:pt>
                <c:pt idx="184">
                  <c:v>0.19481722792141573</c:v>
                </c:pt>
                <c:pt idx="185">
                  <c:v>0.17228742100896108</c:v>
                </c:pt>
                <c:pt idx="186">
                  <c:v>0</c:v>
                </c:pt>
                <c:pt idx="187">
                  <c:v>0.11413960797203246</c:v>
                </c:pt>
                <c:pt idx="188">
                  <c:v>0.2238235525924322</c:v>
                </c:pt>
                <c:pt idx="189">
                  <c:v>0</c:v>
                </c:pt>
                <c:pt idx="190">
                  <c:v>0.33100335195167196</c:v>
                </c:pt>
                <c:pt idx="191">
                  <c:v>0.13711514683671736</c:v>
                </c:pt>
                <c:pt idx="192">
                  <c:v>0</c:v>
                </c:pt>
                <c:pt idx="193">
                  <c:v>0</c:v>
                </c:pt>
                <c:pt idx="194">
                  <c:v>0.2070364067258805</c:v>
                </c:pt>
                <c:pt idx="195">
                  <c:v>0</c:v>
                </c:pt>
                <c:pt idx="196">
                  <c:v>0.28678864042859675</c:v>
                </c:pt>
                <c:pt idx="197">
                  <c:v>0</c:v>
                </c:pt>
                <c:pt idx="198">
                  <c:v>0.12059766635781669</c:v>
                </c:pt>
                <c:pt idx="199">
                  <c:v>0</c:v>
                </c:pt>
                <c:pt idx="200">
                  <c:v>0.14323526375029311</c:v>
                </c:pt>
                <c:pt idx="201">
                  <c:v>0</c:v>
                </c:pt>
                <c:pt idx="202">
                  <c:v>0</c:v>
                </c:pt>
                <c:pt idx="203">
                  <c:v>0.22572460751527448</c:v>
                </c:pt>
                <c:pt idx="204">
                  <c:v>0</c:v>
                </c:pt>
                <c:pt idx="205">
                  <c:v>0</c:v>
                </c:pt>
                <c:pt idx="206">
                  <c:v>0.32186109292009385</c:v>
                </c:pt>
                <c:pt idx="207">
                  <c:v>0</c:v>
                </c:pt>
                <c:pt idx="208">
                  <c:v>0.15901686833894305</c:v>
                </c:pt>
                <c:pt idx="209">
                  <c:v>0.13627266099083835</c:v>
                </c:pt>
                <c:pt idx="210">
                  <c:v>0</c:v>
                </c:pt>
                <c:pt idx="211">
                  <c:v>0</c:v>
                </c:pt>
                <c:pt idx="212">
                  <c:v>0.16467813243679297</c:v>
                </c:pt>
                <c:pt idx="213">
                  <c:v>0.21020034731374573</c:v>
                </c:pt>
                <c:pt idx="214">
                  <c:v>0.13414896509967095</c:v>
                </c:pt>
                <c:pt idx="215">
                  <c:v>0</c:v>
                </c:pt>
                <c:pt idx="216">
                  <c:v>0</c:v>
                </c:pt>
                <c:pt idx="217">
                  <c:v>0.22711092798959354</c:v>
                </c:pt>
                <c:pt idx="218">
                  <c:v>0.24467244474545929</c:v>
                </c:pt>
                <c:pt idx="219">
                  <c:v>0</c:v>
                </c:pt>
                <c:pt idx="220">
                  <c:v>0.17059296182558836</c:v>
                </c:pt>
                <c:pt idx="221">
                  <c:v>0.19930890373984395</c:v>
                </c:pt>
                <c:pt idx="222">
                  <c:v>0.44790830289319111</c:v>
                </c:pt>
                <c:pt idx="223">
                  <c:v>0.21576323793945887</c:v>
                </c:pt>
                <c:pt idx="224">
                  <c:v>0.37994482719316652</c:v>
                </c:pt>
                <c:pt idx="225">
                  <c:v>0</c:v>
                </c:pt>
                <c:pt idx="226">
                  <c:v>0</c:v>
                </c:pt>
                <c:pt idx="227">
                  <c:v>6.2471413215304167E-2</c:v>
                </c:pt>
                <c:pt idx="228">
                  <c:v>0</c:v>
                </c:pt>
                <c:pt idx="229">
                  <c:v>0.11084880547750622</c:v>
                </c:pt>
                <c:pt idx="230">
                  <c:v>0</c:v>
                </c:pt>
                <c:pt idx="231">
                  <c:v>3.8332515807040765E-2</c:v>
                </c:pt>
                <c:pt idx="232">
                  <c:v>0.18593322766172177</c:v>
                </c:pt>
                <c:pt idx="233">
                  <c:v>0.22873387768524525</c:v>
                </c:pt>
                <c:pt idx="234">
                  <c:v>0</c:v>
                </c:pt>
                <c:pt idx="235">
                  <c:v>5.8248284375828636E-2</c:v>
                </c:pt>
                <c:pt idx="236">
                  <c:v>0.11064624429117562</c:v>
                </c:pt>
                <c:pt idx="237">
                  <c:v>0.18444032250307527</c:v>
                </c:pt>
                <c:pt idx="238">
                  <c:v>0.87907996903473429</c:v>
                </c:pt>
                <c:pt idx="239">
                  <c:v>0.20623360003237184</c:v>
                </c:pt>
                <c:pt idx="240">
                  <c:v>0.50467747691633835</c:v>
                </c:pt>
                <c:pt idx="241">
                  <c:v>0.17390300193542613</c:v>
                </c:pt>
                <c:pt idx="242">
                  <c:v>0.2043688372759481</c:v>
                </c:pt>
                <c:pt idx="243">
                  <c:v>0.40997353095902817</c:v>
                </c:pt>
                <c:pt idx="244">
                  <c:v>0.13994046336251642</c:v>
                </c:pt>
                <c:pt idx="245">
                  <c:v>0.15219819078027511</c:v>
                </c:pt>
                <c:pt idx="246">
                  <c:v>0.81208921565498926</c:v>
                </c:pt>
                <c:pt idx="247">
                  <c:v>0</c:v>
                </c:pt>
                <c:pt idx="248">
                  <c:v>0.14652873872934349</c:v>
                </c:pt>
                <c:pt idx="24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01504"/>
        <c:axId val="227500384"/>
      </c:scatterChart>
      <c:valAx>
        <c:axId val="22750150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500384"/>
        <c:crosses val="autoZero"/>
        <c:crossBetween val="midCat"/>
      </c:valAx>
      <c:valAx>
        <c:axId val="22750038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501504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Underlying Distribution</a:t>
            </a:r>
          </a:p>
        </c:rich>
      </c:tx>
      <c:layout>
        <c:manualLayout>
          <c:xMode val="edge"/>
          <c:yMode val="edge"/>
          <c:x val="0.424403496338294"/>
          <c:y val="4.5484838387204303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448618001417395E-2"/>
          <c:y val="0.19093635454848401"/>
          <c:w val="0.88223482163949896"/>
          <c:h val="0.64061979340219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MonteCarloBlackScholes!$F$46</c:f>
              <c:strCache>
                <c:ptCount val="1"/>
              </c:strCache>
            </c:strRef>
          </c:tx>
          <c:spPr>
            <a:ln w="28800">
              <a:solidFill>
                <a:srgbClr val="000080"/>
              </a:solidFill>
              <a:round/>
            </a:ln>
          </c:spPr>
          <c:marker>
            <c:symbol val="square"/>
            <c:size val="8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MonteCarloBlackScholes!$E$48:$E$107</c:f>
              <c:numCache>
                <c:formatCode>0.000</c:formatCode>
                <c:ptCount val="60"/>
                <c:pt idx="0">
                  <c:v>-9.3670781118087174E-2</c:v>
                </c:pt>
                <c:pt idx="1">
                  <c:v>-4.355111292273299E-2</c:v>
                </c:pt>
                <c:pt idx="2">
                  <c:v>6.5685552726209712E-3</c:v>
                </c:pt>
                <c:pt idx="3">
                  <c:v>5.6688223467974933E-2</c:v>
                </c:pt>
                <c:pt idx="4">
                  <c:v>0.10680789166332889</c:v>
                </c:pt>
                <c:pt idx="5">
                  <c:v>0.15692755985868306</c:v>
                </c:pt>
                <c:pt idx="6">
                  <c:v>0.20704722805403714</c:v>
                </c:pt>
                <c:pt idx="7">
                  <c:v>0.2571668962493911</c:v>
                </c:pt>
                <c:pt idx="8">
                  <c:v>0.30728656444474528</c:v>
                </c:pt>
                <c:pt idx="9">
                  <c:v>0.35740623264009924</c:v>
                </c:pt>
                <c:pt idx="10">
                  <c:v>0.40752590083545331</c:v>
                </c:pt>
                <c:pt idx="11">
                  <c:v>0.45764556903080739</c:v>
                </c:pt>
                <c:pt idx="12">
                  <c:v>0.5077652372261614</c:v>
                </c:pt>
                <c:pt idx="13">
                  <c:v>0.55788490542151548</c:v>
                </c:pt>
                <c:pt idx="14">
                  <c:v>0.60800457361686955</c:v>
                </c:pt>
                <c:pt idx="15">
                  <c:v>0.65812424181222362</c:v>
                </c:pt>
                <c:pt idx="16">
                  <c:v>0.70824391000757758</c:v>
                </c:pt>
                <c:pt idx="17">
                  <c:v>0.75836357820293165</c:v>
                </c:pt>
                <c:pt idx="18">
                  <c:v>0.80848324639828573</c:v>
                </c:pt>
                <c:pt idx="19">
                  <c:v>0.85860291459363969</c:v>
                </c:pt>
                <c:pt idx="20">
                  <c:v>0.90872258278899387</c:v>
                </c:pt>
                <c:pt idx="21">
                  <c:v>0.95884225098434783</c:v>
                </c:pt>
                <c:pt idx="22">
                  <c:v>1.0089619191797017</c:v>
                </c:pt>
                <c:pt idx="23">
                  <c:v>1.0590815873750559</c:v>
                </c:pt>
                <c:pt idx="24">
                  <c:v>1.1092012555704098</c:v>
                </c:pt>
                <c:pt idx="25">
                  <c:v>1.159320923765764</c:v>
                </c:pt>
                <c:pt idx="26">
                  <c:v>1.209440591961118</c:v>
                </c:pt>
                <c:pt idx="27">
                  <c:v>1.2595602601564722</c:v>
                </c:pt>
                <c:pt idx="28">
                  <c:v>1.3096799283518261</c:v>
                </c:pt>
                <c:pt idx="29">
                  <c:v>1.3597995965471801</c:v>
                </c:pt>
                <c:pt idx="30">
                  <c:v>1.4099192647425343</c:v>
                </c:pt>
                <c:pt idx="31">
                  <c:v>1.4600389329378882</c:v>
                </c:pt>
                <c:pt idx="32">
                  <c:v>1.5101586011332422</c:v>
                </c:pt>
                <c:pt idx="33">
                  <c:v>1.5602782693285964</c:v>
                </c:pt>
                <c:pt idx="34">
                  <c:v>1.6103979375239503</c:v>
                </c:pt>
                <c:pt idx="35">
                  <c:v>1.6605176057193043</c:v>
                </c:pt>
                <c:pt idx="36">
                  <c:v>1.7106372739146585</c:v>
                </c:pt>
                <c:pt idx="37">
                  <c:v>1.7607569421100127</c:v>
                </c:pt>
                <c:pt idx="38">
                  <c:v>1.8108766103053664</c:v>
                </c:pt>
                <c:pt idx="39">
                  <c:v>1.8609962785007206</c:v>
                </c:pt>
                <c:pt idx="40">
                  <c:v>1.9111159466960748</c:v>
                </c:pt>
                <c:pt idx="41">
                  <c:v>1.9612356148914285</c:v>
                </c:pt>
                <c:pt idx="42">
                  <c:v>2.0113552830867829</c:v>
                </c:pt>
                <c:pt idx="43">
                  <c:v>2.0614749512821371</c:v>
                </c:pt>
                <c:pt idx="44">
                  <c:v>2.1115946194774908</c:v>
                </c:pt>
                <c:pt idx="45">
                  <c:v>2.1617142876728455</c:v>
                </c:pt>
                <c:pt idx="46">
                  <c:v>2.2118339558681992</c:v>
                </c:pt>
                <c:pt idx="47">
                  <c:v>2.2619536240635529</c:v>
                </c:pt>
                <c:pt idx="48">
                  <c:v>2.3120732922589071</c:v>
                </c:pt>
                <c:pt idx="49">
                  <c:v>2.3621929604542613</c:v>
                </c:pt>
                <c:pt idx="50">
                  <c:v>2.412312628649615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MonteCarloBlackScholes!$F$48:$F$107</c:f>
              <c:numCache>
                <c:formatCode>0.000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1.2999999999999999E-3</c:v>
                </c:pt>
                <c:pt idx="10">
                  <c:v>2.5999999999999999E-3</c:v>
                </c:pt>
                <c:pt idx="11">
                  <c:v>7.0000000000000001E-3</c:v>
                </c:pt>
                <c:pt idx="12">
                  <c:v>9.4999999999999998E-3</c:v>
                </c:pt>
                <c:pt idx="13">
                  <c:v>1.8200000000000001E-2</c:v>
                </c:pt>
                <c:pt idx="14">
                  <c:v>2.1100000000000001E-2</c:v>
                </c:pt>
                <c:pt idx="15">
                  <c:v>2.81E-2</c:v>
                </c:pt>
                <c:pt idx="16">
                  <c:v>3.4599999999999999E-2</c:v>
                </c:pt>
                <c:pt idx="17">
                  <c:v>4.24E-2</c:v>
                </c:pt>
                <c:pt idx="18">
                  <c:v>5.0200000000000002E-2</c:v>
                </c:pt>
                <c:pt idx="19">
                  <c:v>5.1900000000000002E-2</c:v>
                </c:pt>
                <c:pt idx="20">
                  <c:v>5.0500000000000003E-2</c:v>
                </c:pt>
                <c:pt idx="21">
                  <c:v>5.8000000000000003E-2</c:v>
                </c:pt>
                <c:pt idx="22">
                  <c:v>5.4300000000000001E-2</c:v>
                </c:pt>
                <c:pt idx="23">
                  <c:v>6.0600000000000001E-2</c:v>
                </c:pt>
                <c:pt idx="24">
                  <c:v>5.3600000000000002E-2</c:v>
                </c:pt>
                <c:pt idx="25">
                  <c:v>4.9299999999999997E-2</c:v>
                </c:pt>
                <c:pt idx="26">
                  <c:v>4.4900000000000002E-2</c:v>
                </c:pt>
                <c:pt idx="27">
                  <c:v>4.3700000000000003E-2</c:v>
                </c:pt>
                <c:pt idx="28">
                  <c:v>3.4700000000000002E-2</c:v>
                </c:pt>
                <c:pt idx="29">
                  <c:v>3.1199999999999999E-2</c:v>
                </c:pt>
                <c:pt idx="30">
                  <c:v>3.3700000000000001E-2</c:v>
                </c:pt>
                <c:pt idx="31">
                  <c:v>2.7900000000000001E-2</c:v>
                </c:pt>
                <c:pt idx="32">
                  <c:v>2.7199999999999998E-2</c:v>
                </c:pt>
                <c:pt idx="33">
                  <c:v>2.3199999999999998E-2</c:v>
                </c:pt>
                <c:pt idx="34">
                  <c:v>1.9599999999999999E-2</c:v>
                </c:pt>
                <c:pt idx="35">
                  <c:v>1.7999999999999999E-2</c:v>
                </c:pt>
                <c:pt idx="36">
                  <c:v>1.52E-2</c:v>
                </c:pt>
                <c:pt idx="37">
                  <c:v>1.14E-2</c:v>
                </c:pt>
                <c:pt idx="38">
                  <c:v>9.7000000000000003E-3</c:v>
                </c:pt>
                <c:pt idx="39">
                  <c:v>1.0500000000000001E-2</c:v>
                </c:pt>
                <c:pt idx="40">
                  <c:v>9.1999999999999998E-3</c:v>
                </c:pt>
                <c:pt idx="41">
                  <c:v>6.3E-3</c:v>
                </c:pt>
                <c:pt idx="42">
                  <c:v>5.3E-3</c:v>
                </c:pt>
                <c:pt idx="43">
                  <c:v>5.4000000000000003E-3</c:v>
                </c:pt>
                <c:pt idx="44">
                  <c:v>5.4000000000000003E-3</c:v>
                </c:pt>
                <c:pt idx="45">
                  <c:v>3.3E-3</c:v>
                </c:pt>
                <c:pt idx="46">
                  <c:v>2.2000000000000001E-3</c:v>
                </c:pt>
                <c:pt idx="47">
                  <c:v>3.0999999999999999E-3</c:v>
                </c:pt>
                <c:pt idx="48">
                  <c:v>2.7000000000000001E-3</c:v>
                </c:pt>
                <c:pt idx="49">
                  <c:v>1.9E-3</c:v>
                </c:pt>
                <c:pt idx="50">
                  <c:v>1.0800000000000001E-2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02624"/>
        <c:axId val="227503184"/>
      </c:scatterChart>
      <c:valAx>
        <c:axId val="22750262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503184"/>
        <c:crosses val="autoZero"/>
        <c:crossBetween val="midCat"/>
      </c:valAx>
      <c:valAx>
        <c:axId val="22750318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502624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800" b="0" strike="noStrike" spc="-1">
                <a:solidFill>
                  <a:srgbClr val="000000"/>
                </a:solidFill>
                <a:latin typeface="Arial"/>
              </a:rPr>
              <a:t>Payoff Distribution</a:t>
            </a:r>
          </a:p>
        </c:rich>
      </c:tx>
      <c:layout>
        <c:manualLayout>
          <c:xMode val="edge"/>
          <c:yMode val="edge"/>
          <c:x val="0.424403496338294"/>
          <c:y val="4.56514495168277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448618001417395E-2"/>
          <c:y val="0.19093635454848401"/>
          <c:w val="0.88223482163949896"/>
          <c:h val="0.64061979340219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MonteCarloBlackScholes!$I$46</c:f>
              <c:strCache>
                <c:ptCount val="1"/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MonteCarloBlackScholes!$H$48:$H$107</c:f>
              <c:numCache>
                <c:formatCode>0.000</c:formatCode>
                <c:ptCount val="60"/>
                <c:pt idx="0">
                  <c:v>-0.44528619199501368</c:v>
                </c:pt>
                <c:pt idx="1">
                  <c:v>-0.42056403206404253</c:v>
                </c:pt>
                <c:pt idx="2">
                  <c:v>-0.39584187213307137</c:v>
                </c:pt>
                <c:pt idx="3">
                  <c:v>-0.37111971220210022</c:v>
                </c:pt>
                <c:pt idx="4">
                  <c:v>-0.34639755227112906</c:v>
                </c:pt>
                <c:pt idx="5">
                  <c:v>-0.32167539234015791</c:v>
                </c:pt>
                <c:pt idx="6">
                  <c:v>-0.29695323240918675</c:v>
                </c:pt>
                <c:pt idx="7">
                  <c:v>-0.2722310724782156</c:v>
                </c:pt>
                <c:pt idx="8">
                  <c:v>-0.24750891254724444</c:v>
                </c:pt>
                <c:pt idx="9">
                  <c:v>-0.22278675261627334</c:v>
                </c:pt>
                <c:pt idx="10">
                  <c:v>-0.19806459268530213</c:v>
                </c:pt>
                <c:pt idx="11">
                  <c:v>-0.17334243275433098</c:v>
                </c:pt>
                <c:pt idx="12">
                  <c:v>-0.14862027282335988</c:v>
                </c:pt>
                <c:pt idx="13">
                  <c:v>-0.12389811289238872</c:v>
                </c:pt>
                <c:pt idx="14">
                  <c:v>-9.9175952961417513E-2</c:v>
                </c:pt>
                <c:pt idx="15">
                  <c:v>-7.4453793030446386E-2</c:v>
                </c:pt>
                <c:pt idx="16">
                  <c:v>-4.9731633099475231E-2</c:v>
                </c:pt>
                <c:pt idx="17">
                  <c:v>-2.5009473168504104E-2</c:v>
                </c:pt>
                <c:pt idx="18">
                  <c:v>-2.8731323753294728E-4</c:v>
                </c:pt>
                <c:pt idx="19">
                  <c:v>2.4434846693438206E-2</c:v>
                </c:pt>
                <c:pt idx="20">
                  <c:v>4.9157006624409361E-2</c:v>
                </c:pt>
                <c:pt idx="21">
                  <c:v>7.3879166555380529E-2</c:v>
                </c:pt>
                <c:pt idx="22">
                  <c:v>9.860132648635167E-2</c:v>
                </c:pt>
                <c:pt idx="23">
                  <c:v>0.12332348641732283</c:v>
                </c:pt>
                <c:pt idx="24">
                  <c:v>0.14804564634829398</c:v>
                </c:pt>
                <c:pt idx="25">
                  <c:v>0.17276780627926513</c:v>
                </c:pt>
                <c:pt idx="26">
                  <c:v>0.19748996621023629</c:v>
                </c:pt>
                <c:pt idx="27">
                  <c:v>0.22221212614120744</c:v>
                </c:pt>
                <c:pt idx="28">
                  <c:v>0.2469342860721786</c:v>
                </c:pt>
                <c:pt idx="29">
                  <c:v>0.27165644600314975</c:v>
                </c:pt>
                <c:pt idx="30">
                  <c:v>0.29637860593412091</c:v>
                </c:pt>
                <c:pt idx="31">
                  <c:v>0.32110076586509206</c:v>
                </c:pt>
                <c:pt idx="32">
                  <c:v>0.34582292579606322</c:v>
                </c:pt>
                <c:pt idx="33">
                  <c:v>0.37054508572703432</c:v>
                </c:pt>
                <c:pt idx="34">
                  <c:v>0.39526724565800547</c:v>
                </c:pt>
                <c:pt idx="35">
                  <c:v>0.41998940558897663</c:v>
                </c:pt>
                <c:pt idx="36">
                  <c:v>0.44471156551994784</c:v>
                </c:pt>
                <c:pt idx="37">
                  <c:v>0.46943372545091899</c:v>
                </c:pt>
                <c:pt idx="38">
                  <c:v>0.49415588538189009</c:v>
                </c:pt>
                <c:pt idx="39">
                  <c:v>0.5188780453128613</c:v>
                </c:pt>
                <c:pt idx="40">
                  <c:v>0.54360020524383257</c:v>
                </c:pt>
                <c:pt idx="41">
                  <c:v>0.56832236517480361</c:v>
                </c:pt>
                <c:pt idx="42">
                  <c:v>0.59304452510577477</c:v>
                </c:pt>
                <c:pt idx="43">
                  <c:v>0.61776668503674592</c:v>
                </c:pt>
                <c:pt idx="44">
                  <c:v>0.64248884496771708</c:v>
                </c:pt>
                <c:pt idx="45">
                  <c:v>0.66721100489868823</c:v>
                </c:pt>
                <c:pt idx="46">
                  <c:v>0.69193316482965939</c:v>
                </c:pt>
                <c:pt idx="47">
                  <c:v>0.71665532476063054</c:v>
                </c:pt>
                <c:pt idx="48">
                  <c:v>0.7413774846916017</c:v>
                </c:pt>
                <c:pt idx="49">
                  <c:v>0.76609964462257285</c:v>
                </c:pt>
                <c:pt idx="50">
                  <c:v>0.79082180455354389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MonteCarloBlackScholes!$I$48:$I$107</c:f>
              <c:numCache>
                <c:formatCode>0.000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0.3266</c:v>
                </c:pt>
                <c:pt idx="19">
                  <c:v>1.15E-2</c:v>
                </c:pt>
                <c:pt idx="20">
                  <c:v>1.11E-2</c:v>
                </c:pt>
                <c:pt idx="21">
                  <c:v>9.1999999999999998E-3</c:v>
                </c:pt>
                <c:pt idx="22">
                  <c:v>2.8500000000000001E-2</c:v>
                </c:pt>
                <c:pt idx="23">
                  <c:v>8.3500000000000005E-2</c:v>
                </c:pt>
                <c:pt idx="24">
                  <c:v>7.85E-2</c:v>
                </c:pt>
                <c:pt idx="25">
                  <c:v>9.2600000000000002E-2</c:v>
                </c:pt>
                <c:pt idx="26">
                  <c:v>8.1299999999999997E-2</c:v>
                </c:pt>
                <c:pt idx="27">
                  <c:v>7.2499999999999995E-2</c:v>
                </c:pt>
                <c:pt idx="28">
                  <c:v>1.9099999999999999E-2</c:v>
                </c:pt>
                <c:pt idx="29">
                  <c:v>1.6799999999999999E-2</c:v>
                </c:pt>
                <c:pt idx="30">
                  <c:v>1.6400000000000001E-2</c:v>
                </c:pt>
                <c:pt idx="31">
                  <c:v>1.15E-2</c:v>
                </c:pt>
                <c:pt idx="32">
                  <c:v>1.2200000000000001E-2</c:v>
                </c:pt>
                <c:pt idx="33">
                  <c:v>1.1299999999999999E-2</c:v>
                </c:pt>
                <c:pt idx="34">
                  <c:v>1.11E-2</c:v>
                </c:pt>
                <c:pt idx="35">
                  <c:v>1.0200000000000001E-2</c:v>
                </c:pt>
                <c:pt idx="36">
                  <c:v>9.7000000000000003E-3</c:v>
                </c:pt>
                <c:pt idx="37">
                  <c:v>9.2999999999999992E-3</c:v>
                </c:pt>
                <c:pt idx="38">
                  <c:v>6.6E-3</c:v>
                </c:pt>
                <c:pt idx="39">
                  <c:v>8.3000000000000001E-3</c:v>
                </c:pt>
                <c:pt idx="40">
                  <c:v>6.7999999999999996E-3</c:v>
                </c:pt>
                <c:pt idx="41">
                  <c:v>5.4000000000000003E-3</c:v>
                </c:pt>
                <c:pt idx="42">
                  <c:v>5.0000000000000001E-3</c:v>
                </c:pt>
                <c:pt idx="43">
                  <c:v>3.3999999999999998E-3</c:v>
                </c:pt>
                <c:pt idx="44">
                  <c:v>3.5000000000000001E-3</c:v>
                </c:pt>
                <c:pt idx="45">
                  <c:v>3.3E-3</c:v>
                </c:pt>
                <c:pt idx="46">
                  <c:v>3.3999999999999998E-3</c:v>
                </c:pt>
                <c:pt idx="47">
                  <c:v>2.8E-3</c:v>
                </c:pt>
                <c:pt idx="48">
                  <c:v>2.8999999999999998E-3</c:v>
                </c:pt>
                <c:pt idx="49">
                  <c:v>3.2000000000000002E-3</c:v>
                </c:pt>
                <c:pt idx="50">
                  <c:v>2.2499999999999999E-2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05424"/>
        <c:axId val="271909680"/>
      </c:scatterChart>
      <c:valAx>
        <c:axId val="22750542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1909680"/>
        <c:crosses val="autoZero"/>
        <c:crossBetween val="midCat"/>
      </c:valAx>
      <c:valAx>
        <c:axId val="27190968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8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27505424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span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48600</xdr:colOff>
      <xdr:row>23</xdr:row>
      <xdr:rowOff>81720</xdr:rowOff>
    </xdr:from>
    <xdr:to>
      <xdr:col>4</xdr:col>
      <xdr:colOff>41760</xdr:colOff>
      <xdr:row>37</xdr:row>
      <xdr:rowOff>86760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202680</xdr:colOff>
      <xdr:row>23</xdr:row>
      <xdr:rowOff>81720</xdr:rowOff>
    </xdr:from>
    <xdr:to>
      <xdr:col>7</xdr:col>
      <xdr:colOff>196200</xdr:colOff>
      <xdr:row>37</xdr:row>
      <xdr:rowOff>86760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392760</xdr:colOff>
      <xdr:row>23</xdr:row>
      <xdr:rowOff>81720</xdr:rowOff>
    </xdr:from>
    <xdr:to>
      <xdr:col>10</xdr:col>
      <xdr:colOff>386280</xdr:colOff>
      <xdr:row>37</xdr:row>
      <xdr:rowOff>86760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6"/>
  <sheetViews>
    <sheetView zoomScale="90" zoomScaleNormal="90" workbookViewId="0">
      <selection activeCell="F8" sqref="F8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x14ac:dyDescent="0.25">
      <c r="B2" s="3" t="s">
        <v>0</v>
      </c>
    </row>
    <row r="3" spans="2:6" x14ac:dyDescent="0.25">
      <c r="B3" s="4"/>
    </row>
    <row r="5" spans="2:6" x14ac:dyDescent="0.25">
      <c r="B5" s="5" t="s">
        <v>1</v>
      </c>
      <c r="C5" s="5"/>
      <c r="E5" s="5" t="s">
        <v>2</v>
      </c>
      <c r="F5" s="5"/>
    </row>
    <row r="7" spans="2:6" x14ac:dyDescent="0.25">
      <c r="B7" s="6" t="s">
        <v>3</v>
      </c>
      <c r="C7" s="6"/>
      <c r="E7" s="6" t="s">
        <v>4</v>
      </c>
      <c r="F7" s="6"/>
    </row>
    <row r="8" spans="2:6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x14ac:dyDescent="0.25">
      <c r="E9" s="1" t="s">
        <v>8</v>
      </c>
      <c r="F9" s="9" t="b">
        <f>TRUE()</f>
        <v>1</v>
      </c>
    </row>
    <row r="10" spans="2:6" x14ac:dyDescent="0.25">
      <c r="B10" s="6" t="s">
        <v>9</v>
      </c>
      <c r="C10" s="6"/>
    </row>
    <row r="11" spans="2:6" x14ac:dyDescent="0.25">
      <c r="B11" s="10" t="b">
        <f>[1]!obControlPanelSetVisible(C8)</f>
        <v>1</v>
      </c>
      <c r="E11" s="6" t="s">
        <v>9</v>
      </c>
      <c r="F11" s="6"/>
    </row>
    <row r="12" spans="2:6" x14ac:dyDescent="0.25">
      <c r="E12" s="1" t="s">
        <v>10</v>
      </c>
      <c r="F12" s="1" t="str">
        <f>[1]!OBADDALLJARS(F8,F9)</f>
        <v>\\vmware-host\Shared Folders\finmath-spreadsheets\spreadsheets\Monte Carlo Valuation with Black Scholes Model - European - Asian - Bermudan\lib</v>
      </c>
    </row>
    <row r="14" spans="2:6" x14ac:dyDescent="0.25">
      <c r="B14" s="5" t="s">
        <v>11</v>
      </c>
      <c r="C14" s="5"/>
      <c r="E14" s="5" t="s">
        <v>12</v>
      </c>
      <c r="F14" s="5"/>
    </row>
    <row r="16" spans="2:6" x14ac:dyDescent="0.25">
      <c r="B16" s="6" t="s">
        <v>9</v>
      </c>
      <c r="C16" s="6"/>
      <c r="E16" s="6" t="s">
        <v>13</v>
      </c>
      <c r="F16" s="6"/>
    </row>
    <row r="17" spans="2:6" x14ac:dyDescent="0.25">
      <c r="B17" s="1" t="s">
        <v>14</v>
      </c>
      <c r="C17" s="1" t="str">
        <f>[1]!OBGETPROPERTY("version")</f>
        <v>6.1.0</v>
      </c>
      <c r="E17" s="1" t="s">
        <v>6</v>
      </c>
      <c r="F17" s="8"/>
    </row>
    <row r="18" spans="2:6" x14ac:dyDescent="0.25">
      <c r="E18" s="1" t="s">
        <v>8</v>
      </c>
      <c r="F18" s="11">
        <f>1</f>
        <v>1</v>
      </c>
    </row>
    <row r="20" spans="2:6" x14ac:dyDescent="0.25">
      <c r="E20" s="6" t="s">
        <v>9</v>
      </c>
      <c r="F20" s="6"/>
    </row>
    <row r="21" spans="2:6" x14ac:dyDescent="0.25">
      <c r="E21" s="1" t="s">
        <v>10</v>
      </c>
      <c r="F21" s="1" t="str">
        <f>[1]!OBADDCLASSES(F17,F18)</f>
        <v>\\vmware-host\Shared Folders\finmath-spreadsheets\spreadsheets\Monte Carlo Valuation with Black Scholes Model - European - Asian - Bermudan\</v>
      </c>
    </row>
    <row r="22" spans="2:6" x14ac:dyDescent="0.25">
      <c r="E22" s="12"/>
      <c r="F22" s="12"/>
    </row>
    <row r="25" spans="2:6" x14ac:dyDescent="0.25">
      <c r="E25" s="5" t="s">
        <v>15</v>
      </c>
      <c r="F25" s="5"/>
    </row>
    <row r="26" spans="2:6" x14ac:dyDescent="0.25">
      <c r="E26" s="13" t="str">
        <f>IF(OR(ISERROR(F12),ISERROR(F21)),NA(),"")</f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97"/>
  <sheetViews>
    <sheetView tabSelected="1" zoomScale="90" zoomScaleNormal="90" workbookViewId="0"/>
  </sheetViews>
  <sheetFormatPr baseColWidth="10" defaultColWidth="8.88671875" defaultRowHeight="13.2" x14ac:dyDescent="0.25"/>
  <cols>
    <col min="1" max="1" width="5" style="14" customWidth="1"/>
    <col min="2" max="255" width="14.44140625" style="14" customWidth="1"/>
    <col min="256" max="256" width="14.44140625" style="15" customWidth="1"/>
  </cols>
  <sheetData>
    <row r="2" spans="2:11" s="16" customFormat="1" ht="15" x14ac:dyDescent="0.25">
      <c r="B2" s="16" t="s">
        <v>16</v>
      </c>
    </row>
    <row r="3" spans="2:11" s="17" customFormat="1" x14ac:dyDescent="0.25">
      <c r="B3" s="18" t="s">
        <v>17</v>
      </c>
    </row>
    <row r="4" spans="2:11" s="17" customFormat="1" x14ac:dyDescent="0.25">
      <c r="B4" s="19"/>
    </row>
    <row r="6" spans="2:11" x14ac:dyDescent="0.25">
      <c r="B6" s="20" t="s">
        <v>18</v>
      </c>
      <c r="C6" s="20"/>
      <c r="E6" s="20" t="s">
        <v>19</v>
      </c>
      <c r="F6" s="20"/>
      <c r="H6" s="20" t="s">
        <v>20</v>
      </c>
      <c r="I6" s="20"/>
      <c r="J6" s="20"/>
      <c r="K6" s="20"/>
    </row>
    <row r="7" spans="2:11" x14ac:dyDescent="0.25">
      <c r="B7" s="14" t="s">
        <v>21</v>
      </c>
      <c r="C7" s="14" t="s">
        <v>22</v>
      </c>
      <c r="E7" s="14" t="s">
        <v>21</v>
      </c>
      <c r="F7" s="14" t="s">
        <v>23</v>
      </c>
    </row>
    <row r="8" spans="2:11" x14ac:dyDescent="0.25">
      <c r="B8" s="21" t="s">
        <v>3</v>
      </c>
      <c r="C8" s="21"/>
      <c r="E8" s="21" t="s">
        <v>3</v>
      </c>
      <c r="F8" s="21"/>
      <c r="H8" s="21" t="s">
        <v>3</v>
      </c>
      <c r="I8" s="21"/>
      <c r="J8" s="21"/>
      <c r="K8" s="21"/>
    </row>
    <row r="9" spans="2:11" ht="12" customHeight="1" x14ac:dyDescent="0.25">
      <c r="B9" s="22" t="str">
        <f>[1]!obMake("td.start","double",C9)</f>
        <v>td.start 
[1028]</v>
      </c>
      <c r="C9" s="14">
        <v>0</v>
      </c>
      <c r="E9" s="22" t="str">
        <f>B14</f>
        <v>timeDiscretization-3 
[1036]</v>
      </c>
      <c r="H9" s="22" t="str">
        <f>[1]!obMake("exerciseDates","double[]",I9:K9)</f>
        <v>exerciseDates 
[1033]</v>
      </c>
      <c r="I9" s="23">
        <v>1</v>
      </c>
      <c r="J9" s="23">
        <v>2</v>
      </c>
      <c r="K9" s="23">
        <v>3</v>
      </c>
    </row>
    <row r="10" spans="2:11" ht="12" customHeight="1" x14ac:dyDescent="0.25">
      <c r="B10" s="22" t="str">
        <f>[1]!obMake("td.num","int",C10)</f>
        <v>td.num 
[1032]</v>
      </c>
      <c r="C10" s="14">
        <v>50</v>
      </c>
      <c r="E10" s="22" t="str">
        <f>[1]!obMake("numberOfPaths","int",F10)</f>
        <v>numberOfPaths 
[1023]</v>
      </c>
      <c r="F10" s="14">
        <v>10000</v>
      </c>
      <c r="H10" s="22" t="str">
        <f>[1]!obMake("notionals","double[]",I10:K10)</f>
        <v>notionals 
[1030]</v>
      </c>
      <c r="I10" s="23">
        <v>0.7</v>
      </c>
      <c r="J10" s="23">
        <v>1</v>
      </c>
      <c r="K10" s="23">
        <v>1</v>
      </c>
    </row>
    <row r="11" spans="2:11" ht="12" customHeight="1" x14ac:dyDescent="0.25">
      <c r="B11" s="22" t="str">
        <f>[1]!obMake("td.step","double",C11)</f>
        <v>td.step 
[1027]</v>
      </c>
      <c r="C11" s="14">
        <v>0.1</v>
      </c>
      <c r="E11" s="22" t="str">
        <f>[1]!obMake("initialValue","double",F11)</f>
        <v>initialValue 
[1031]</v>
      </c>
      <c r="F11" s="24">
        <v>1</v>
      </c>
      <c r="H11" s="22" t="str">
        <f>[1]!obMake("strikes","double[]",I11:K11)</f>
        <v>strikes 
[1022]</v>
      </c>
      <c r="I11" s="23">
        <v>0.82</v>
      </c>
      <c r="J11" s="23">
        <v>1</v>
      </c>
      <c r="K11" s="23">
        <v>1.1000000000000001</v>
      </c>
    </row>
    <row r="12" spans="2:11" ht="12" customHeight="1" x14ac:dyDescent="0.25">
      <c r="E12" s="22" t="str">
        <f>[1]!obMake("riskFreeRate","double",F12)</f>
        <v>riskFreeRate 
[1034]</v>
      </c>
      <c r="F12" s="25">
        <v>0.05</v>
      </c>
    </row>
    <row r="13" spans="2:11" ht="12" customHeight="1" x14ac:dyDescent="0.25">
      <c r="B13" s="21" t="s">
        <v>24</v>
      </c>
      <c r="C13" s="21"/>
      <c r="E13" s="22" t="str">
        <f>[1]!obMake("volatility","double",F13)</f>
        <v>volatility 
[1029]</v>
      </c>
      <c r="F13" s="26">
        <v>0.2</v>
      </c>
      <c r="H13" s="21" t="s">
        <v>24</v>
      </c>
      <c r="I13" s="21"/>
    </row>
    <row r="14" spans="2:11" ht="11.4" customHeight="1" x14ac:dyDescent="0.25">
      <c r="B14" s="22" t="str">
        <f>[1]!obMake("timeDiscretization-3",obLibs&amp;C7,B9:B11)</f>
        <v>timeDiscretization-3 
[1036]</v>
      </c>
      <c r="H14" s="22" t="str">
        <f>[1]!obMake("bermudanOption",obLibs&amp;"net.finmath.montecarlo.assetderivativevaluation.products.BermudanOption",H9:H11)</f>
        <v>bermudanOption 
[1035]</v>
      </c>
    </row>
    <row r="15" spans="2:11" x14ac:dyDescent="0.25">
      <c r="E15" s="21" t="s">
        <v>24</v>
      </c>
      <c r="F15" s="21"/>
    </row>
    <row r="16" spans="2:11" ht="11.4" customHeight="1" x14ac:dyDescent="0.25">
      <c r="E16" s="22" t="str">
        <f>[1]!obMake("monteCarloBlackScholes-3",obLibs&amp;F7,E9:E13)</f>
        <v>monteCarloBlackScholes-3 
[1038]</v>
      </c>
    </row>
    <row r="17" spans="5:10" ht="11.4" customHeight="1" x14ac:dyDescent="0.25">
      <c r="E17" s="22"/>
    </row>
    <row r="18" spans="5:10" ht="11.4" customHeight="1" x14ac:dyDescent="0.25">
      <c r="E18" s="22"/>
    </row>
    <row r="19" spans="5:10" x14ac:dyDescent="0.25">
      <c r="E19" s="20" t="s">
        <v>25</v>
      </c>
      <c r="F19" s="20"/>
      <c r="H19" s="27" t="s">
        <v>26</v>
      </c>
      <c r="I19" s="27"/>
    </row>
    <row r="21" spans="5:10" x14ac:dyDescent="0.25">
      <c r="E21" s="21"/>
      <c r="F21" s="21"/>
      <c r="H21" s="28" t="s">
        <v>27</v>
      </c>
      <c r="I21" s="29">
        <f>[1]!obGet([1]!obCall("",H14,"getValue",$E$16))</f>
        <v>0.17276780627926513</v>
      </c>
      <c r="J21" s="14" t="str">
        <f>[1]!obGet([1]!obCall("",H14,"getValues",$E$16))</f>
        <v>{error=0.002018976394362644, value=0.17276780627926513}</v>
      </c>
    </row>
    <row r="22" spans="5:10" x14ac:dyDescent="0.25">
      <c r="E22" s="30" t="s">
        <v>28</v>
      </c>
      <c r="F22" s="31">
        <v>3</v>
      </c>
    </row>
    <row r="40" spans="2:9" x14ac:dyDescent="0.25">
      <c r="E40" s="20" t="s">
        <v>29</v>
      </c>
      <c r="F40" s="20"/>
    </row>
    <row r="42" spans="2:9" x14ac:dyDescent="0.25">
      <c r="E42" s="21" t="s">
        <v>3</v>
      </c>
      <c r="F42" s="21"/>
    </row>
    <row r="43" spans="2:9" x14ac:dyDescent="0.25">
      <c r="E43" s="32" t="s">
        <v>30</v>
      </c>
      <c r="F43" s="31">
        <v>50</v>
      </c>
    </row>
    <row r="44" spans="2:9" x14ac:dyDescent="0.25">
      <c r="E44" s="32" t="s">
        <v>31</v>
      </c>
      <c r="F44" s="31">
        <v>3</v>
      </c>
    </row>
    <row r="46" spans="2:9" ht="12" customHeight="1" x14ac:dyDescent="0.25">
      <c r="B46" s="33" t="str">
        <f>[1]!obCall("underlyingValue",E16,"getAssetValue",[1]!obMake("","double",F22),[1]!obMake("","int",0))</f>
        <v>underlyingValue 
[1045]</v>
      </c>
      <c r="C46" s="33" t="str">
        <f>[1]!obCall("optionValues",H14,"getValue",[1]!obMake("","double",0),$E$16)</f>
        <v>optionValues 
[1040]</v>
      </c>
      <c r="E46" s="34" t="s">
        <v>32</v>
      </c>
      <c r="F46" s="34"/>
      <c r="H46" s="34" t="s">
        <v>33</v>
      </c>
      <c r="I46" s="34"/>
    </row>
    <row r="47" spans="2:9" x14ac:dyDescent="0.25">
      <c r="E47" s="31" t="s">
        <v>34</v>
      </c>
      <c r="F47" s="31" t="s">
        <v>35</v>
      </c>
      <c r="H47" s="31" t="s">
        <v>34</v>
      </c>
      <c r="I47" s="31" t="s">
        <v>35</v>
      </c>
    </row>
    <row r="48" spans="2:9" x14ac:dyDescent="0.25">
      <c r="B48" s="35">
        <f t="array" ref="B48:B297">TRANSPOSE([1]!obGet([1]!obCall("",B46,"getRealizations")))</f>
        <v>0.9318173878142012</v>
      </c>
      <c r="C48" s="35">
        <f t="array" ref="C48:C297">TRANSPOSE([1]!obGet([1]!obCall("",C46,"getRealizations")))</f>
        <v>0.19514456137264916</v>
      </c>
      <c r="D48" s="35"/>
      <c r="E48" s="35">
        <f t="array" ref="E48:F297">TRANSPOSE([1]!obGet([1]!obCall("",B46,"getHistogram",[1]!obMake("","int",F43),[1]!obMake("","double",F44))))</f>
        <v>-9.3670781118087174E-2</v>
      </c>
      <c r="F48" s="35">
        <v>0</v>
      </c>
      <c r="G48" s="35"/>
      <c r="H48" s="35">
        <f t="array" ref="H48:I297">TRANSPOSE([1]!obGet([1]!obCall("",C46,"getHistogram",[1]!obMake("","int",F43),[1]!obMake("","double",F44))))</f>
        <v>-0.44528619199501368</v>
      </c>
      <c r="I48" s="35">
        <v>0</v>
      </c>
    </row>
    <row r="49" spans="2:9" x14ac:dyDescent="0.25">
      <c r="B49" s="35">
        <v>0.68308951922896055</v>
      </c>
      <c r="C49" s="35">
        <v>0</v>
      </c>
      <c r="D49" s="35"/>
      <c r="E49" s="35">
        <v>-4.355111292273299E-2</v>
      </c>
      <c r="F49" s="35">
        <v>0</v>
      </c>
      <c r="G49" s="35"/>
      <c r="H49" s="35">
        <v>-0.42056403206404253</v>
      </c>
      <c r="I49" s="35">
        <v>0</v>
      </c>
    </row>
    <row r="50" spans="2:9" x14ac:dyDescent="0.25">
      <c r="B50" s="35">
        <v>0.85620082056444424</v>
      </c>
      <c r="C50" s="35">
        <v>0.16372738840434464</v>
      </c>
      <c r="D50" s="35"/>
      <c r="E50" s="35">
        <v>6.5685552726209712E-3</v>
      </c>
      <c r="F50" s="35">
        <v>0</v>
      </c>
      <c r="G50" s="35"/>
      <c r="H50" s="35">
        <v>-0.39584187213307137</v>
      </c>
      <c r="I50" s="35">
        <v>0</v>
      </c>
    </row>
    <row r="51" spans="2:9" x14ac:dyDescent="0.25">
      <c r="B51" s="35">
        <v>0.80473812767519703</v>
      </c>
      <c r="C51" s="35">
        <v>0</v>
      </c>
      <c r="D51" s="35"/>
      <c r="E51" s="35">
        <v>5.6688223467974933E-2</v>
      </c>
      <c r="F51" s="35">
        <v>0</v>
      </c>
      <c r="G51" s="35"/>
      <c r="H51" s="35">
        <v>-0.37111971220210022</v>
      </c>
      <c r="I51" s="35">
        <v>0</v>
      </c>
    </row>
    <row r="52" spans="2:9" x14ac:dyDescent="0.25">
      <c r="B52" s="35">
        <v>0.78570031574137</v>
      </c>
      <c r="C52" s="35">
        <v>0.14008626687335685</v>
      </c>
      <c r="D52" s="35"/>
      <c r="E52" s="35">
        <v>0.10680789166332889</v>
      </c>
      <c r="F52" s="35">
        <v>0</v>
      </c>
      <c r="G52" s="35"/>
      <c r="H52" s="35">
        <v>-0.34639755227112906</v>
      </c>
      <c r="I52" s="35">
        <v>0</v>
      </c>
    </row>
    <row r="53" spans="2:9" x14ac:dyDescent="0.25">
      <c r="B53" s="35">
        <v>1.3842009000188822</v>
      </c>
      <c r="C53" s="35">
        <v>0.14660612528484884</v>
      </c>
      <c r="D53" s="35"/>
      <c r="E53" s="35">
        <v>0.15692755985868306</v>
      </c>
      <c r="F53" s="35">
        <v>0</v>
      </c>
      <c r="G53" s="35"/>
      <c r="H53" s="35">
        <v>-0.32167539234015791</v>
      </c>
      <c r="I53" s="35">
        <v>0</v>
      </c>
    </row>
    <row r="54" spans="2:9" x14ac:dyDescent="0.25">
      <c r="B54" s="35">
        <v>0.94480236409551832</v>
      </c>
      <c r="C54" s="35">
        <v>0.1255890180769953</v>
      </c>
      <c r="D54" s="35"/>
      <c r="E54" s="35">
        <v>0.20704722805403714</v>
      </c>
      <c r="F54" s="35">
        <v>0</v>
      </c>
      <c r="G54" s="35"/>
      <c r="H54" s="35">
        <v>-0.29695323240918675</v>
      </c>
      <c r="I54" s="35">
        <v>0</v>
      </c>
    </row>
    <row r="55" spans="2:9" x14ac:dyDescent="0.25">
      <c r="B55" s="35">
        <v>0.95658223060738767</v>
      </c>
      <c r="C55" s="35">
        <v>0.11735504458525245</v>
      </c>
      <c r="D55" s="35"/>
      <c r="E55" s="35">
        <v>0.2571668962493911</v>
      </c>
      <c r="F55" s="35">
        <v>1E-4</v>
      </c>
      <c r="G55" s="35"/>
      <c r="H55" s="35">
        <v>-0.2722310724782156</v>
      </c>
      <c r="I55" s="35">
        <v>0</v>
      </c>
    </row>
    <row r="56" spans="2:9" x14ac:dyDescent="0.25">
      <c r="B56" s="35">
        <v>0.54075139696194496</v>
      </c>
      <c r="C56" s="35">
        <v>0</v>
      </c>
      <c r="D56" s="35"/>
      <c r="E56" s="35">
        <v>0.30728656444474528</v>
      </c>
      <c r="F56" s="35">
        <v>2.0000000000000001E-4</v>
      </c>
      <c r="G56" s="35"/>
      <c r="H56" s="35">
        <v>-0.24750891254724444</v>
      </c>
      <c r="I56" s="35">
        <v>0</v>
      </c>
    </row>
    <row r="57" spans="2:9" x14ac:dyDescent="0.25">
      <c r="B57" s="35">
        <v>1.0878767466041905</v>
      </c>
      <c r="C57" s="35">
        <v>0.26372622681971031</v>
      </c>
      <c r="D57" s="35"/>
      <c r="E57" s="35">
        <v>0.35740623264009924</v>
      </c>
      <c r="F57" s="35">
        <v>1.2999999999999999E-3</v>
      </c>
      <c r="G57" s="35"/>
      <c r="H57" s="35">
        <v>-0.22278675261627334</v>
      </c>
      <c r="I57" s="35">
        <v>0</v>
      </c>
    </row>
    <row r="58" spans="2:9" x14ac:dyDescent="0.25">
      <c r="B58" s="35">
        <v>1.3844710653618306</v>
      </c>
      <c r="C58" s="35">
        <v>0.14460733252872221</v>
      </c>
      <c r="D58" s="35"/>
      <c r="E58" s="35">
        <v>0.40752590083545331</v>
      </c>
      <c r="F58" s="35">
        <v>2.5999999999999999E-3</v>
      </c>
      <c r="G58" s="35"/>
      <c r="H58" s="35">
        <v>-0.19806459268530213</v>
      </c>
      <c r="I58" s="35">
        <v>0</v>
      </c>
    </row>
    <row r="59" spans="2:9" x14ac:dyDescent="0.25">
      <c r="B59" s="35">
        <v>0.7625071987697446</v>
      </c>
      <c r="C59" s="35">
        <v>0</v>
      </c>
      <c r="D59" s="35"/>
      <c r="E59" s="35">
        <v>0.45764556903080739</v>
      </c>
      <c r="F59" s="35">
        <v>7.0000000000000001E-3</v>
      </c>
      <c r="G59" s="35"/>
      <c r="H59" s="35">
        <v>-0.17334243275433098</v>
      </c>
      <c r="I59" s="35">
        <v>0</v>
      </c>
    </row>
    <row r="60" spans="2:9" x14ac:dyDescent="0.25">
      <c r="B60" s="35">
        <v>1.2310170426061593</v>
      </c>
      <c r="C60" s="35">
        <v>0.2221970282767092</v>
      </c>
      <c r="D60" s="35"/>
      <c r="E60" s="35">
        <v>0.5077652372261614</v>
      </c>
      <c r="F60" s="35">
        <v>9.4999999999999998E-3</v>
      </c>
      <c r="G60" s="35"/>
      <c r="H60" s="35">
        <v>-0.14862027282335988</v>
      </c>
      <c r="I60" s="35">
        <v>0</v>
      </c>
    </row>
    <row r="61" spans="2:9" x14ac:dyDescent="0.25">
      <c r="B61" s="35">
        <v>1.5289948779089741</v>
      </c>
      <c r="C61" s="35">
        <v>0.38122957049820072</v>
      </c>
      <c r="D61" s="35"/>
      <c r="E61" s="35">
        <v>0.55788490542151548</v>
      </c>
      <c r="F61" s="35">
        <v>1.8200000000000001E-2</v>
      </c>
      <c r="G61" s="35"/>
      <c r="H61" s="35">
        <v>-0.12389811289238872</v>
      </c>
      <c r="I61" s="35">
        <v>0</v>
      </c>
    </row>
    <row r="62" spans="2:9" x14ac:dyDescent="0.25">
      <c r="B62" s="35">
        <v>0.88568100108501768</v>
      </c>
      <c r="C62" s="35">
        <v>0</v>
      </c>
      <c r="D62" s="35"/>
      <c r="E62" s="35">
        <v>0.60800457361686955</v>
      </c>
      <c r="F62" s="35">
        <v>2.1100000000000001E-2</v>
      </c>
      <c r="G62" s="35"/>
      <c r="H62" s="35">
        <v>-9.9175952961417513E-2</v>
      </c>
      <c r="I62" s="35">
        <v>0</v>
      </c>
    </row>
    <row r="63" spans="2:9" x14ac:dyDescent="0.25">
      <c r="B63" s="35">
        <v>1.4965041007368025</v>
      </c>
      <c r="C63" s="35">
        <v>0.37723680724186565</v>
      </c>
      <c r="D63" s="35"/>
      <c r="E63" s="35">
        <v>0.65812424181222362</v>
      </c>
      <c r="F63" s="35">
        <v>2.81E-2</v>
      </c>
      <c r="G63" s="35"/>
      <c r="H63" s="35">
        <v>-7.4453793030446386E-2</v>
      </c>
      <c r="I63" s="35">
        <v>0</v>
      </c>
    </row>
    <row r="64" spans="2:9" x14ac:dyDescent="0.25">
      <c r="B64" s="35">
        <v>0.97482842774384626</v>
      </c>
      <c r="C64" s="35">
        <v>0</v>
      </c>
      <c r="D64" s="35"/>
      <c r="E64" s="35">
        <v>0.70824391000757758</v>
      </c>
      <c r="F64" s="35">
        <v>3.4599999999999999E-2</v>
      </c>
      <c r="G64" s="35"/>
      <c r="H64" s="35">
        <v>-4.9731633099475231E-2</v>
      </c>
      <c r="I64" s="35">
        <v>0</v>
      </c>
    </row>
    <row r="65" spans="2:9" x14ac:dyDescent="0.25">
      <c r="B65" s="35">
        <v>1.5233800871446765</v>
      </c>
      <c r="C65" s="35">
        <v>0.47912815899636407</v>
      </c>
      <c r="D65" s="35"/>
      <c r="E65" s="35">
        <v>0.75836357820293165</v>
      </c>
      <c r="F65" s="35">
        <v>4.24E-2</v>
      </c>
      <c r="G65" s="35"/>
      <c r="H65" s="35">
        <v>-2.5009473168504104E-2</v>
      </c>
      <c r="I65" s="35">
        <v>0</v>
      </c>
    </row>
    <row r="66" spans="2:9" x14ac:dyDescent="0.25">
      <c r="B66" s="35">
        <v>0.62708099210896817</v>
      </c>
      <c r="C66" s="35">
        <v>0.1200912318120311</v>
      </c>
      <c r="D66" s="35"/>
      <c r="E66" s="35">
        <v>0.80848324639828573</v>
      </c>
      <c r="F66" s="35">
        <v>5.0200000000000002E-2</v>
      </c>
      <c r="G66" s="35"/>
      <c r="H66" s="35">
        <v>-2.8731323753294728E-4</v>
      </c>
      <c r="I66" s="35">
        <v>0.3266</v>
      </c>
    </row>
    <row r="67" spans="2:9" x14ac:dyDescent="0.25">
      <c r="B67" s="35">
        <v>1.4948135119284689</v>
      </c>
      <c r="C67" s="35">
        <v>0.17884722107884163</v>
      </c>
      <c r="D67" s="35"/>
      <c r="E67" s="35">
        <v>0.85860291459363969</v>
      </c>
      <c r="F67" s="35">
        <v>5.1900000000000002E-2</v>
      </c>
      <c r="G67" s="35"/>
      <c r="H67" s="35">
        <v>2.4434846693438206E-2</v>
      </c>
      <c r="I67" s="35">
        <v>1.15E-2</v>
      </c>
    </row>
    <row r="68" spans="2:9" x14ac:dyDescent="0.25">
      <c r="B68" s="35">
        <v>0.68881756795030835</v>
      </c>
      <c r="C68" s="35">
        <v>0</v>
      </c>
      <c r="D68" s="35"/>
      <c r="E68" s="35">
        <v>0.90872258278899387</v>
      </c>
      <c r="F68" s="35">
        <v>5.0500000000000003E-2</v>
      </c>
      <c r="G68" s="35"/>
      <c r="H68" s="35">
        <v>4.9157006624409361E-2</v>
      </c>
      <c r="I68" s="35">
        <v>1.11E-2</v>
      </c>
    </row>
    <row r="69" spans="2:9" x14ac:dyDescent="0.25">
      <c r="B69" s="35">
        <v>1.2863640500218116</v>
      </c>
      <c r="C69" s="35">
        <v>0.56075123337129429</v>
      </c>
      <c r="D69" s="35"/>
      <c r="E69" s="35">
        <v>0.95884225098434783</v>
      </c>
      <c r="F69" s="35">
        <v>5.8000000000000003E-2</v>
      </c>
      <c r="G69" s="35"/>
      <c r="H69" s="35">
        <v>7.3879166555380529E-2</v>
      </c>
      <c r="I69" s="35">
        <v>9.1999999999999998E-3</v>
      </c>
    </row>
    <row r="70" spans="2:9" x14ac:dyDescent="0.25">
      <c r="B70" s="35">
        <v>0.91084075142151089</v>
      </c>
      <c r="C70" s="35">
        <v>0</v>
      </c>
      <c r="D70" s="35"/>
      <c r="E70" s="35">
        <v>1.0089619191797017</v>
      </c>
      <c r="F70" s="35">
        <v>5.4300000000000001E-2</v>
      </c>
      <c r="G70" s="35"/>
      <c r="H70" s="35">
        <v>9.860132648635167E-2</v>
      </c>
      <c r="I70" s="35">
        <v>2.8500000000000001E-2</v>
      </c>
    </row>
    <row r="71" spans="2:9" x14ac:dyDescent="0.25">
      <c r="B71" s="35">
        <v>1.0659633618852429</v>
      </c>
      <c r="C71" s="35">
        <v>0.20587686008352216</v>
      </c>
      <c r="D71" s="35"/>
      <c r="E71" s="35">
        <v>1.0590815873750559</v>
      </c>
      <c r="F71" s="35">
        <v>6.0600000000000001E-2</v>
      </c>
      <c r="G71" s="35"/>
      <c r="H71" s="35">
        <v>0.12332348641732283</v>
      </c>
      <c r="I71" s="35">
        <v>8.3500000000000005E-2</v>
      </c>
    </row>
    <row r="72" spans="2:9" x14ac:dyDescent="0.25">
      <c r="B72" s="35">
        <v>1.3382764852914619</v>
      </c>
      <c r="C72" s="35">
        <v>0.20508647148488918</v>
      </c>
      <c r="D72" s="35"/>
      <c r="E72" s="35">
        <v>1.1092012555704098</v>
      </c>
      <c r="F72" s="35">
        <v>5.3600000000000002E-2</v>
      </c>
      <c r="G72" s="35"/>
      <c r="H72" s="35">
        <v>0.14804564634829398</v>
      </c>
      <c r="I72" s="35">
        <v>7.85E-2</v>
      </c>
    </row>
    <row r="73" spans="2:9" x14ac:dyDescent="0.25">
      <c r="B73" s="35">
        <v>1.0111674056384587</v>
      </c>
      <c r="C73" s="35">
        <v>0</v>
      </c>
      <c r="D73" s="35"/>
      <c r="E73" s="35">
        <v>1.159320923765764</v>
      </c>
      <c r="F73" s="35">
        <v>4.9299999999999997E-2</v>
      </c>
      <c r="G73" s="35"/>
      <c r="H73" s="35">
        <v>0.17276780627926513</v>
      </c>
      <c r="I73" s="35">
        <v>9.2600000000000002E-2</v>
      </c>
    </row>
    <row r="74" spans="2:9" x14ac:dyDescent="0.25">
      <c r="B74" s="35">
        <v>1.5624896655275267</v>
      </c>
      <c r="C74" s="35">
        <v>0.13965353186124846</v>
      </c>
      <c r="D74" s="35"/>
      <c r="E74" s="35">
        <v>1.209440591961118</v>
      </c>
      <c r="F74" s="35">
        <v>4.4900000000000002E-2</v>
      </c>
      <c r="G74" s="35"/>
      <c r="H74" s="35">
        <v>0.19748996621023629</v>
      </c>
      <c r="I74" s="35">
        <v>8.1299999999999997E-2</v>
      </c>
    </row>
    <row r="75" spans="2:9" x14ac:dyDescent="0.25">
      <c r="B75" s="35">
        <v>0.78005123843543867</v>
      </c>
      <c r="C75" s="35">
        <v>0</v>
      </c>
      <c r="D75" s="35"/>
      <c r="E75" s="35">
        <v>1.2595602601564722</v>
      </c>
      <c r="F75" s="35">
        <v>4.3700000000000003E-2</v>
      </c>
      <c r="G75" s="35"/>
      <c r="H75" s="35">
        <v>0.22221212614120744</v>
      </c>
      <c r="I75" s="35">
        <v>7.2499999999999995E-2</v>
      </c>
    </row>
    <row r="76" spans="2:9" x14ac:dyDescent="0.25">
      <c r="B76" s="35">
        <v>1.8762712604897567</v>
      </c>
      <c r="C76" s="35">
        <v>0.4406036323430878</v>
      </c>
      <c r="D76" s="35"/>
      <c r="E76" s="35">
        <v>1.3096799283518261</v>
      </c>
      <c r="F76" s="35">
        <v>3.4700000000000002E-2</v>
      </c>
      <c r="G76" s="35"/>
      <c r="H76" s="35">
        <v>0.2469342860721786</v>
      </c>
      <c r="I76" s="35">
        <v>1.9099999999999999E-2</v>
      </c>
    </row>
    <row r="77" spans="2:9" x14ac:dyDescent="0.25">
      <c r="B77" s="35">
        <v>1.0659512152609791</v>
      </c>
      <c r="C77" s="35">
        <v>0.34826752162237756</v>
      </c>
      <c r="D77" s="35"/>
      <c r="E77" s="35">
        <v>1.3597995965471801</v>
      </c>
      <c r="F77" s="35">
        <v>3.1199999999999999E-2</v>
      </c>
      <c r="G77" s="35"/>
      <c r="H77" s="35">
        <v>0.27165644600314975</v>
      </c>
      <c r="I77" s="35">
        <v>1.6799999999999999E-2</v>
      </c>
    </row>
    <row r="78" spans="2:9" x14ac:dyDescent="0.25">
      <c r="B78" s="35">
        <v>1.7397288232762063</v>
      </c>
      <c r="C78" s="35">
        <v>0.42086588232580652</v>
      </c>
      <c r="D78" s="35"/>
      <c r="E78" s="35">
        <v>1.4099192647425343</v>
      </c>
      <c r="F78" s="35">
        <v>3.3700000000000001E-2</v>
      </c>
      <c r="G78" s="35"/>
      <c r="H78" s="35">
        <v>0.29637860593412091</v>
      </c>
      <c r="I78" s="35">
        <v>1.6400000000000001E-2</v>
      </c>
    </row>
    <row r="79" spans="2:9" x14ac:dyDescent="0.25">
      <c r="B79" s="35">
        <v>0.87969059853349574</v>
      </c>
      <c r="C79" s="35">
        <v>0.1587582540194894</v>
      </c>
      <c r="D79" s="35"/>
      <c r="E79" s="35">
        <v>1.4600389329378882</v>
      </c>
      <c r="F79" s="35">
        <v>2.7900000000000001E-2</v>
      </c>
      <c r="G79" s="35"/>
      <c r="H79" s="35">
        <v>0.32110076586509206</v>
      </c>
      <c r="I79" s="35">
        <v>1.15E-2</v>
      </c>
    </row>
    <row r="80" spans="2:9" x14ac:dyDescent="0.25">
      <c r="B80" s="35">
        <v>1.2014804784506514</v>
      </c>
      <c r="C80" s="35">
        <v>0.33402678341592468</v>
      </c>
      <c r="D80" s="35"/>
      <c r="E80" s="35">
        <v>1.5101586011332422</v>
      </c>
      <c r="F80" s="35">
        <v>2.7199999999999998E-2</v>
      </c>
      <c r="G80" s="35"/>
      <c r="H80" s="35">
        <v>0.34582292579606322</v>
      </c>
      <c r="I80" s="35">
        <v>1.2200000000000001E-2</v>
      </c>
    </row>
    <row r="81" spans="2:9" x14ac:dyDescent="0.25">
      <c r="B81" s="35">
        <v>0.80555480827314896</v>
      </c>
      <c r="C81" s="35">
        <v>0</v>
      </c>
      <c r="D81" s="35"/>
      <c r="E81" s="35">
        <v>1.5602782693285964</v>
      </c>
      <c r="F81" s="35">
        <v>2.3199999999999998E-2</v>
      </c>
      <c r="G81" s="35"/>
      <c r="H81" s="35">
        <v>0.37054508572703432</v>
      </c>
      <c r="I81" s="35">
        <v>1.1299999999999999E-2</v>
      </c>
    </row>
    <row r="82" spans="2:9" x14ac:dyDescent="0.25">
      <c r="B82" s="35">
        <v>2.1029579098304829</v>
      </c>
      <c r="C82" s="35">
        <v>0.72101158990366132</v>
      </c>
      <c r="D82" s="35"/>
      <c r="E82" s="35">
        <v>1.6103979375239503</v>
      </c>
      <c r="F82" s="35">
        <v>1.9599999999999999E-2</v>
      </c>
      <c r="G82" s="35"/>
      <c r="H82" s="35">
        <v>0.39526724565800547</v>
      </c>
      <c r="I82" s="35">
        <v>1.11E-2</v>
      </c>
    </row>
    <row r="83" spans="2:9" x14ac:dyDescent="0.25">
      <c r="B83" s="35">
        <v>0.79592331901959046</v>
      </c>
      <c r="C83" s="35">
        <v>0.10924023641563071</v>
      </c>
      <c r="D83" s="35"/>
      <c r="E83" s="35">
        <v>1.6605176057193043</v>
      </c>
      <c r="F83" s="35">
        <v>1.7999999999999999E-2</v>
      </c>
      <c r="G83" s="35"/>
      <c r="H83" s="35">
        <v>0.41998940558897663</v>
      </c>
      <c r="I83" s="35">
        <v>1.0200000000000001E-2</v>
      </c>
    </row>
    <row r="84" spans="2:9" x14ac:dyDescent="0.25">
      <c r="B84" s="35">
        <v>0.74010724872506195</v>
      </c>
      <c r="C84" s="35">
        <v>0</v>
      </c>
      <c r="D84" s="35"/>
      <c r="E84" s="35">
        <v>1.7106372739146585</v>
      </c>
      <c r="F84" s="35">
        <v>1.52E-2</v>
      </c>
      <c r="G84" s="35"/>
      <c r="H84" s="35">
        <v>0.44471156551994784</v>
      </c>
      <c r="I84" s="35">
        <v>9.7000000000000003E-3</v>
      </c>
    </row>
    <row r="85" spans="2:9" x14ac:dyDescent="0.25">
      <c r="B85" s="35">
        <v>1.1878034514539422</v>
      </c>
      <c r="C85" s="35">
        <v>0.18837807655461886</v>
      </c>
      <c r="D85" s="35"/>
      <c r="E85" s="35">
        <v>1.7607569421100127</v>
      </c>
      <c r="F85" s="35">
        <v>1.14E-2</v>
      </c>
      <c r="G85" s="35"/>
      <c r="H85" s="35">
        <v>0.46943372545091899</v>
      </c>
      <c r="I85" s="35">
        <v>9.2999999999999992E-3</v>
      </c>
    </row>
    <row r="86" spans="2:9" x14ac:dyDescent="0.25">
      <c r="B86" s="35">
        <v>0.71465231503663396</v>
      </c>
      <c r="C86" s="35">
        <v>0</v>
      </c>
      <c r="D86" s="35"/>
      <c r="E86" s="35">
        <v>1.8108766103053664</v>
      </c>
      <c r="F86" s="35">
        <v>9.7000000000000003E-3</v>
      </c>
      <c r="G86" s="35"/>
      <c r="H86" s="35">
        <v>0.49415588538189009</v>
      </c>
      <c r="I86" s="35">
        <v>6.6E-3</v>
      </c>
    </row>
    <row r="87" spans="2:9" x14ac:dyDescent="0.25">
      <c r="B87" s="35">
        <v>0.77862323593208638</v>
      </c>
      <c r="C87" s="35">
        <v>0</v>
      </c>
      <c r="D87" s="35"/>
      <c r="E87" s="35">
        <v>1.8609962785007206</v>
      </c>
      <c r="F87" s="35">
        <v>1.0500000000000001E-2</v>
      </c>
      <c r="G87" s="35"/>
      <c r="H87" s="35">
        <v>0.5188780453128613</v>
      </c>
      <c r="I87" s="35">
        <v>8.3000000000000001E-3</v>
      </c>
    </row>
    <row r="88" spans="2:9" x14ac:dyDescent="0.25">
      <c r="B88" s="35">
        <v>0.95470077462175518</v>
      </c>
      <c r="C88" s="35">
        <v>0.12207843041814008</v>
      </c>
      <c r="D88" s="35"/>
      <c r="E88" s="35">
        <v>1.9111159466960748</v>
      </c>
      <c r="F88" s="35">
        <v>9.1999999999999998E-3</v>
      </c>
      <c r="G88" s="35"/>
      <c r="H88" s="35">
        <v>0.54360020524383257</v>
      </c>
      <c r="I88" s="35">
        <v>6.7999999999999996E-3</v>
      </c>
    </row>
    <row r="89" spans="2:9" x14ac:dyDescent="0.25">
      <c r="B89" s="35">
        <v>1.2034049942198666</v>
      </c>
      <c r="C89" s="35">
        <v>0.12190581151783111</v>
      </c>
      <c r="D89" s="35"/>
      <c r="E89" s="35">
        <v>1.9612356148914285</v>
      </c>
      <c r="F89" s="35">
        <v>6.3E-3</v>
      </c>
      <c r="G89" s="35"/>
      <c r="H89" s="35">
        <v>0.56832236517480361</v>
      </c>
      <c r="I89" s="35">
        <v>5.4000000000000003E-3</v>
      </c>
    </row>
    <row r="90" spans="2:9" x14ac:dyDescent="0.25">
      <c r="B90" s="35">
        <v>1.4343860108374293</v>
      </c>
      <c r="C90" s="35">
        <v>0.16732236805297246</v>
      </c>
      <c r="D90" s="35"/>
      <c r="E90" s="35">
        <v>2.0113552830867829</v>
      </c>
      <c r="F90" s="35">
        <v>5.3E-3</v>
      </c>
      <c r="G90" s="35"/>
      <c r="H90" s="35">
        <v>0.59304452510577477</v>
      </c>
      <c r="I90" s="35">
        <v>5.0000000000000001E-3</v>
      </c>
    </row>
    <row r="91" spans="2:9" x14ac:dyDescent="0.25">
      <c r="B91" s="35">
        <v>1.8687345357440919</v>
      </c>
      <c r="C91" s="35">
        <v>0.66165594666835359</v>
      </c>
      <c r="D91" s="35"/>
      <c r="E91" s="35">
        <v>2.0614749512821371</v>
      </c>
      <c r="F91" s="35">
        <v>5.4000000000000003E-3</v>
      </c>
      <c r="G91" s="35"/>
      <c r="H91" s="35">
        <v>0.61776668503674592</v>
      </c>
      <c r="I91" s="35">
        <v>3.3999999999999998E-3</v>
      </c>
    </row>
    <row r="92" spans="2:9" x14ac:dyDescent="0.25">
      <c r="B92" s="35">
        <v>1.2148015860891361</v>
      </c>
      <c r="C92" s="35">
        <v>0.14636241423258423</v>
      </c>
      <c r="D92" s="35"/>
      <c r="E92" s="35">
        <v>2.1115946194774908</v>
      </c>
      <c r="F92" s="35">
        <v>5.4000000000000003E-3</v>
      </c>
      <c r="G92" s="35"/>
      <c r="H92" s="35">
        <v>0.64248884496771708</v>
      </c>
      <c r="I92" s="35">
        <v>3.5000000000000001E-3</v>
      </c>
    </row>
    <row r="93" spans="2:9" x14ac:dyDescent="0.25">
      <c r="B93" s="35">
        <v>1.230255200240971</v>
      </c>
      <c r="C93" s="35">
        <v>0.11211168981824679</v>
      </c>
      <c r="D93" s="35"/>
      <c r="E93" s="35">
        <v>2.1617142876728455</v>
      </c>
      <c r="F93" s="35">
        <v>3.3E-3</v>
      </c>
      <c r="G93" s="35"/>
      <c r="H93" s="35">
        <v>0.66721100489868823</v>
      </c>
      <c r="I93" s="35">
        <v>3.3E-3</v>
      </c>
    </row>
    <row r="94" spans="2:9" x14ac:dyDescent="0.25">
      <c r="B94" s="35">
        <v>1.3966089515074198</v>
      </c>
      <c r="C94" s="35">
        <v>0.25529369044150935</v>
      </c>
      <c r="D94" s="35"/>
      <c r="E94" s="35">
        <v>2.2118339558681992</v>
      </c>
      <c r="F94" s="35">
        <v>2.2000000000000001E-3</v>
      </c>
      <c r="G94" s="35"/>
      <c r="H94" s="35">
        <v>0.69193316482965939</v>
      </c>
      <c r="I94" s="35">
        <v>3.3999999999999998E-3</v>
      </c>
    </row>
    <row r="95" spans="2:9" x14ac:dyDescent="0.25">
      <c r="B95" s="35">
        <v>0.87932386653847328</v>
      </c>
      <c r="C95" s="35">
        <v>0.1456791871064794</v>
      </c>
      <c r="D95" s="35"/>
      <c r="E95" s="35">
        <v>2.2619536240635529</v>
      </c>
      <c r="F95" s="35">
        <v>3.0999999999999999E-3</v>
      </c>
      <c r="G95" s="35"/>
      <c r="H95" s="35">
        <v>0.71665532476063054</v>
      </c>
      <c r="I95" s="35">
        <v>2.8E-3</v>
      </c>
    </row>
    <row r="96" spans="2:9" x14ac:dyDescent="0.25">
      <c r="B96" s="35">
        <v>1.6675837532054489</v>
      </c>
      <c r="C96" s="35">
        <v>0.17103986894591974</v>
      </c>
      <c r="D96" s="35"/>
      <c r="E96" s="35">
        <v>2.3120732922589071</v>
      </c>
      <c r="F96" s="35">
        <v>2.7000000000000001E-3</v>
      </c>
      <c r="G96" s="35"/>
      <c r="H96" s="35">
        <v>0.7413774846916017</v>
      </c>
      <c r="I96" s="35">
        <v>2.8999999999999998E-3</v>
      </c>
    </row>
    <row r="97" spans="2:9" x14ac:dyDescent="0.25">
      <c r="B97" s="35">
        <v>1.2346803429298445</v>
      </c>
      <c r="C97" s="35">
        <v>0.45926718749931228</v>
      </c>
      <c r="D97" s="35"/>
      <c r="E97" s="35">
        <v>2.3621929604542613</v>
      </c>
      <c r="F97" s="35">
        <v>1.9E-3</v>
      </c>
      <c r="G97" s="35"/>
      <c r="H97" s="35">
        <v>0.76609964462257285</v>
      </c>
      <c r="I97" s="35">
        <v>3.2000000000000002E-3</v>
      </c>
    </row>
    <row r="98" spans="2:9" x14ac:dyDescent="0.25">
      <c r="B98" s="35">
        <v>1.4844418585291017</v>
      </c>
      <c r="C98" s="35">
        <v>0.19397197523562748</v>
      </c>
      <c r="D98" s="35"/>
      <c r="E98" s="35">
        <v>2.412312628649615</v>
      </c>
      <c r="F98" s="35">
        <v>1.0800000000000001E-2</v>
      </c>
      <c r="G98" s="35"/>
      <c r="H98" s="35">
        <v>0.79082180455354389</v>
      </c>
      <c r="I98" s="35">
        <v>2.2499999999999999E-2</v>
      </c>
    </row>
    <row r="99" spans="2:9" x14ac:dyDescent="0.25">
      <c r="B99" s="35">
        <v>1.0159686605828886</v>
      </c>
      <c r="C99" s="35">
        <v>0</v>
      </c>
      <c r="D99" s="35"/>
      <c r="E99" s="35" t="e">
        <v>#N/A</v>
      </c>
      <c r="F99" s="35" t="e">
        <v>#N/A</v>
      </c>
      <c r="G99" s="35"/>
      <c r="H99" s="35" t="e">
        <v>#N/A</v>
      </c>
      <c r="I99" s="35" t="e">
        <v>#N/A</v>
      </c>
    </row>
    <row r="100" spans="2:9" x14ac:dyDescent="0.25">
      <c r="B100" s="35">
        <v>1.237402487217687</v>
      </c>
      <c r="C100" s="35">
        <v>0.22355567615889574</v>
      </c>
      <c r="D100" s="35"/>
      <c r="E100" s="35" t="e">
        <v>#N/A</v>
      </c>
      <c r="F100" s="35" t="e">
        <v>#N/A</v>
      </c>
      <c r="G100" s="35"/>
      <c r="H100" s="35" t="e">
        <v>#N/A</v>
      </c>
      <c r="I100" s="35" t="e">
        <v>#N/A</v>
      </c>
    </row>
    <row r="101" spans="2:9" x14ac:dyDescent="0.25">
      <c r="B101" s="35">
        <v>0.89434221627655441</v>
      </c>
      <c r="C101" s="35">
        <v>0.14438986183438843</v>
      </c>
      <c r="D101" s="35"/>
      <c r="E101" s="35" t="e">
        <v>#N/A</v>
      </c>
      <c r="F101" s="35" t="e">
        <v>#N/A</v>
      </c>
      <c r="G101" s="35"/>
      <c r="H101" s="35" t="e">
        <v>#N/A</v>
      </c>
      <c r="I101" s="35" t="e">
        <v>#N/A</v>
      </c>
    </row>
    <row r="102" spans="2:9" x14ac:dyDescent="0.25">
      <c r="B102" s="35">
        <v>1.4902046956530293</v>
      </c>
      <c r="C102" s="35">
        <v>0.19769439697653324</v>
      </c>
      <c r="D102" s="35"/>
      <c r="E102" s="35" t="e">
        <v>#N/A</v>
      </c>
      <c r="F102" s="35" t="e">
        <v>#N/A</v>
      </c>
      <c r="G102" s="35"/>
      <c r="H102" s="35" t="e">
        <v>#N/A</v>
      </c>
      <c r="I102" s="35" t="e">
        <v>#N/A</v>
      </c>
    </row>
    <row r="103" spans="2:9" x14ac:dyDescent="0.25">
      <c r="B103" s="35">
        <v>0.68156507042502679</v>
      </c>
      <c r="C103" s="35">
        <v>0</v>
      </c>
      <c r="D103" s="35"/>
      <c r="E103" s="35" t="e">
        <v>#N/A</v>
      </c>
      <c r="F103" s="35" t="e">
        <v>#N/A</v>
      </c>
      <c r="G103" s="35"/>
      <c r="H103" s="35" t="e">
        <v>#N/A</v>
      </c>
      <c r="I103" s="35" t="e">
        <v>#N/A</v>
      </c>
    </row>
    <row r="104" spans="2:9" x14ac:dyDescent="0.25">
      <c r="B104" s="35">
        <v>1.1263422222414654</v>
      </c>
      <c r="C104" s="35">
        <v>0.24367473531259373</v>
      </c>
      <c r="D104" s="35"/>
      <c r="E104" s="35" t="e">
        <v>#N/A</v>
      </c>
      <c r="F104" s="35" t="e">
        <v>#N/A</v>
      </c>
      <c r="G104" s="35"/>
      <c r="H104" s="35" t="e">
        <v>#N/A</v>
      </c>
      <c r="I104" s="35" t="e">
        <v>#N/A</v>
      </c>
    </row>
    <row r="105" spans="2:9" x14ac:dyDescent="0.25">
      <c r="B105" s="35">
        <v>1.5096101365306878</v>
      </c>
      <c r="C105" s="35">
        <v>0.3219924116111022</v>
      </c>
      <c r="D105" s="35"/>
      <c r="E105" s="35" t="e">
        <v>#N/A</v>
      </c>
      <c r="F105" s="35" t="e">
        <v>#N/A</v>
      </c>
      <c r="G105" s="35"/>
      <c r="H105" s="35" t="e">
        <v>#N/A</v>
      </c>
      <c r="I105" s="35" t="e">
        <v>#N/A</v>
      </c>
    </row>
    <row r="106" spans="2:9" x14ac:dyDescent="0.25">
      <c r="B106" s="35">
        <v>1.8073265026933536</v>
      </c>
      <c r="C106" s="35">
        <v>0.20438861696680613</v>
      </c>
      <c r="D106" s="35"/>
      <c r="E106" s="35" t="e">
        <v>#N/A</v>
      </c>
      <c r="F106" s="35" t="e">
        <v>#N/A</v>
      </c>
      <c r="G106" s="35"/>
      <c r="H106" s="35" t="e">
        <v>#N/A</v>
      </c>
      <c r="I106" s="35" t="e">
        <v>#N/A</v>
      </c>
    </row>
    <row r="107" spans="2:9" x14ac:dyDescent="0.25">
      <c r="B107" s="35">
        <v>1.0129830731864744</v>
      </c>
      <c r="C107" s="35">
        <v>0.18467707926246155</v>
      </c>
      <c r="D107" s="35"/>
      <c r="E107" s="35" t="e">
        <v>#N/A</v>
      </c>
      <c r="F107" s="35" t="e">
        <v>#N/A</v>
      </c>
      <c r="G107" s="35"/>
      <c r="H107" s="35" t="e">
        <v>#N/A</v>
      </c>
      <c r="I107" s="35" t="e">
        <v>#N/A</v>
      </c>
    </row>
    <row r="108" spans="2:9" x14ac:dyDescent="0.25">
      <c r="B108" s="35">
        <v>0.97161297325541363</v>
      </c>
      <c r="C108" s="35">
        <v>0.16817857930404015</v>
      </c>
      <c r="D108" s="35"/>
      <c r="E108" s="35" t="e">
        <v>#N/A</v>
      </c>
      <c r="F108" s="35" t="e">
        <v>#N/A</v>
      </c>
      <c r="G108" s="35"/>
      <c r="H108" s="35" t="e">
        <v>#N/A</v>
      </c>
      <c r="I108" s="35" t="e">
        <v>#N/A</v>
      </c>
    </row>
    <row r="109" spans="2:9" x14ac:dyDescent="0.25">
      <c r="B109" s="35">
        <v>1.4466058843871024</v>
      </c>
      <c r="C109" s="35">
        <v>0.29832644936784036</v>
      </c>
      <c r="D109" s="35"/>
      <c r="E109" s="35" t="e">
        <v>#N/A</v>
      </c>
      <c r="F109" s="35" t="e">
        <v>#N/A</v>
      </c>
      <c r="G109" s="35"/>
      <c r="H109" s="35" t="e">
        <v>#N/A</v>
      </c>
      <c r="I109" s="35" t="e">
        <v>#N/A</v>
      </c>
    </row>
    <row r="110" spans="2:9" x14ac:dyDescent="0.25">
      <c r="B110" s="35">
        <v>0.82591965431681535</v>
      </c>
      <c r="C110" s="35">
        <v>0.18671205491744591</v>
      </c>
      <c r="D110" s="35"/>
      <c r="E110" s="35" t="e">
        <v>#N/A</v>
      </c>
      <c r="F110" s="35" t="e">
        <v>#N/A</v>
      </c>
      <c r="G110" s="35"/>
      <c r="H110" s="35" t="e">
        <v>#N/A</v>
      </c>
      <c r="I110" s="35" t="e">
        <v>#N/A</v>
      </c>
    </row>
    <row r="111" spans="2:9" x14ac:dyDescent="0.25">
      <c r="B111" s="35">
        <v>2.1242178710586805</v>
      </c>
      <c r="C111" s="35">
        <v>0.16370340140085107</v>
      </c>
      <c r="D111" s="35"/>
      <c r="E111" s="35" t="e">
        <v>#N/A</v>
      </c>
      <c r="F111" s="35" t="e">
        <v>#N/A</v>
      </c>
      <c r="G111" s="35"/>
      <c r="H111" s="35" t="e">
        <v>#N/A</v>
      </c>
      <c r="I111" s="35" t="e">
        <v>#N/A</v>
      </c>
    </row>
    <row r="112" spans="2:9" x14ac:dyDescent="0.25">
      <c r="B112" s="35">
        <v>1.0099446115110364</v>
      </c>
      <c r="C112" s="35">
        <v>0</v>
      </c>
      <c r="D112" s="35"/>
      <c r="E112" s="35" t="e">
        <v>#N/A</v>
      </c>
      <c r="F112" s="35" t="e">
        <v>#N/A</v>
      </c>
      <c r="G112" s="35"/>
      <c r="H112" s="35" t="e">
        <v>#N/A</v>
      </c>
      <c r="I112" s="35" t="e">
        <v>#N/A</v>
      </c>
    </row>
    <row r="113" spans="2:9" x14ac:dyDescent="0.25">
      <c r="B113" s="35">
        <v>0.85788732154103131</v>
      </c>
      <c r="C113" s="35">
        <v>0.14779513005163503</v>
      </c>
      <c r="D113" s="35"/>
      <c r="E113" s="35" t="e">
        <v>#N/A</v>
      </c>
      <c r="F113" s="35" t="e">
        <v>#N/A</v>
      </c>
      <c r="G113" s="35"/>
      <c r="H113" s="35" t="e">
        <v>#N/A</v>
      </c>
      <c r="I113" s="35" t="e">
        <v>#N/A</v>
      </c>
    </row>
    <row r="114" spans="2:9" x14ac:dyDescent="0.25">
      <c r="B114" s="35">
        <v>0.58110208118838291</v>
      </c>
      <c r="C114" s="35">
        <v>0</v>
      </c>
      <c r="D114" s="35"/>
      <c r="E114" s="35" t="e">
        <v>#N/A</v>
      </c>
      <c r="F114" s="35" t="e">
        <v>#N/A</v>
      </c>
      <c r="G114" s="35"/>
      <c r="H114" s="35" t="e">
        <v>#N/A</v>
      </c>
      <c r="I114" s="35" t="e">
        <v>#N/A</v>
      </c>
    </row>
    <row r="115" spans="2:9" x14ac:dyDescent="0.25">
      <c r="B115" s="35">
        <v>0.34915582700976944</v>
      </c>
      <c r="C115" s="35">
        <v>0</v>
      </c>
      <c r="D115" s="35"/>
      <c r="E115" s="35" t="e">
        <v>#N/A</v>
      </c>
      <c r="F115" s="35" t="e">
        <v>#N/A</v>
      </c>
      <c r="G115" s="35"/>
      <c r="H115" s="35" t="e">
        <v>#N/A</v>
      </c>
      <c r="I115" s="35" t="e">
        <v>#N/A</v>
      </c>
    </row>
    <row r="116" spans="2:9" x14ac:dyDescent="0.25">
      <c r="B116" s="35">
        <v>1.5216192091330736</v>
      </c>
      <c r="C116" s="35">
        <v>0.19446776972027147</v>
      </c>
      <c r="D116" s="35"/>
      <c r="E116" s="35" t="e">
        <v>#N/A</v>
      </c>
      <c r="F116" s="35" t="e">
        <v>#N/A</v>
      </c>
      <c r="G116" s="35"/>
      <c r="H116" s="35" t="e">
        <v>#N/A</v>
      </c>
      <c r="I116" s="35" t="e">
        <v>#N/A</v>
      </c>
    </row>
    <row r="117" spans="2:9" x14ac:dyDescent="0.25">
      <c r="B117" s="35">
        <v>1.4110620335857087</v>
      </c>
      <c r="C117" s="35">
        <v>0.21061266762362096</v>
      </c>
      <c r="D117" s="35"/>
      <c r="E117" s="35" t="e">
        <v>#N/A</v>
      </c>
      <c r="F117" s="35" t="e">
        <v>#N/A</v>
      </c>
      <c r="G117" s="35"/>
      <c r="H117" s="35" t="e">
        <v>#N/A</v>
      </c>
      <c r="I117" s="35" t="e">
        <v>#N/A</v>
      </c>
    </row>
    <row r="118" spans="2:9" x14ac:dyDescent="0.25">
      <c r="B118" s="35">
        <v>2.3196894949794142</v>
      </c>
      <c r="C118" s="35">
        <v>0.16385324199552218</v>
      </c>
      <c r="D118" s="35"/>
      <c r="E118" s="35" t="e">
        <v>#N/A</v>
      </c>
      <c r="F118" s="35" t="e">
        <v>#N/A</v>
      </c>
      <c r="G118" s="35"/>
      <c r="H118" s="35" t="e">
        <v>#N/A</v>
      </c>
      <c r="I118" s="35" t="e">
        <v>#N/A</v>
      </c>
    </row>
    <row r="119" spans="2:9" x14ac:dyDescent="0.25">
      <c r="B119" s="35">
        <v>0.89568355204982164</v>
      </c>
      <c r="C119" s="35">
        <v>0</v>
      </c>
      <c r="D119" s="35"/>
      <c r="E119" s="35" t="e">
        <v>#N/A</v>
      </c>
      <c r="F119" s="35" t="e">
        <v>#N/A</v>
      </c>
      <c r="G119" s="35"/>
      <c r="H119" s="35" t="e">
        <v>#N/A</v>
      </c>
      <c r="I119" s="35" t="e">
        <v>#N/A</v>
      </c>
    </row>
    <row r="120" spans="2:9" x14ac:dyDescent="0.25">
      <c r="B120" s="35">
        <v>1.6711275222268589</v>
      </c>
      <c r="C120" s="35">
        <v>0.26026782682029337</v>
      </c>
      <c r="D120" s="35"/>
      <c r="E120" s="35" t="e">
        <v>#N/A</v>
      </c>
      <c r="F120" s="35" t="e">
        <v>#N/A</v>
      </c>
      <c r="G120" s="35"/>
      <c r="H120" s="35" t="e">
        <v>#N/A</v>
      </c>
      <c r="I120" s="35" t="e">
        <v>#N/A</v>
      </c>
    </row>
    <row r="121" spans="2:9" x14ac:dyDescent="0.25">
      <c r="B121" s="35">
        <v>1.0403183599390562</v>
      </c>
      <c r="C121" s="35">
        <v>0.17510720163042628</v>
      </c>
      <c r="D121" s="35"/>
      <c r="E121" s="35" t="e">
        <v>#N/A</v>
      </c>
      <c r="F121" s="35" t="e">
        <v>#N/A</v>
      </c>
      <c r="G121" s="35"/>
      <c r="H121" s="35" t="e">
        <v>#N/A</v>
      </c>
      <c r="I121" s="35" t="e">
        <v>#N/A</v>
      </c>
    </row>
    <row r="122" spans="2:9" x14ac:dyDescent="0.25">
      <c r="B122" s="35">
        <v>1.6721586768381751</v>
      </c>
      <c r="C122" s="35">
        <v>0.40678282883724359</v>
      </c>
      <c r="D122" s="35"/>
      <c r="E122" s="35" t="e">
        <v>#N/A</v>
      </c>
      <c r="F122" s="35" t="e">
        <v>#N/A</v>
      </c>
      <c r="G122" s="35"/>
      <c r="H122" s="35" t="e">
        <v>#N/A</v>
      </c>
      <c r="I122" s="35" t="e">
        <v>#N/A</v>
      </c>
    </row>
    <row r="123" spans="2:9" x14ac:dyDescent="0.25">
      <c r="B123" s="35">
        <v>1.2105770505112736</v>
      </c>
      <c r="C123" s="35">
        <v>0.23089231181516884</v>
      </c>
      <c r="D123" s="35"/>
      <c r="E123" s="35" t="e">
        <v>#N/A</v>
      </c>
      <c r="F123" s="35" t="e">
        <v>#N/A</v>
      </c>
      <c r="G123" s="35"/>
      <c r="H123" s="35" t="e">
        <v>#N/A</v>
      </c>
      <c r="I123" s="35" t="e">
        <v>#N/A</v>
      </c>
    </row>
    <row r="124" spans="2:9" x14ac:dyDescent="0.25">
      <c r="B124" s="35">
        <v>1.2041940264717532</v>
      </c>
      <c r="C124" s="35">
        <v>0.1457047811049843</v>
      </c>
      <c r="D124" s="35"/>
      <c r="E124" s="35" t="e">
        <v>#N/A</v>
      </c>
      <c r="F124" s="35" t="e">
        <v>#N/A</v>
      </c>
      <c r="G124" s="35"/>
      <c r="H124" s="35" t="e">
        <v>#N/A</v>
      </c>
      <c r="I124" s="35" t="e">
        <v>#N/A</v>
      </c>
    </row>
    <row r="125" spans="2:9" x14ac:dyDescent="0.25">
      <c r="B125" s="35">
        <v>1.643039194733052</v>
      </c>
      <c r="C125" s="35">
        <v>0.86259481633701962</v>
      </c>
      <c r="D125" s="35"/>
      <c r="E125" s="35" t="e">
        <v>#N/A</v>
      </c>
      <c r="F125" s="35" t="e">
        <v>#N/A</v>
      </c>
      <c r="G125" s="35"/>
      <c r="H125" s="35" t="e">
        <v>#N/A</v>
      </c>
      <c r="I125" s="35" t="e">
        <v>#N/A</v>
      </c>
    </row>
    <row r="126" spans="2:9" x14ac:dyDescent="0.25">
      <c r="B126" s="35">
        <v>1.0478463289934572</v>
      </c>
      <c r="C126" s="35">
        <v>0.21542669664895711</v>
      </c>
      <c r="D126" s="35"/>
      <c r="E126" s="35" t="e">
        <v>#N/A</v>
      </c>
      <c r="F126" s="35" t="e">
        <v>#N/A</v>
      </c>
      <c r="G126" s="35"/>
      <c r="H126" s="35" t="e">
        <v>#N/A</v>
      </c>
      <c r="I126" s="35" t="e">
        <v>#N/A</v>
      </c>
    </row>
    <row r="127" spans="2:9" x14ac:dyDescent="0.25">
      <c r="B127" s="35">
        <v>1.0071482922457142</v>
      </c>
      <c r="C127" s="35">
        <v>0</v>
      </c>
      <c r="D127" s="35"/>
      <c r="E127" s="35" t="e">
        <v>#N/A</v>
      </c>
      <c r="F127" s="35" t="e">
        <v>#N/A</v>
      </c>
      <c r="G127" s="35"/>
      <c r="H127" s="35" t="e">
        <v>#N/A</v>
      </c>
      <c r="I127" s="35" t="e">
        <v>#N/A</v>
      </c>
    </row>
    <row r="128" spans="2:9" x14ac:dyDescent="0.25">
      <c r="B128" s="35">
        <v>0.72114319852832509</v>
      </c>
      <c r="C128" s="35">
        <v>0.23243100744805636</v>
      </c>
      <c r="D128" s="35"/>
      <c r="E128" s="35" t="e">
        <v>#N/A</v>
      </c>
      <c r="F128" s="35" t="e">
        <v>#N/A</v>
      </c>
      <c r="G128" s="35"/>
      <c r="H128" s="35" t="e">
        <v>#N/A</v>
      </c>
      <c r="I128" s="35" t="e">
        <v>#N/A</v>
      </c>
    </row>
    <row r="129" spans="2:9" x14ac:dyDescent="0.25">
      <c r="B129" s="35">
        <v>1.0904838420395819</v>
      </c>
      <c r="C129" s="35">
        <v>0.21429098192388757</v>
      </c>
      <c r="D129" s="35"/>
      <c r="E129" s="35" t="e">
        <v>#N/A</v>
      </c>
      <c r="F129" s="35" t="e">
        <v>#N/A</v>
      </c>
      <c r="G129" s="35"/>
      <c r="H129" s="35" t="e">
        <v>#N/A</v>
      </c>
      <c r="I129" s="35" t="e">
        <v>#N/A</v>
      </c>
    </row>
    <row r="130" spans="2:9" x14ac:dyDescent="0.25">
      <c r="B130" s="35">
        <v>2.0520414104424058</v>
      </c>
      <c r="C130" s="35">
        <v>0.32465192773610957</v>
      </c>
      <c r="D130" s="35"/>
      <c r="E130" s="35" t="e">
        <v>#N/A</v>
      </c>
      <c r="F130" s="35" t="e">
        <v>#N/A</v>
      </c>
      <c r="G130" s="35"/>
      <c r="H130" s="35" t="e">
        <v>#N/A</v>
      </c>
      <c r="I130" s="35" t="e">
        <v>#N/A</v>
      </c>
    </row>
    <row r="131" spans="2:9" x14ac:dyDescent="0.25">
      <c r="B131" s="35">
        <v>1.4684667089234176</v>
      </c>
      <c r="C131" s="35">
        <v>0.31714223541747549</v>
      </c>
      <c r="D131" s="35"/>
      <c r="E131" s="35" t="e">
        <v>#N/A</v>
      </c>
      <c r="F131" s="35" t="e">
        <v>#N/A</v>
      </c>
      <c r="G131" s="35"/>
      <c r="H131" s="35" t="e">
        <v>#N/A</v>
      </c>
      <c r="I131" s="35" t="e">
        <v>#N/A</v>
      </c>
    </row>
    <row r="132" spans="2:9" x14ac:dyDescent="0.25">
      <c r="B132" s="35">
        <v>1.0895237751772433</v>
      </c>
      <c r="C132" s="35">
        <v>0.21628675884292434</v>
      </c>
      <c r="D132" s="35"/>
      <c r="E132" s="35" t="e">
        <v>#N/A</v>
      </c>
      <c r="F132" s="35" t="e">
        <v>#N/A</v>
      </c>
      <c r="G132" s="35"/>
      <c r="H132" s="35" t="e">
        <v>#N/A</v>
      </c>
      <c r="I132" s="35" t="e">
        <v>#N/A</v>
      </c>
    </row>
    <row r="133" spans="2:9" x14ac:dyDescent="0.25">
      <c r="B133" s="35">
        <v>1.0641571774018306</v>
      </c>
      <c r="C133" s="35">
        <v>0.147740720819584</v>
      </c>
      <c r="D133" s="35"/>
      <c r="E133" s="35" t="e">
        <v>#N/A</v>
      </c>
      <c r="F133" s="35" t="e">
        <v>#N/A</v>
      </c>
      <c r="G133" s="35"/>
      <c r="H133" s="35" t="e">
        <v>#N/A</v>
      </c>
      <c r="I133" s="35" t="e">
        <v>#N/A</v>
      </c>
    </row>
    <row r="134" spans="2:9" x14ac:dyDescent="0.25">
      <c r="B134" s="35">
        <v>2.1757574265350215</v>
      </c>
      <c r="C134" s="35">
        <v>0.7546536270418831</v>
      </c>
      <c r="D134" s="35"/>
      <c r="E134" s="35" t="e">
        <v>#N/A</v>
      </c>
      <c r="F134" s="35" t="e">
        <v>#N/A</v>
      </c>
      <c r="G134" s="35"/>
      <c r="H134" s="35" t="e">
        <v>#N/A</v>
      </c>
      <c r="I134" s="35" t="e">
        <v>#N/A</v>
      </c>
    </row>
    <row r="135" spans="2:9" x14ac:dyDescent="0.25">
      <c r="B135" s="35">
        <v>1.2967210204324786</v>
      </c>
      <c r="C135" s="35">
        <v>0.68517740907925739</v>
      </c>
      <c r="D135" s="35"/>
      <c r="E135" s="35" t="e">
        <v>#N/A</v>
      </c>
      <c r="F135" s="35" t="e">
        <v>#N/A</v>
      </c>
      <c r="G135" s="35"/>
      <c r="H135" s="35" t="e">
        <v>#N/A</v>
      </c>
      <c r="I135" s="35" t="e">
        <v>#N/A</v>
      </c>
    </row>
    <row r="136" spans="2:9" x14ac:dyDescent="0.25">
      <c r="B136" s="35">
        <v>0.68273126292217934</v>
      </c>
      <c r="C136" s="35">
        <v>0</v>
      </c>
      <c r="D136" s="35"/>
      <c r="E136" s="35" t="e">
        <v>#N/A</v>
      </c>
      <c r="F136" s="35" t="e">
        <v>#N/A</v>
      </c>
      <c r="G136" s="35"/>
      <c r="H136" s="35" t="e">
        <v>#N/A</v>
      </c>
      <c r="I136" s="35" t="e">
        <v>#N/A</v>
      </c>
    </row>
    <row r="137" spans="2:9" x14ac:dyDescent="0.25">
      <c r="B137" s="35">
        <v>0.81686024781557476</v>
      </c>
      <c r="C137" s="35">
        <v>0.11305715189827828</v>
      </c>
      <c r="D137" s="35"/>
      <c r="E137" s="35" t="e">
        <v>#N/A</v>
      </c>
      <c r="F137" s="35" t="e">
        <v>#N/A</v>
      </c>
      <c r="G137" s="35"/>
      <c r="H137" s="35" t="e">
        <v>#N/A</v>
      </c>
      <c r="I137" s="35" t="e">
        <v>#N/A</v>
      </c>
    </row>
    <row r="138" spans="2:9" x14ac:dyDescent="0.25">
      <c r="B138" s="35">
        <v>1.07336251405562</v>
      </c>
      <c r="C138" s="35">
        <v>0</v>
      </c>
      <c r="D138" s="35"/>
      <c r="E138" s="35" t="e">
        <v>#N/A</v>
      </c>
      <c r="F138" s="35" t="e">
        <v>#N/A</v>
      </c>
      <c r="G138" s="35"/>
      <c r="H138" s="35" t="e">
        <v>#N/A</v>
      </c>
      <c r="I138" s="35" t="e">
        <v>#N/A</v>
      </c>
    </row>
    <row r="139" spans="2:9" x14ac:dyDescent="0.25">
      <c r="B139" s="35">
        <v>1.6123133314973925</v>
      </c>
      <c r="C139" s="35">
        <v>0.22930720882278169</v>
      </c>
      <c r="D139" s="35"/>
      <c r="E139" s="35" t="e">
        <v>#N/A</v>
      </c>
      <c r="F139" s="35" t="e">
        <v>#N/A</v>
      </c>
      <c r="G139" s="35"/>
      <c r="H139" s="35" t="e">
        <v>#N/A</v>
      </c>
      <c r="I139" s="35" t="e">
        <v>#N/A</v>
      </c>
    </row>
    <row r="140" spans="2:9" x14ac:dyDescent="0.25">
      <c r="B140" s="35">
        <v>0.90202082586337284</v>
      </c>
      <c r="C140" s="35">
        <v>0</v>
      </c>
      <c r="D140" s="35"/>
      <c r="E140" s="35" t="e">
        <v>#N/A</v>
      </c>
      <c r="F140" s="35" t="e">
        <v>#N/A</v>
      </c>
      <c r="G140" s="35"/>
      <c r="H140" s="35" t="e">
        <v>#N/A</v>
      </c>
      <c r="I140" s="35" t="e">
        <v>#N/A</v>
      </c>
    </row>
    <row r="141" spans="2:9" x14ac:dyDescent="0.25">
      <c r="B141" s="35">
        <v>0.8209272173755604</v>
      </c>
      <c r="C141" s="35">
        <v>0</v>
      </c>
      <c r="D141" s="35"/>
      <c r="E141" s="35" t="e">
        <v>#N/A</v>
      </c>
      <c r="F141" s="35" t="e">
        <v>#N/A</v>
      </c>
      <c r="G141" s="35"/>
      <c r="H141" s="35" t="e">
        <v>#N/A</v>
      </c>
      <c r="I141" s="35" t="e">
        <v>#N/A</v>
      </c>
    </row>
    <row r="142" spans="2:9" x14ac:dyDescent="0.25">
      <c r="B142" s="35">
        <v>1.3897040287029618</v>
      </c>
      <c r="C142" s="35">
        <v>0.22984782531391715</v>
      </c>
      <c r="D142" s="35"/>
      <c r="E142" s="35" t="e">
        <v>#N/A</v>
      </c>
      <c r="F142" s="35" t="e">
        <v>#N/A</v>
      </c>
      <c r="G142" s="35"/>
      <c r="H142" s="35" t="e">
        <v>#N/A</v>
      </c>
      <c r="I142" s="35" t="e">
        <v>#N/A</v>
      </c>
    </row>
    <row r="143" spans="2:9" x14ac:dyDescent="0.25">
      <c r="B143" s="35">
        <v>0.89228558226535037</v>
      </c>
      <c r="C143" s="35">
        <v>0.1225592578620771</v>
      </c>
      <c r="D143" s="35"/>
      <c r="E143" s="35" t="e">
        <v>#N/A</v>
      </c>
      <c r="F143" s="35" t="e">
        <v>#N/A</v>
      </c>
      <c r="G143" s="35"/>
      <c r="H143" s="35" t="e">
        <v>#N/A</v>
      </c>
      <c r="I143" s="35" t="e">
        <v>#N/A</v>
      </c>
    </row>
    <row r="144" spans="2:9" x14ac:dyDescent="0.25">
      <c r="B144" s="35">
        <v>0.92977627111916072</v>
      </c>
      <c r="C144" s="35">
        <v>0</v>
      </c>
      <c r="D144" s="35"/>
      <c r="E144" s="35" t="e">
        <v>#N/A</v>
      </c>
      <c r="F144" s="35" t="e">
        <v>#N/A</v>
      </c>
      <c r="G144" s="35"/>
      <c r="H144" s="35" t="e">
        <v>#N/A</v>
      </c>
      <c r="I144" s="35" t="e">
        <v>#N/A</v>
      </c>
    </row>
    <row r="145" spans="2:9" x14ac:dyDescent="0.25">
      <c r="B145" s="35">
        <v>1.3334269141026498</v>
      </c>
      <c r="C145" s="35">
        <v>0.12624605901067334</v>
      </c>
      <c r="D145" s="35"/>
      <c r="E145" s="35" t="e">
        <v>#N/A</v>
      </c>
      <c r="F145" s="35" t="e">
        <v>#N/A</v>
      </c>
      <c r="G145" s="35"/>
      <c r="H145" s="35" t="e">
        <v>#N/A</v>
      </c>
      <c r="I145" s="35" t="e">
        <v>#N/A</v>
      </c>
    </row>
    <row r="146" spans="2:9" x14ac:dyDescent="0.25">
      <c r="B146" s="35">
        <v>1.5627705508607861</v>
      </c>
      <c r="C146" s="35">
        <v>0.39831030438049642</v>
      </c>
      <c r="D146" s="35"/>
      <c r="E146" s="35" t="e">
        <v>#N/A</v>
      </c>
      <c r="F146" s="35" t="e">
        <v>#N/A</v>
      </c>
      <c r="G146" s="35"/>
      <c r="H146" s="35" t="e">
        <v>#N/A</v>
      </c>
      <c r="I146" s="35" t="e">
        <v>#N/A</v>
      </c>
    </row>
    <row r="147" spans="2:9" x14ac:dyDescent="0.25">
      <c r="B147" s="35">
        <v>1.4966718615206414</v>
      </c>
      <c r="C147" s="35">
        <v>0.2181586331757211</v>
      </c>
      <c r="D147" s="35"/>
      <c r="E147" s="35" t="e">
        <v>#N/A</v>
      </c>
      <c r="F147" s="35" t="e">
        <v>#N/A</v>
      </c>
      <c r="G147" s="35"/>
      <c r="H147" s="35" t="e">
        <v>#N/A</v>
      </c>
      <c r="I147" s="35" t="e">
        <v>#N/A</v>
      </c>
    </row>
    <row r="148" spans="2:9" x14ac:dyDescent="0.25">
      <c r="B148" s="35">
        <v>1.5824160058970362</v>
      </c>
      <c r="C148" s="35">
        <v>0.17825996407784386</v>
      </c>
      <c r="D148" s="35"/>
      <c r="E148" s="35" t="e">
        <v>#N/A</v>
      </c>
      <c r="F148" s="35" t="e">
        <v>#N/A</v>
      </c>
      <c r="G148" s="35"/>
      <c r="H148" s="35" t="e">
        <v>#N/A</v>
      </c>
      <c r="I148" s="35" t="e">
        <v>#N/A</v>
      </c>
    </row>
    <row r="149" spans="2:9" x14ac:dyDescent="0.25">
      <c r="B149" s="35">
        <v>1.6038713298101541</v>
      </c>
      <c r="C149" s="35">
        <v>0.21631394730800912</v>
      </c>
      <c r="D149" s="35"/>
      <c r="E149" s="35" t="e">
        <v>#N/A</v>
      </c>
      <c r="F149" s="35" t="e">
        <v>#N/A</v>
      </c>
      <c r="G149" s="35"/>
      <c r="H149" s="35" t="e">
        <v>#N/A</v>
      </c>
      <c r="I149" s="35" t="e">
        <v>#N/A</v>
      </c>
    </row>
    <row r="150" spans="2:9" x14ac:dyDescent="0.25">
      <c r="B150" s="35">
        <v>1.0045444564337676</v>
      </c>
      <c r="C150" s="35">
        <v>0</v>
      </c>
      <c r="D150" s="35"/>
      <c r="E150" s="35" t="e">
        <v>#N/A</v>
      </c>
      <c r="F150" s="35" t="e">
        <v>#N/A</v>
      </c>
      <c r="G150" s="35"/>
      <c r="H150" s="35" t="e">
        <v>#N/A</v>
      </c>
      <c r="I150" s="35" t="e">
        <v>#N/A</v>
      </c>
    </row>
    <row r="151" spans="2:9" x14ac:dyDescent="0.25">
      <c r="B151" s="35">
        <v>0.79099576239562974</v>
      </c>
      <c r="C151" s="35">
        <v>0</v>
      </c>
      <c r="D151" s="35"/>
      <c r="E151" s="35" t="e">
        <v>#N/A</v>
      </c>
      <c r="F151" s="35" t="e">
        <v>#N/A</v>
      </c>
      <c r="G151" s="35"/>
      <c r="H151" s="35" t="e">
        <v>#N/A</v>
      </c>
      <c r="I151" s="35" t="e">
        <v>#N/A</v>
      </c>
    </row>
    <row r="152" spans="2:9" x14ac:dyDescent="0.25">
      <c r="B152" s="35">
        <v>1.3007788166816165</v>
      </c>
      <c r="C152" s="35">
        <v>0.21290105163265491</v>
      </c>
      <c r="D152" s="35"/>
      <c r="E152" s="35" t="e">
        <v>#N/A</v>
      </c>
      <c r="F152" s="35" t="e">
        <v>#N/A</v>
      </c>
      <c r="G152" s="35"/>
      <c r="H152" s="35" t="e">
        <v>#N/A</v>
      </c>
      <c r="I152" s="35" t="e">
        <v>#N/A</v>
      </c>
    </row>
    <row r="153" spans="2:9" x14ac:dyDescent="0.25">
      <c r="B153" s="35">
        <v>1.1361023759429061</v>
      </c>
      <c r="C153" s="35">
        <v>0.35870795283072204</v>
      </c>
      <c r="D153" s="35"/>
      <c r="E153" s="35" t="e">
        <v>#N/A</v>
      </c>
      <c r="F153" s="35" t="e">
        <v>#N/A</v>
      </c>
      <c r="G153" s="35"/>
      <c r="H153" s="35" t="e">
        <v>#N/A</v>
      </c>
      <c r="I153" s="35" t="e">
        <v>#N/A</v>
      </c>
    </row>
    <row r="154" spans="2:9" x14ac:dyDescent="0.25">
      <c r="B154" s="35">
        <v>1.5776800759647149</v>
      </c>
      <c r="C154" s="35">
        <v>0.39353065101455847</v>
      </c>
      <c r="D154" s="35"/>
      <c r="E154" s="35" t="e">
        <v>#N/A</v>
      </c>
      <c r="F154" s="35" t="e">
        <v>#N/A</v>
      </c>
      <c r="G154" s="35"/>
      <c r="H154" s="35" t="e">
        <v>#N/A</v>
      </c>
      <c r="I154" s="35" t="e">
        <v>#N/A</v>
      </c>
    </row>
    <row r="155" spans="2:9" x14ac:dyDescent="0.25">
      <c r="B155" s="35">
        <v>0.81272093943530865</v>
      </c>
      <c r="C155" s="35">
        <v>0</v>
      </c>
      <c r="D155" s="35"/>
      <c r="E155" s="35" t="e">
        <v>#N/A</v>
      </c>
      <c r="F155" s="35" t="e">
        <v>#N/A</v>
      </c>
      <c r="G155" s="35"/>
      <c r="H155" s="35" t="e">
        <v>#N/A</v>
      </c>
      <c r="I155" s="35" t="e">
        <v>#N/A</v>
      </c>
    </row>
    <row r="156" spans="2:9" x14ac:dyDescent="0.25">
      <c r="B156" s="35">
        <v>3.5084388625998684</v>
      </c>
      <c r="C156" s="35">
        <v>1.2726357072836592</v>
      </c>
      <c r="D156" s="35"/>
      <c r="E156" s="35" t="e">
        <v>#N/A</v>
      </c>
      <c r="F156" s="35" t="e">
        <v>#N/A</v>
      </c>
      <c r="G156" s="35"/>
      <c r="H156" s="35" t="e">
        <v>#N/A</v>
      </c>
      <c r="I156" s="35" t="e">
        <v>#N/A</v>
      </c>
    </row>
    <row r="157" spans="2:9" x14ac:dyDescent="0.25">
      <c r="B157" s="35">
        <v>0.77950553525026345</v>
      </c>
      <c r="C157" s="35">
        <v>0</v>
      </c>
      <c r="D157" s="35"/>
      <c r="E157" s="35" t="e">
        <v>#N/A</v>
      </c>
      <c r="F157" s="35" t="e">
        <v>#N/A</v>
      </c>
      <c r="G157" s="35"/>
      <c r="H157" s="35" t="e">
        <v>#N/A</v>
      </c>
      <c r="I157" s="35" t="e">
        <v>#N/A</v>
      </c>
    </row>
    <row r="158" spans="2:9" x14ac:dyDescent="0.25">
      <c r="B158" s="35">
        <v>0.7214530943604891</v>
      </c>
      <c r="C158" s="35">
        <v>0</v>
      </c>
      <c r="D158" s="35"/>
      <c r="E158" s="35" t="e">
        <v>#N/A</v>
      </c>
      <c r="F158" s="35" t="e">
        <v>#N/A</v>
      </c>
      <c r="G158" s="35"/>
      <c r="H158" s="35" t="e">
        <v>#N/A</v>
      </c>
      <c r="I158" s="35" t="e">
        <v>#N/A</v>
      </c>
    </row>
    <row r="159" spans="2:9" x14ac:dyDescent="0.25">
      <c r="B159" s="35">
        <v>1.3889966382278545</v>
      </c>
      <c r="C159" s="35">
        <v>0.24874171168274106</v>
      </c>
      <c r="D159" s="35"/>
      <c r="E159" s="35" t="e">
        <v>#N/A</v>
      </c>
      <c r="F159" s="35" t="e">
        <v>#N/A</v>
      </c>
      <c r="G159" s="35"/>
      <c r="H159" s="35" t="e">
        <v>#N/A</v>
      </c>
      <c r="I159" s="35" t="e">
        <v>#N/A</v>
      </c>
    </row>
    <row r="160" spans="2:9" x14ac:dyDescent="0.25">
      <c r="B160" s="35">
        <v>0.61319750363434788</v>
      </c>
      <c r="C160" s="35">
        <v>0.11637144982030351</v>
      </c>
      <c r="D160" s="35"/>
      <c r="E160" s="35" t="e">
        <v>#N/A</v>
      </c>
      <c r="F160" s="35" t="e">
        <v>#N/A</v>
      </c>
      <c r="G160" s="35"/>
      <c r="H160" s="35" t="e">
        <v>#N/A</v>
      </c>
      <c r="I160" s="35" t="e">
        <v>#N/A</v>
      </c>
    </row>
    <row r="161" spans="2:9" x14ac:dyDescent="0.25">
      <c r="B161" s="35">
        <v>1.2648131090542354</v>
      </c>
      <c r="C161" s="35">
        <v>0.14185595758239325</v>
      </c>
      <c r="D161" s="35"/>
      <c r="E161" s="35" t="e">
        <v>#N/A</v>
      </c>
      <c r="F161" s="35" t="e">
        <v>#N/A</v>
      </c>
      <c r="G161" s="35"/>
      <c r="H161" s="35" t="e">
        <v>#N/A</v>
      </c>
      <c r="I161" s="35" t="e">
        <v>#N/A</v>
      </c>
    </row>
    <row r="162" spans="2:9" x14ac:dyDescent="0.25">
      <c r="B162" s="35">
        <v>0.88861801630690207</v>
      </c>
      <c r="C162" s="35">
        <v>0</v>
      </c>
      <c r="D162" s="35"/>
      <c r="E162" s="35" t="e">
        <v>#N/A</v>
      </c>
      <c r="F162" s="35" t="e">
        <v>#N/A</v>
      </c>
      <c r="G162" s="35"/>
      <c r="H162" s="35" t="e">
        <v>#N/A</v>
      </c>
      <c r="I162" s="35" t="e">
        <v>#N/A</v>
      </c>
    </row>
    <row r="163" spans="2:9" x14ac:dyDescent="0.25">
      <c r="B163" s="35">
        <v>1.5126941639680471</v>
      </c>
      <c r="C163" s="35">
        <v>0.16506492560829431</v>
      </c>
      <c r="D163" s="35"/>
      <c r="E163" s="35" t="e">
        <v>#N/A</v>
      </c>
      <c r="F163" s="35" t="e">
        <v>#N/A</v>
      </c>
      <c r="G163" s="35"/>
      <c r="H163" s="35" t="e">
        <v>#N/A</v>
      </c>
      <c r="I163" s="35" t="e">
        <v>#N/A</v>
      </c>
    </row>
    <row r="164" spans="2:9" x14ac:dyDescent="0.25">
      <c r="B164" s="35">
        <v>1.2618565638940729</v>
      </c>
      <c r="C164" s="35">
        <v>0.20002615924312686</v>
      </c>
      <c r="D164" s="35"/>
      <c r="E164" s="35" t="e">
        <v>#N/A</v>
      </c>
      <c r="F164" s="35" t="e">
        <v>#N/A</v>
      </c>
      <c r="G164" s="35"/>
      <c r="H164" s="35" t="e">
        <v>#N/A</v>
      </c>
      <c r="I164" s="35" t="e">
        <v>#N/A</v>
      </c>
    </row>
    <row r="165" spans="2:9" x14ac:dyDescent="0.25">
      <c r="B165" s="35">
        <v>0.99551204984200903</v>
      </c>
      <c r="C165" s="35">
        <v>0</v>
      </c>
      <c r="D165" s="35"/>
      <c r="E165" s="35" t="e">
        <v>#N/A</v>
      </c>
      <c r="F165" s="35" t="e">
        <v>#N/A</v>
      </c>
      <c r="G165" s="35"/>
      <c r="H165" s="35" t="e">
        <v>#N/A</v>
      </c>
      <c r="I165" s="35" t="e">
        <v>#N/A</v>
      </c>
    </row>
    <row r="166" spans="2:9" x14ac:dyDescent="0.25">
      <c r="B166" s="35">
        <v>1.0001775513253233</v>
      </c>
      <c r="C166" s="35">
        <v>0.17217433887053485</v>
      </c>
      <c r="D166" s="35"/>
      <c r="E166" s="35" t="e">
        <v>#N/A</v>
      </c>
      <c r="F166" s="35" t="e">
        <v>#N/A</v>
      </c>
      <c r="G166" s="35"/>
      <c r="H166" s="35" t="e">
        <v>#N/A</v>
      </c>
      <c r="I166" s="35" t="e">
        <v>#N/A</v>
      </c>
    </row>
    <row r="167" spans="2:9" x14ac:dyDescent="0.25">
      <c r="B167" s="35">
        <v>2.1025292823315129</v>
      </c>
      <c r="C167" s="35">
        <v>0.86288494990242193</v>
      </c>
      <c r="D167" s="35"/>
      <c r="E167" s="35" t="e">
        <v>#N/A</v>
      </c>
      <c r="F167" s="35" t="e">
        <v>#N/A</v>
      </c>
      <c r="G167" s="35"/>
      <c r="H167" s="35" t="e">
        <v>#N/A</v>
      </c>
      <c r="I167" s="35" t="e">
        <v>#N/A</v>
      </c>
    </row>
    <row r="168" spans="2:9" x14ac:dyDescent="0.25">
      <c r="B168" s="35">
        <v>1.4730100636760797</v>
      </c>
      <c r="C168" s="35">
        <v>0.44291019325650338</v>
      </c>
      <c r="D168" s="35"/>
      <c r="E168" s="35" t="e">
        <v>#N/A</v>
      </c>
      <c r="F168" s="35" t="e">
        <v>#N/A</v>
      </c>
      <c r="G168" s="35"/>
      <c r="H168" s="35" t="e">
        <v>#N/A</v>
      </c>
      <c r="I168" s="35" t="e">
        <v>#N/A</v>
      </c>
    </row>
    <row r="169" spans="2:9" x14ac:dyDescent="0.25">
      <c r="B169" s="35">
        <v>1.3032972364225228</v>
      </c>
      <c r="C169" s="35">
        <v>0.17497955297403611</v>
      </c>
      <c r="D169" s="35"/>
      <c r="E169" s="35" t="e">
        <v>#N/A</v>
      </c>
      <c r="F169" s="35" t="e">
        <v>#N/A</v>
      </c>
      <c r="G169" s="35"/>
      <c r="H169" s="35" t="e">
        <v>#N/A</v>
      </c>
      <c r="I169" s="35" t="e">
        <v>#N/A</v>
      </c>
    </row>
    <row r="170" spans="2:9" x14ac:dyDescent="0.25">
      <c r="B170" s="35">
        <v>0.80103668437658571</v>
      </c>
      <c r="C170" s="35">
        <v>0</v>
      </c>
      <c r="D170" s="35"/>
      <c r="E170" s="35" t="e">
        <v>#N/A</v>
      </c>
      <c r="F170" s="35" t="e">
        <v>#N/A</v>
      </c>
      <c r="G170" s="35"/>
      <c r="H170" s="35" t="e">
        <v>#N/A</v>
      </c>
      <c r="I170" s="35" t="e">
        <v>#N/A</v>
      </c>
    </row>
    <row r="171" spans="2:9" x14ac:dyDescent="0.25">
      <c r="B171" s="35">
        <v>1.3281378691398857</v>
      </c>
      <c r="C171" s="35">
        <v>0.17983693319208083</v>
      </c>
      <c r="D171" s="35"/>
      <c r="E171" s="35" t="e">
        <v>#N/A</v>
      </c>
      <c r="F171" s="35" t="e">
        <v>#N/A</v>
      </c>
      <c r="G171" s="35"/>
      <c r="H171" s="35" t="e">
        <v>#N/A</v>
      </c>
      <c r="I171" s="35" t="e">
        <v>#N/A</v>
      </c>
    </row>
    <row r="172" spans="2:9" x14ac:dyDescent="0.25">
      <c r="B172" s="35">
        <v>0.79494030316763242</v>
      </c>
      <c r="C172" s="35">
        <v>0</v>
      </c>
      <c r="D172" s="35"/>
      <c r="E172" s="35" t="e">
        <v>#N/A</v>
      </c>
      <c r="F172" s="35" t="e">
        <v>#N/A</v>
      </c>
      <c r="G172" s="35"/>
      <c r="H172" s="35" t="e">
        <v>#N/A</v>
      </c>
      <c r="I172" s="35" t="e">
        <v>#N/A</v>
      </c>
    </row>
    <row r="173" spans="2:9" x14ac:dyDescent="0.25">
      <c r="B173" s="35">
        <v>1.0510448848339629</v>
      </c>
      <c r="C173" s="35">
        <v>0.19998676966479229</v>
      </c>
      <c r="D173" s="35"/>
      <c r="E173" s="35" t="e">
        <v>#N/A</v>
      </c>
      <c r="F173" s="35" t="e">
        <v>#N/A</v>
      </c>
      <c r="G173" s="35"/>
      <c r="H173" s="35" t="e">
        <v>#N/A</v>
      </c>
      <c r="I173" s="35" t="e">
        <v>#N/A</v>
      </c>
    </row>
    <row r="174" spans="2:9" x14ac:dyDescent="0.25">
      <c r="B174" s="35">
        <v>1.0498049254699551</v>
      </c>
      <c r="C174" s="35">
        <v>0</v>
      </c>
      <c r="D174" s="35"/>
      <c r="E174" s="35" t="e">
        <v>#N/A</v>
      </c>
      <c r="F174" s="35" t="e">
        <v>#N/A</v>
      </c>
      <c r="G174" s="35"/>
      <c r="H174" s="35" t="e">
        <v>#N/A</v>
      </c>
      <c r="I174" s="35" t="e">
        <v>#N/A</v>
      </c>
    </row>
    <row r="175" spans="2:9" x14ac:dyDescent="0.25">
      <c r="B175" s="35">
        <v>1.2745077303903092</v>
      </c>
      <c r="C175" s="35">
        <v>0.15522558082318205</v>
      </c>
      <c r="D175" s="35"/>
      <c r="E175" s="35" t="e">
        <v>#N/A</v>
      </c>
      <c r="F175" s="35" t="e">
        <v>#N/A</v>
      </c>
      <c r="G175" s="35"/>
      <c r="H175" s="35" t="e">
        <v>#N/A</v>
      </c>
      <c r="I175" s="35" t="e">
        <v>#N/A</v>
      </c>
    </row>
    <row r="176" spans="2:9" x14ac:dyDescent="0.25">
      <c r="B176" s="35">
        <v>1.1961229695812297</v>
      </c>
      <c r="C176" s="35">
        <v>8.2733806636227494E-2</v>
      </c>
      <c r="D176" s="35"/>
      <c r="E176" s="35" t="e">
        <v>#N/A</v>
      </c>
      <c r="F176" s="35" t="e">
        <v>#N/A</v>
      </c>
      <c r="G176" s="35"/>
      <c r="H176" s="35" t="e">
        <v>#N/A</v>
      </c>
      <c r="I176" s="35" t="e">
        <v>#N/A</v>
      </c>
    </row>
    <row r="177" spans="2:9" x14ac:dyDescent="0.25">
      <c r="B177" s="35">
        <v>0.99112883307860467</v>
      </c>
      <c r="C177" s="35">
        <v>0</v>
      </c>
      <c r="D177" s="35"/>
      <c r="E177" s="35" t="e">
        <v>#N/A</v>
      </c>
      <c r="F177" s="35" t="e">
        <v>#N/A</v>
      </c>
      <c r="G177" s="35"/>
      <c r="H177" s="35" t="e">
        <v>#N/A</v>
      </c>
      <c r="I177" s="35" t="e">
        <v>#N/A</v>
      </c>
    </row>
    <row r="178" spans="2:9" x14ac:dyDescent="0.25">
      <c r="B178" s="35">
        <v>0.73426757278636501</v>
      </c>
      <c r="C178" s="35">
        <v>0</v>
      </c>
      <c r="D178" s="35"/>
      <c r="E178" s="35" t="e">
        <v>#N/A</v>
      </c>
      <c r="F178" s="35" t="e">
        <v>#N/A</v>
      </c>
      <c r="G178" s="35"/>
      <c r="H178" s="35" t="e">
        <v>#N/A</v>
      </c>
      <c r="I178" s="35" t="e">
        <v>#N/A</v>
      </c>
    </row>
    <row r="179" spans="2:9" x14ac:dyDescent="0.25">
      <c r="B179" s="35">
        <v>1.3858844001950092</v>
      </c>
      <c r="C179" s="35">
        <v>0.40444897466183422</v>
      </c>
      <c r="D179" s="35"/>
      <c r="E179" s="35" t="e">
        <v>#N/A</v>
      </c>
      <c r="F179" s="35" t="e">
        <v>#N/A</v>
      </c>
      <c r="G179" s="35"/>
      <c r="H179" s="35" t="e">
        <v>#N/A</v>
      </c>
      <c r="I179" s="35" t="e">
        <v>#N/A</v>
      </c>
    </row>
    <row r="180" spans="2:9" x14ac:dyDescent="0.25">
      <c r="B180" s="35">
        <v>0.98322429464811356</v>
      </c>
      <c r="C180" s="35">
        <v>0.11882814123632825</v>
      </c>
      <c r="D180" s="35"/>
      <c r="E180" s="35" t="e">
        <v>#N/A</v>
      </c>
      <c r="F180" s="35" t="e">
        <v>#N/A</v>
      </c>
      <c r="G180" s="35"/>
      <c r="H180" s="35" t="e">
        <v>#N/A</v>
      </c>
      <c r="I180" s="35" t="e">
        <v>#N/A</v>
      </c>
    </row>
    <row r="181" spans="2:9" x14ac:dyDescent="0.25">
      <c r="B181" s="35">
        <v>1.4515851717866632</v>
      </c>
      <c r="C181" s="35">
        <v>0.30261216174955519</v>
      </c>
      <c r="D181" s="35"/>
      <c r="E181" s="35" t="e">
        <v>#N/A</v>
      </c>
      <c r="F181" s="35" t="e">
        <v>#N/A</v>
      </c>
      <c r="G181" s="35"/>
      <c r="H181" s="35" t="e">
        <v>#N/A</v>
      </c>
      <c r="I181" s="35" t="e">
        <v>#N/A</v>
      </c>
    </row>
    <row r="182" spans="2:9" x14ac:dyDescent="0.25">
      <c r="B182" s="35">
        <v>0.66970091977079793</v>
      </c>
      <c r="C182" s="35">
        <v>0</v>
      </c>
      <c r="D182" s="35"/>
      <c r="E182" s="35" t="e">
        <v>#N/A</v>
      </c>
      <c r="F182" s="35" t="e">
        <v>#N/A</v>
      </c>
      <c r="G182" s="35"/>
      <c r="H182" s="35" t="e">
        <v>#N/A</v>
      </c>
      <c r="I182" s="35" t="e">
        <v>#N/A</v>
      </c>
    </row>
    <row r="183" spans="2:9" x14ac:dyDescent="0.25">
      <c r="B183" s="35">
        <v>0.62208784842864284</v>
      </c>
      <c r="C183" s="35">
        <v>0</v>
      </c>
      <c r="D183" s="35"/>
      <c r="E183" s="35" t="e">
        <v>#N/A</v>
      </c>
      <c r="F183" s="35" t="e">
        <v>#N/A</v>
      </c>
      <c r="G183" s="35"/>
      <c r="H183" s="35" t="e">
        <v>#N/A</v>
      </c>
      <c r="I183" s="35" t="e">
        <v>#N/A</v>
      </c>
    </row>
    <row r="184" spans="2:9" x14ac:dyDescent="0.25">
      <c r="B184" s="35">
        <v>1.9350961670056803</v>
      </c>
      <c r="C184" s="35">
        <v>1.2584263429982268</v>
      </c>
      <c r="D184" s="35"/>
      <c r="E184" s="35" t="e">
        <v>#N/A</v>
      </c>
      <c r="F184" s="35" t="e">
        <v>#N/A</v>
      </c>
      <c r="G184" s="35"/>
      <c r="H184" s="35" t="e">
        <v>#N/A</v>
      </c>
      <c r="I184" s="35" t="e">
        <v>#N/A</v>
      </c>
    </row>
    <row r="185" spans="2:9" x14ac:dyDescent="0.25">
      <c r="B185" s="35">
        <v>0.86591299794982501</v>
      </c>
      <c r="C185" s="35">
        <v>0.20569587813503135</v>
      </c>
      <c r="D185" s="35"/>
      <c r="E185" s="35" t="e">
        <v>#N/A</v>
      </c>
      <c r="F185" s="35" t="e">
        <v>#N/A</v>
      </c>
      <c r="G185" s="35"/>
      <c r="H185" s="35" t="e">
        <v>#N/A</v>
      </c>
      <c r="I185" s="35" t="e">
        <v>#N/A</v>
      </c>
    </row>
    <row r="186" spans="2:9" x14ac:dyDescent="0.25">
      <c r="B186" s="35">
        <v>0.8502762298246207</v>
      </c>
      <c r="C186" s="35">
        <v>0.19750469675141857</v>
      </c>
      <c r="D186" s="35"/>
      <c r="E186" s="35" t="e">
        <v>#N/A</v>
      </c>
      <c r="F186" s="35" t="e">
        <v>#N/A</v>
      </c>
      <c r="G186" s="35"/>
      <c r="H186" s="35" t="e">
        <v>#N/A</v>
      </c>
      <c r="I186" s="35" t="e">
        <v>#N/A</v>
      </c>
    </row>
    <row r="187" spans="2:9" x14ac:dyDescent="0.25">
      <c r="B187" s="35">
        <v>0.93126954537959361</v>
      </c>
      <c r="C187" s="35">
        <v>0</v>
      </c>
      <c r="D187" s="35"/>
      <c r="E187" s="35" t="e">
        <v>#N/A</v>
      </c>
      <c r="F187" s="35" t="e">
        <v>#N/A</v>
      </c>
      <c r="G187" s="35"/>
      <c r="H187" s="35" t="e">
        <v>#N/A</v>
      </c>
      <c r="I187" s="35" t="e">
        <v>#N/A</v>
      </c>
    </row>
    <row r="188" spans="2:9" x14ac:dyDescent="0.25">
      <c r="B188" s="35">
        <v>2.2885075903664531</v>
      </c>
      <c r="C188" s="35">
        <v>0.98131481201364945</v>
      </c>
      <c r="D188" s="35"/>
      <c r="E188" s="35" t="e">
        <v>#N/A</v>
      </c>
      <c r="F188" s="35" t="e">
        <v>#N/A</v>
      </c>
      <c r="G188" s="35"/>
      <c r="H188" s="35" t="e">
        <v>#N/A</v>
      </c>
      <c r="I188" s="35" t="e">
        <v>#N/A</v>
      </c>
    </row>
    <row r="189" spans="2:9" x14ac:dyDescent="0.25">
      <c r="B189" s="35">
        <v>1.9244869199607035</v>
      </c>
      <c r="C189" s="35">
        <v>0.14849773348032891</v>
      </c>
      <c r="D189" s="35"/>
      <c r="E189" s="35" t="e">
        <v>#N/A</v>
      </c>
      <c r="F189" s="35" t="e">
        <v>#N/A</v>
      </c>
      <c r="G189" s="35"/>
      <c r="H189" s="35" t="e">
        <v>#N/A</v>
      </c>
      <c r="I189" s="35" t="e">
        <v>#N/A</v>
      </c>
    </row>
    <row r="190" spans="2:9" x14ac:dyDescent="0.25">
      <c r="B190" s="35">
        <v>0.76195717205732039</v>
      </c>
      <c r="C190" s="35">
        <v>0</v>
      </c>
      <c r="D190" s="35"/>
      <c r="E190" s="35" t="e">
        <v>#N/A</v>
      </c>
      <c r="F190" s="35" t="e">
        <v>#N/A</v>
      </c>
      <c r="G190" s="35"/>
      <c r="H190" s="35" t="e">
        <v>#N/A</v>
      </c>
      <c r="I190" s="35" t="e">
        <v>#N/A</v>
      </c>
    </row>
    <row r="191" spans="2:9" x14ac:dyDescent="0.25">
      <c r="B191" s="35">
        <v>1.9974437230507456</v>
      </c>
      <c r="C191" s="35">
        <v>0.52004738967533515</v>
      </c>
      <c r="D191" s="35"/>
      <c r="E191" s="35" t="e">
        <v>#N/A</v>
      </c>
      <c r="F191" s="35" t="e">
        <v>#N/A</v>
      </c>
      <c r="G191" s="35"/>
      <c r="H191" s="35" t="e">
        <v>#N/A</v>
      </c>
      <c r="I191" s="35" t="e">
        <v>#N/A</v>
      </c>
    </row>
    <row r="192" spans="2:9" x14ac:dyDescent="0.25">
      <c r="B192" s="35">
        <v>0.94499396559707138</v>
      </c>
      <c r="C192" s="35">
        <v>0</v>
      </c>
      <c r="D192" s="35"/>
      <c r="E192" s="35" t="e">
        <v>#N/A</v>
      </c>
      <c r="F192" s="35" t="e">
        <v>#N/A</v>
      </c>
      <c r="G192" s="35"/>
      <c r="H192" s="35" t="e">
        <v>#N/A</v>
      </c>
      <c r="I192" s="35" t="e">
        <v>#N/A</v>
      </c>
    </row>
    <row r="193" spans="2:9" x14ac:dyDescent="0.25">
      <c r="B193" s="35">
        <v>1.0103780287363147</v>
      </c>
      <c r="C193" s="35">
        <v>0</v>
      </c>
      <c r="D193" s="35"/>
      <c r="E193" s="35" t="e">
        <v>#N/A</v>
      </c>
      <c r="F193" s="35" t="e">
        <v>#N/A</v>
      </c>
      <c r="G193" s="35"/>
      <c r="H193" s="35" t="e">
        <v>#N/A</v>
      </c>
      <c r="I193" s="35" t="e">
        <v>#N/A</v>
      </c>
    </row>
    <row r="194" spans="2:9" x14ac:dyDescent="0.25">
      <c r="B194" s="35">
        <v>1.3006903563999441</v>
      </c>
      <c r="C194" s="35">
        <v>0.142056662716425</v>
      </c>
      <c r="D194" s="35"/>
      <c r="E194" s="35" t="e">
        <v>#N/A</v>
      </c>
      <c r="F194" s="35" t="e">
        <v>#N/A</v>
      </c>
      <c r="G194" s="35"/>
      <c r="H194" s="35" t="e">
        <v>#N/A</v>
      </c>
      <c r="I194" s="35" t="e">
        <v>#N/A</v>
      </c>
    </row>
    <row r="195" spans="2:9" x14ac:dyDescent="0.25">
      <c r="B195" s="35">
        <v>0.92770257573456338</v>
      </c>
      <c r="C195" s="35">
        <v>0.21540466500130459</v>
      </c>
      <c r="D195" s="35"/>
      <c r="E195" s="35" t="e">
        <v>#N/A</v>
      </c>
      <c r="F195" s="35" t="e">
        <v>#N/A</v>
      </c>
      <c r="G195" s="35"/>
      <c r="H195" s="35" t="e">
        <v>#N/A</v>
      </c>
      <c r="I195" s="35" t="e">
        <v>#N/A</v>
      </c>
    </row>
    <row r="196" spans="2:9" x14ac:dyDescent="0.25">
      <c r="B196" s="35">
        <v>0.96042068092171762</v>
      </c>
      <c r="C196" s="35">
        <v>0</v>
      </c>
      <c r="D196" s="35"/>
      <c r="E196" s="35" t="e">
        <v>#N/A</v>
      </c>
      <c r="F196" s="35" t="e">
        <v>#N/A</v>
      </c>
      <c r="G196" s="35"/>
      <c r="H196" s="35" t="e">
        <v>#N/A</v>
      </c>
      <c r="I196" s="35" t="e">
        <v>#N/A</v>
      </c>
    </row>
    <row r="197" spans="2:9" x14ac:dyDescent="0.25">
      <c r="B197" s="35">
        <v>1.2639417969952633</v>
      </c>
      <c r="C197" s="35">
        <v>0.14110601234328066</v>
      </c>
      <c r="D197" s="35"/>
      <c r="E197" s="35" t="e">
        <v>#N/A</v>
      </c>
      <c r="F197" s="35" t="e">
        <v>#N/A</v>
      </c>
      <c r="G197" s="35"/>
      <c r="H197" s="35" t="e">
        <v>#N/A</v>
      </c>
      <c r="I197" s="35" t="e">
        <v>#N/A</v>
      </c>
    </row>
    <row r="198" spans="2:9" x14ac:dyDescent="0.25">
      <c r="B198" s="35">
        <v>0.44105466836589086</v>
      </c>
      <c r="C198" s="35">
        <v>0</v>
      </c>
      <c r="D198" s="35"/>
      <c r="E198" s="35" t="e">
        <v>#N/A</v>
      </c>
      <c r="F198" s="35" t="e">
        <v>#N/A</v>
      </c>
      <c r="G198" s="35"/>
      <c r="H198" s="35" t="e">
        <v>#N/A</v>
      </c>
      <c r="I198" s="35" t="e">
        <v>#N/A</v>
      </c>
    </row>
    <row r="199" spans="2:9" x14ac:dyDescent="0.25">
      <c r="B199" s="35">
        <v>2.0032342294841459</v>
      </c>
      <c r="C199" s="35">
        <v>0.15163111720038897</v>
      </c>
      <c r="D199" s="35"/>
      <c r="E199" s="35" t="e">
        <v>#N/A</v>
      </c>
      <c r="F199" s="35" t="e">
        <v>#N/A</v>
      </c>
      <c r="G199" s="35"/>
      <c r="H199" s="35" t="e">
        <v>#N/A</v>
      </c>
      <c r="I199" s="35" t="e">
        <v>#N/A</v>
      </c>
    </row>
    <row r="200" spans="2:9" x14ac:dyDescent="0.25">
      <c r="B200" s="35">
        <v>2.144924089756759</v>
      </c>
      <c r="C200" s="35">
        <v>0.56695869211812988</v>
      </c>
      <c r="D200" s="35"/>
      <c r="E200" s="35" t="e">
        <v>#N/A</v>
      </c>
      <c r="F200" s="35" t="e">
        <v>#N/A</v>
      </c>
      <c r="G200" s="35"/>
      <c r="H200" s="35" t="e">
        <v>#N/A</v>
      </c>
      <c r="I200" s="35" t="e">
        <v>#N/A</v>
      </c>
    </row>
    <row r="201" spans="2:9" x14ac:dyDescent="0.25">
      <c r="B201" s="35">
        <v>1.6358069321162185</v>
      </c>
      <c r="C201" s="35">
        <v>0.1455674548848068</v>
      </c>
      <c r="D201" s="35"/>
      <c r="E201" s="35" t="e">
        <v>#N/A</v>
      </c>
      <c r="F201" s="35" t="e">
        <v>#N/A</v>
      </c>
      <c r="G201" s="35"/>
      <c r="H201" s="35" t="e">
        <v>#N/A</v>
      </c>
      <c r="I201" s="35" t="e">
        <v>#N/A</v>
      </c>
    </row>
    <row r="202" spans="2:9" x14ac:dyDescent="0.25">
      <c r="B202" s="35">
        <v>0.7445833955455875</v>
      </c>
      <c r="C202" s="35">
        <v>0</v>
      </c>
      <c r="D202" s="35"/>
      <c r="E202" s="35" t="e">
        <v>#N/A</v>
      </c>
      <c r="F202" s="35" t="e">
        <v>#N/A</v>
      </c>
      <c r="G202" s="35"/>
      <c r="H202" s="35" t="e">
        <v>#N/A</v>
      </c>
      <c r="I202" s="35" t="e">
        <v>#N/A</v>
      </c>
    </row>
    <row r="203" spans="2:9" x14ac:dyDescent="0.25">
      <c r="B203" s="35">
        <v>0.76313398571783964</v>
      </c>
      <c r="C203" s="35">
        <v>0</v>
      </c>
      <c r="D203" s="35"/>
      <c r="E203" s="35" t="e">
        <v>#N/A</v>
      </c>
      <c r="F203" s="35" t="e">
        <v>#N/A</v>
      </c>
      <c r="G203" s="35"/>
      <c r="H203" s="35" t="e">
        <v>#N/A</v>
      </c>
      <c r="I203" s="35" t="e">
        <v>#N/A</v>
      </c>
    </row>
    <row r="204" spans="2:9" x14ac:dyDescent="0.25">
      <c r="B204" s="35">
        <v>1.0817689088597451</v>
      </c>
      <c r="C204" s="35">
        <v>0</v>
      </c>
      <c r="D204" s="35"/>
      <c r="E204" s="35" t="e">
        <v>#N/A</v>
      </c>
      <c r="F204" s="35" t="e">
        <v>#N/A</v>
      </c>
      <c r="G204" s="35"/>
      <c r="H204" s="35" t="e">
        <v>#N/A</v>
      </c>
      <c r="I204" s="35" t="e">
        <v>#N/A</v>
      </c>
    </row>
    <row r="205" spans="2:9" x14ac:dyDescent="0.25">
      <c r="B205" s="35">
        <v>1.0606896314466974</v>
      </c>
      <c r="C205" s="35">
        <v>0.1096295524400932</v>
      </c>
      <c r="D205" s="35"/>
      <c r="E205" s="35" t="e">
        <v>#N/A</v>
      </c>
      <c r="F205" s="35" t="e">
        <v>#N/A</v>
      </c>
      <c r="G205" s="35"/>
      <c r="H205" s="35" t="e">
        <v>#N/A</v>
      </c>
      <c r="I205" s="35" t="e">
        <v>#N/A</v>
      </c>
    </row>
    <row r="206" spans="2:9" x14ac:dyDescent="0.25">
      <c r="B206" s="35">
        <v>0.45769703828191111</v>
      </c>
      <c r="C206" s="35">
        <v>0</v>
      </c>
      <c r="D206" s="35"/>
      <c r="E206" s="35" t="e">
        <v>#N/A</v>
      </c>
      <c r="F206" s="35" t="e">
        <v>#N/A</v>
      </c>
      <c r="G206" s="35"/>
      <c r="H206" s="35" t="e">
        <v>#N/A</v>
      </c>
      <c r="I206" s="35" t="e">
        <v>#N/A</v>
      </c>
    </row>
    <row r="207" spans="2:9" x14ac:dyDescent="0.25">
      <c r="B207" s="35">
        <v>1.0826259876008697</v>
      </c>
      <c r="C207" s="35">
        <v>0</v>
      </c>
      <c r="D207" s="35"/>
      <c r="E207" s="35" t="e">
        <v>#N/A</v>
      </c>
      <c r="F207" s="35" t="e">
        <v>#N/A</v>
      </c>
      <c r="G207" s="35"/>
      <c r="H207" s="35" t="e">
        <v>#N/A</v>
      </c>
      <c r="I207" s="35" t="e">
        <v>#N/A</v>
      </c>
    </row>
    <row r="208" spans="2:9" x14ac:dyDescent="0.25">
      <c r="B208" s="35">
        <v>1.5391999196404835</v>
      </c>
      <c r="C208" s="35">
        <v>0.2142822303167137</v>
      </c>
      <c r="D208" s="35"/>
      <c r="E208" s="35" t="e">
        <v>#N/A</v>
      </c>
      <c r="F208" s="35" t="e">
        <v>#N/A</v>
      </c>
      <c r="G208" s="35"/>
      <c r="H208" s="35" t="e">
        <v>#N/A</v>
      </c>
      <c r="I208" s="35" t="e">
        <v>#N/A</v>
      </c>
    </row>
    <row r="209" spans="2:9" x14ac:dyDescent="0.25">
      <c r="B209" s="35">
        <v>1.1980266028603386</v>
      </c>
      <c r="C209" s="35">
        <v>0.55163048644362511</v>
      </c>
      <c r="D209" s="35"/>
      <c r="E209" s="35" t="e">
        <v>#N/A</v>
      </c>
      <c r="F209" s="35" t="e">
        <v>#N/A</v>
      </c>
      <c r="G209" s="35"/>
      <c r="H209" s="35" t="e">
        <v>#N/A</v>
      </c>
      <c r="I209" s="35" t="e">
        <v>#N/A</v>
      </c>
    </row>
    <row r="210" spans="2:9" x14ac:dyDescent="0.25">
      <c r="B210" s="35">
        <v>0.97505073379804985</v>
      </c>
      <c r="C210" s="35">
        <v>0</v>
      </c>
      <c r="D210" s="35"/>
      <c r="E210" s="35" t="e">
        <v>#N/A</v>
      </c>
      <c r="F210" s="35" t="e">
        <v>#N/A</v>
      </c>
      <c r="G210" s="35"/>
      <c r="H210" s="35" t="e">
        <v>#N/A</v>
      </c>
      <c r="I210" s="35" t="e">
        <v>#N/A</v>
      </c>
    </row>
    <row r="211" spans="2:9" x14ac:dyDescent="0.25">
      <c r="B211" s="35">
        <v>0.65223067412594304</v>
      </c>
      <c r="C211" s="35">
        <v>0</v>
      </c>
      <c r="D211" s="35"/>
      <c r="E211" s="35" t="e">
        <v>#N/A</v>
      </c>
      <c r="F211" s="35" t="e">
        <v>#N/A</v>
      </c>
      <c r="G211" s="35"/>
      <c r="H211" s="35" t="e">
        <v>#N/A</v>
      </c>
      <c r="I211" s="35" t="e">
        <v>#N/A</v>
      </c>
    </row>
    <row r="212" spans="2:9" x14ac:dyDescent="0.25">
      <c r="B212" s="35">
        <v>1.1785358660240159</v>
      </c>
      <c r="C212" s="35">
        <v>0.25056183077008942</v>
      </c>
      <c r="D212" s="35"/>
      <c r="E212" s="35" t="e">
        <v>#N/A</v>
      </c>
      <c r="F212" s="35" t="e">
        <v>#N/A</v>
      </c>
      <c r="G212" s="35"/>
      <c r="H212" s="35" t="e">
        <v>#N/A</v>
      </c>
      <c r="I212" s="35" t="e">
        <v>#N/A</v>
      </c>
    </row>
    <row r="213" spans="2:9" x14ac:dyDescent="0.25">
      <c r="B213" s="35">
        <v>0.9429147530654679</v>
      </c>
      <c r="C213" s="35">
        <v>0.22052765937264249</v>
      </c>
      <c r="D213" s="35"/>
      <c r="E213" s="35" t="e">
        <v>#N/A</v>
      </c>
      <c r="F213" s="35" t="e">
        <v>#N/A</v>
      </c>
      <c r="G213" s="35"/>
      <c r="H213" s="35" t="e">
        <v>#N/A</v>
      </c>
      <c r="I213" s="35" t="e">
        <v>#N/A</v>
      </c>
    </row>
    <row r="214" spans="2:9" x14ac:dyDescent="0.25">
      <c r="B214" s="35">
        <v>0.54262511944720992</v>
      </c>
      <c r="C214" s="35">
        <v>0.19139873796116699</v>
      </c>
      <c r="D214" s="35"/>
      <c r="E214" s="35" t="e">
        <v>#N/A</v>
      </c>
      <c r="F214" s="35" t="e">
        <v>#N/A</v>
      </c>
      <c r="G214" s="35"/>
      <c r="H214" s="35" t="e">
        <v>#N/A</v>
      </c>
      <c r="I214" s="35" t="e">
        <v>#N/A</v>
      </c>
    </row>
    <row r="215" spans="2:9" x14ac:dyDescent="0.25">
      <c r="B215" s="35">
        <v>1.0079323665113176</v>
      </c>
      <c r="C215" s="35">
        <v>0.13302153410703896</v>
      </c>
      <c r="D215" s="35"/>
      <c r="E215" s="35" t="e">
        <v>#N/A</v>
      </c>
      <c r="F215" s="35" t="e">
        <v>#N/A</v>
      </c>
      <c r="G215" s="35"/>
      <c r="H215" s="35" t="e">
        <v>#N/A</v>
      </c>
      <c r="I215" s="35" t="e">
        <v>#N/A</v>
      </c>
    </row>
    <row r="216" spans="2:9" x14ac:dyDescent="0.25">
      <c r="B216" s="35">
        <v>1.3717860785761846</v>
      </c>
      <c r="C216" s="35">
        <v>0.4257424176813005</v>
      </c>
      <c r="D216" s="35"/>
      <c r="E216" s="35" t="e">
        <v>#N/A</v>
      </c>
      <c r="F216" s="35" t="e">
        <v>#N/A</v>
      </c>
      <c r="G216" s="35"/>
      <c r="H216" s="35" t="e">
        <v>#N/A</v>
      </c>
      <c r="I216" s="35" t="e">
        <v>#N/A</v>
      </c>
    </row>
    <row r="217" spans="2:9" x14ac:dyDescent="0.25">
      <c r="B217" s="35">
        <v>2.1964685733600704</v>
      </c>
      <c r="C217" s="35">
        <v>0.94373924699041611</v>
      </c>
      <c r="D217" s="35"/>
      <c r="E217" s="35" t="e">
        <v>#N/A</v>
      </c>
      <c r="F217" s="35" t="e">
        <v>#N/A</v>
      </c>
      <c r="G217" s="35"/>
      <c r="H217" s="35" t="e">
        <v>#N/A</v>
      </c>
      <c r="I217" s="35" t="e">
        <v>#N/A</v>
      </c>
    </row>
    <row r="218" spans="2:9" x14ac:dyDescent="0.25">
      <c r="B218" s="35">
        <v>1.2340022323945365</v>
      </c>
      <c r="C218" s="35">
        <v>0.21171013564553287</v>
      </c>
      <c r="D218" s="35"/>
      <c r="E218" s="35" t="e">
        <v>#N/A</v>
      </c>
      <c r="F218" s="35" t="e">
        <v>#N/A</v>
      </c>
      <c r="G218" s="35"/>
      <c r="H218" s="35" t="e">
        <v>#N/A</v>
      </c>
      <c r="I218" s="35" t="e">
        <v>#N/A</v>
      </c>
    </row>
    <row r="219" spans="2:9" x14ac:dyDescent="0.25">
      <c r="B219" s="35">
        <v>1.9951647047732355</v>
      </c>
      <c r="C219" s="35">
        <v>0.13118858097690114</v>
      </c>
      <c r="D219" s="35"/>
      <c r="E219" s="35" t="e">
        <v>#N/A</v>
      </c>
      <c r="F219" s="35" t="e">
        <v>#N/A</v>
      </c>
      <c r="G219" s="35"/>
      <c r="H219" s="35" t="e">
        <v>#N/A</v>
      </c>
      <c r="I219" s="35" t="e">
        <v>#N/A</v>
      </c>
    </row>
    <row r="220" spans="2:9" x14ac:dyDescent="0.25">
      <c r="B220" s="35">
        <v>0.73635470021543847</v>
      </c>
      <c r="C220" s="35">
        <v>0</v>
      </c>
      <c r="D220" s="35"/>
      <c r="E220" s="35" t="e">
        <v>#N/A</v>
      </c>
      <c r="F220" s="35" t="e">
        <v>#N/A</v>
      </c>
      <c r="G220" s="35"/>
      <c r="H220" s="35" t="e">
        <v>#N/A</v>
      </c>
      <c r="I220" s="35" t="e">
        <v>#N/A</v>
      </c>
    </row>
    <row r="221" spans="2:9" x14ac:dyDescent="0.25">
      <c r="B221" s="35">
        <v>1.3131054743876154</v>
      </c>
      <c r="C221" s="35">
        <v>0.18342158162526634</v>
      </c>
      <c r="D221" s="35"/>
      <c r="E221" s="35" t="e">
        <v>#N/A</v>
      </c>
      <c r="F221" s="35" t="e">
        <v>#N/A</v>
      </c>
      <c r="G221" s="35"/>
      <c r="H221" s="35" t="e">
        <v>#N/A</v>
      </c>
      <c r="I221" s="35" t="e">
        <v>#N/A</v>
      </c>
    </row>
    <row r="222" spans="2:9" x14ac:dyDescent="0.25">
      <c r="B222" s="35">
        <v>0.85936387622367871</v>
      </c>
      <c r="C222" s="35">
        <v>0.23334292369118886</v>
      </c>
      <c r="D222" s="35"/>
      <c r="E222" s="35" t="e">
        <v>#N/A</v>
      </c>
      <c r="F222" s="35" t="e">
        <v>#N/A</v>
      </c>
      <c r="G222" s="35"/>
      <c r="H222" s="35" t="e">
        <v>#N/A</v>
      </c>
      <c r="I222" s="35" t="e">
        <v>#N/A</v>
      </c>
    </row>
    <row r="223" spans="2:9" x14ac:dyDescent="0.25">
      <c r="B223" s="35">
        <v>1.1299326652491666</v>
      </c>
      <c r="C223" s="35">
        <v>2.5763283735618741E-2</v>
      </c>
      <c r="D223" s="35"/>
      <c r="E223" s="35" t="e">
        <v>#N/A</v>
      </c>
      <c r="F223" s="35" t="e">
        <v>#N/A</v>
      </c>
      <c r="G223" s="35"/>
      <c r="H223" s="35" t="e">
        <v>#N/A</v>
      </c>
      <c r="I223" s="35" t="e">
        <v>#N/A</v>
      </c>
    </row>
    <row r="224" spans="2:9" x14ac:dyDescent="0.25">
      <c r="B224" s="35">
        <v>0.75356691871057269</v>
      </c>
      <c r="C224" s="35">
        <v>0</v>
      </c>
      <c r="D224" s="35"/>
      <c r="E224" s="35" t="e">
        <v>#N/A</v>
      </c>
      <c r="F224" s="35" t="e">
        <v>#N/A</v>
      </c>
      <c r="G224" s="35"/>
      <c r="H224" s="35" t="e">
        <v>#N/A</v>
      </c>
      <c r="I224" s="35" t="e">
        <v>#N/A</v>
      </c>
    </row>
    <row r="225" spans="2:9" x14ac:dyDescent="0.25">
      <c r="B225" s="35">
        <v>1.2796156008075055</v>
      </c>
      <c r="C225" s="35">
        <v>0.10444424269545029</v>
      </c>
      <c r="D225" s="35"/>
      <c r="E225" s="35" t="e">
        <v>#N/A</v>
      </c>
      <c r="F225" s="35" t="e">
        <v>#N/A</v>
      </c>
      <c r="G225" s="35"/>
      <c r="H225" s="35" t="e">
        <v>#N/A</v>
      </c>
      <c r="I225" s="35" t="e">
        <v>#N/A</v>
      </c>
    </row>
    <row r="226" spans="2:9" x14ac:dyDescent="0.25">
      <c r="B226" s="35">
        <v>1.4473097356451041</v>
      </c>
      <c r="C226" s="35">
        <v>0.4463326059812785</v>
      </c>
      <c r="D226" s="35"/>
      <c r="E226" s="35" t="e">
        <v>#N/A</v>
      </c>
      <c r="F226" s="35" t="e">
        <v>#N/A</v>
      </c>
      <c r="G226" s="35"/>
      <c r="H226" s="35" t="e">
        <v>#N/A</v>
      </c>
      <c r="I226" s="35" t="e">
        <v>#N/A</v>
      </c>
    </row>
    <row r="227" spans="2:9" x14ac:dyDescent="0.25">
      <c r="B227" s="35">
        <v>0.82578061137372416</v>
      </c>
      <c r="C227" s="35">
        <v>0.18606997986791265</v>
      </c>
      <c r="D227" s="35"/>
      <c r="E227" s="35" t="e">
        <v>#N/A</v>
      </c>
      <c r="F227" s="35" t="e">
        <v>#N/A</v>
      </c>
      <c r="G227" s="35"/>
      <c r="H227" s="35" t="e">
        <v>#N/A</v>
      </c>
      <c r="I227" s="35" t="e">
        <v>#N/A</v>
      </c>
    </row>
    <row r="228" spans="2:9" x14ac:dyDescent="0.25">
      <c r="B228" s="35">
        <v>1.0386528210716701</v>
      </c>
      <c r="C228" s="35">
        <v>0</v>
      </c>
      <c r="D228" s="35"/>
      <c r="E228" s="35" t="e">
        <v>#N/A</v>
      </c>
      <c r="F228" s="35" t="e">
        <v>#N/A</v>
      </c>
      <c r="G228" s="35"/>
      <c r="H228" s="35" t="e">
        <v>#N/A</v>
      </c>
      <c r="I228" s="35" t="e">
        <v>#N/A</v>
      </c>
    </row>
    <row r="229" spans="2:9" x14ac:dyDescent="0.25">
      <c r="B229" s="35">
        <v>0.95680270728704486</v>
      </c>
      <c r="C229" s="35">
        <v>0</v>
      </c>
      <c r="D229" s="35"/>
      <c r="E229" s="35" t="e">
        <v>#N/A</v>
      </c>
      <c r="F229" s="35" t="e">
        <v>#N/A</v>
      </c>
      <c r="G229" s="35"/>
      <c r="H229" s="35" t="e">
        <v>#N/A</v>
      </c>
      <c r="I229" s="35" t="e">
        <v>#N/A</v>
      </c>
    </row>
    <row r="230" spans="2:9" x14ac:dyDescent="0.25">
      <c r="B230" s="35">
        <v>1.4701897025505193</v>
      </c>
      <c r="C230" s="35">
        <v>0.22039392722456741</v>
      </c>
      <c r="D230" s="35"/>
      <c r="E230" s="35" t="e">
        <v>#N/A</v>
      </c>
      <c r="F230" s="35" t="e">
        <v>#N/A</v>
      </c>
      <c r="G230" s="35"/>
      <c r="H230" s="35" t="e">
        <v>#N/A</v>
      </c>
      <c r="I230" s="35" t="e">
        <v>#N/A</v>
      </c>
    </row>
    <row r="231" spans="2:9" x14ac:dyDescent="0.25">
      <c r="B231" s="35">
        <v>0.83614606608262532</v>
      </c>
      <c r="C231" s="35">
        <v>0</v>
      </c>
      <c r="D231" s="35"/>
      <c r="E231" s="35" t="e">
        <v>#N/A</v>
      </c>
      <c r="F231" s="35" t="e">
        <v>#N/A</v>
      </c>
      <c r="G231" s="35"/>
      <c r="H231" s="35" t="e">
        <v>#N/A</v>
      </c>
      <c r="I231" s="35" t="e">
        <v>#N/A</v>
      </c>
    </row>
    <row r="232" spans="2:9" x14ac:dyDescent="0.25">
      <c r="B232" s="35">
        <v>1.1060274476558238</v>
      </c>
      <c r="C232" s="35">
        <v>0.19481722792141573</v>
      </c>
      <c r="D232" s="35"/>
      <c r="E232" s="35" t="e">
        <v>#N/A</v>
      </c>
      <c r="F232" s="35" t="e">
        <v>#N/A</v>
      </c>
      <c r="G232" s="35"/>
      <c r="H232" s="35" t="e">
        <v>#N/A</v>
      </c>
      <c r="I232" s="35" t="e">
        <v>#N/A</v>
      </c>
    </row>
    <row r="233" spans="2:9" x14ac:dyDescent="0.25">
      <c r="B233" s="35">
        <v>1.3001694253195553</v>
      </c>
      <c r="C233" s="35">
        <v>0.17228742100896108</v>
      </c>
      <c r="D233" s="35"/>
      <c r="E233" s="35" t="e">
        <v>#N/A</v>
      </c>
      <c r="F233" s="35" t="e">
        <v>#N/A</v>
      </c>
      <c r="G233" s="35"/>
      <c r="H233" s="35" t="e">
        <v>#N/A</v>
      </c>
      <c r="I233" s="35" t="e">
        <v>#N/A</v>
      </c>
    </row>
    <row r="234" spans="2:9" x14ac:dyDescent="0.25">
      <c r="B234" s="35">
        <v>0.77063728496427353</v>
      </c>
      <c r="C234" s="35">
        <v>0</v>
      </c>
      <c r="D234" s="35"/>
      <c r="E234" s="35" t="e">
        <v>#N/A</v>
      </c>
      <c r="F234" s="35" t="e">
        <v>#N/A</v>
      </c>
      <c r="G234" s="35"/>
      <c r="H234" s="35" t="e">
        <v>#N/A</v>
      </c>
      <c r="I234" s="35" t="e">
        <v>#N/A</v>
      </c>
    </row>
    <row r="235" spans="2:9" x14ac:dyDescent="0.25">
      <c r="B235" s="35">
        <v>0.89798649283962839</v>
      </c>
      <c r="C235" s="35">
        <v>0.11413960797203246</v>
      </c>
      <c r="D235" s="35"/>
      <c r="E235" s="35" t="e">
        <v>#N/A</v>
      </c>
      <c r="F235" s="35" t="e">
        <v>#N/A</v>
      </c>
      <c r="G235" s="35"/>
      <c r="H235" s="35" t="e">
        <v>#N/A</v>
      </c>
      <c r="I235" s="35" t="e">
        <v>#N/A</v>
      </c>
    </row>
    <row r="236" spans="2:9" x14ac:dyDescent="0.25">
      <c r="B236" s="35">
        <v>1.7565399081637334</v>
      </c>
      <c r="C236" s="35">
        <v>0.2238235525924322</v>
      </c>
      <c r="D236" s="35"/>
      <c r="E236" s="35" t="e">
        <v>#N/A</v>
      </c>
      <c r="F236" s="35" t="e">
        <v>#N/A</v>
      </c>
      <c r="G236" s="35"/>
      <c r="H236" s="35" t="e">
        <v>#N/A</v>
      </c>
      <c r="I236" s="35" t="e">
        <v>#N/A</v>
      </c>
    </row>
    <row r="237" spans="2:9" x14ac:dyDescent="0.25">
      <c r="B237" s="35">
        <v>0.63793403423829187</v>
      </c>
      <c r="C237" s="35">
        <v>0</v>
      </c>
      <c r="D237" s="35"/>
      <c r="E237" s="35" t="e">
        <v>#N/A</v>
      </c>
      <c r="F237" s="35" t="e">
        <v>#N/A</v>
      </c>
      <c r="G237" s="35"/>
      <c r="H237" s="35" t="e">
        <v>#N/A</v>
      </c>
      <c r="I237" s="35" t="e">
        <v>#N/A</v>
      </c>
    </row>
    <row r="238" spans="2:9" x14ac:dyDescent="0.25">
      <c r="B238" s="35">
        <v>1.3200369513176535</v>
      </c>
      <c r="C238" s="35">
        <v>0.33100335195167196</v>
      </c>
      <c r="D238" s="35"/>
      <c r="E238" s="35" t="e">
        <v>#N/A</v>
      </c>
      <c r="F238" s="35" t="e">
        <v>#N/A</v>
      </c>
      <c r="G238" s="35"/>
      <c r="H238" s="35" t="e">
        <v>#N/A</v>
      </c>
      <c r="I238" s="35" t="e">
        <v>#N/A</v>
      </c>
    </row>
    <row r="239" spans="2:9" x14ac:dyDescent="0.25">
      <c r="B239" s="35">
        <v>0.99428015022433103</v>
      </c>
      <c r="C239" s="35">
        <v>0.13711514683671736</v>
      </c>
      <c r="D239" s="35"/>
      <c r="E239" s="35" t="e">
        <v>#N/A</v>
      </c>
      <c r="F239" s="35" t="e">
        <v>#N/A</v>
      </c>
      <c r="G239" s="35"/>
      <c r="H239" s="35" t="e">
        <v>#N/A</v>
      </c>
      <c r="I239" s="35" t="e">
        <v>#N/A</v>
      </c>
    </row>
    <row r="240" spans="2:9" x14ac:dyDescent="0.25">
      <c r="B240" s="35">
        <v>0.94603445282725052</v>
      </c>
      <c r="C240" s="35">
        <v>0</v>
      </c>
      <c r="D240" s="35"/>
      <c r="E240" s="35" t="e">
        <v>#N/A</v>
      </c>
      <c r="F240" s="35" t="e">
        <v>#N/A</v>
      </c>
      <c r="G240" s="35"/>
      <c r="H240" s="35" t="e">
        <v>#N/A</v>
      </c>
      <c r="I240" s="35" t="e">
        <v>#N/A</v>
      </c>
    </row>
    <row r="241" spans="2:9" x14ac:dyDescent="0.25">
      <c r="B241" s="35">
        <v>0.59614600167040221</v>
      </c>
      <c r="C241" s="35">
        <v>0</v>
      </c>
      <c r="D241" s="35"/>
      <c r="E241" s="35" t="e">
        <v>#N/A</v>
      </c>
      <c r="F241" s="35" t="e">
        <v>#N/A</v>
      </c>
      <c r="G241" s="35"/>
      <c r="H241" s="35" t="e">
        <v>#N/A</v>
      </c>
      <c r="I241" s="35" t="e">
        <v>#N/A</v>
      </c>
    </row>
    <row r="242" spans="2:9" x14ac:dyDescent="0.25">
      <c r="B242" s="35">
        <v>1.1023319131604343</v>
      </c>
      <c r="C242" s="35">
        <v>0.2070364067258805</v>
      </c>
      <c r="D242" s="35"/>
      <c r="E242" s="35" t="e">
        <v>#N/A</v>
      </c>
      <c r="F242" s="35" t="e">
        <v>#N/A</v>
      </c>
      <c r="G242" s="35"/>
      <c r="H242" s="35" t="e">
        <v>#N/A</v>
      </c>
      <c r="I242" s="35" t="e">
        <v>#N/A</v>
      </c>
    </row>
    <row r="243" spans="2:9" x14ac:dyDescent="0.25">
      <c r="B243" s="35">
        <v>0.85001229898693842</v>
      </c>
      <c r="C243" s="35">
        <v>0</v>
      </c>
      <c r="D243" s="35"/>
      <c r="E243" s="35" t="e">
        <v>#N/A</v>
      </c>
      <c r="F243" s="35" t="e">
        <v>#N/A</v>
      </c>
      <c r="G243" s="35"/>
      <c r="H243" s="35" t="e">
        <v>#N/A</v>
      </c>
      <c r="I243" s="35" t="e">
        <v>#N/A</v>
      </c>
    </row>
    <row r="244" spans="2:9" x14ac:dyDescent="0.25">
      <c r="B244" s="35">
        <v>1.4332008628754327</v>
      </c>
      <c r="C244" s="35">
        <v>0.28678864042859675</v>
      </c>
      <c r="D244" s="35"/>
      <c r="E244" s="35" t="e">
        <v>#N/A</v>
      </c>
      <c r="F244" s="35" t="e">
        <v>#N/A</v>
      </c>
      <c r="G244" s="35"/>
      <c r="H244" s="35" t="e">
        <v>#N/A</v>
      </c>
      <c r="I244" s="35" t="e">
        <v>#N/A</v>
      </c>
    </row>
    <row r="245" spans="2:9" x14ac:dyDescent="0.25">
      <c r="B245" s="35">
        <v>0.72700053055535352</v>
      </c>
      <c r="C245" s="35">
        <v>0</v>
      </c>
      <c r="D245" s="35"/>
      <c r="E245" s="35" t="e">
        <v>#N/A</v>
      </c>
      <c r="F245" s="35" t="e">
        <v>#N/A</v>
      </c>
      <c r="G245" s="35"/>
      <c r="H245" s="35" t="e">
        <v>#N/A</v>
      </c>
      <c r="I245" s="35" t="e">
        <v>#N/A</v>
      </c>
    </row>
    <row r="246" spans="2:9" x14ac:dyDescent="0.25">
      <c r="B246" s="35">
        <v>0.68132606904371706</v>
      </c>
      <c r="C246" s="35">
        <v>0.12059766635781669</v>
      </c>
      <c r="D246" s="35"/>
      <c r="E246" s="35" t="e">
        <v>#N/A</v>
      </c>
      <c r="F246" s="35" t="e">
        <v>#N/A</v>
      </c>
      <c r="G246" s="35"/>
      <c r="H246" s="35" t="e">
        <v>#N/A</v>
      </c>
      <c r="I246" s="35" t="e">
        <v>#N/A</v>
      </c>
    </row>
    <row r="247" spans="2:9" x14ac:dyDescent="0.25">
      <c r="B247" s="35">
        <v>0.97549851003059629</v>
      </c>
      <c r="C247" s="35">
        <v>0</v>
      </c>
      <c r="D247" s="35"/>
      <c r="E247" s="35" t="e">
        <v>#N/A</v>
      </c>
      <c r="F247" s="35" t="e">
        <v>#N/A</v>
      </c>
      <c r="G247" s="35"/>
      <c r="H247" s="35" t="e">
        <v>#N/A</v>
      </c>
      <c r="I247" s="35" t="e">
        <v>#N/A</v>
      </c>
    </row>
    <row r="248" spans="2:9" x14ac:dyDescent="0.25">
      <c r="B248" s="35">
        <v>1.2664156341913078</v>
      </c>
      <c r="C248" s="35">
        <v>0.14323526375029311</v>
      </c>
      <c r="D248" s="35"/>
      <c r="E248" s="35" t="e">
        <v>#N/A</v>
      </c>
      <c r="F248" s="35" t="e">
        <v>#N/A</v>
      </c>
      <c r="G248" s="35"/>
      <c r="H248" s="35" t="e">
        <v>#N/A</v>
      </c>
      <c r="I248" s="35" t="e">
        <v>#N/A</v>
      </c>
    </row>
    <row r="249" spans="2:9" x14ac:dyDescent="0.25">
      <c r="B249" s="35">
        <v>0.93661026069401621</v>
      </c>
      <c r="C249" s="35">
        <v>0</v>
      </c>
      <c r="D249" s="35"/>
      <c r="E249" s="35" t="e">
        <v>#N/A</v>
      </c>
      <c r="F249" s="35" t="e">
        <v>#N/A</v>
      </c>
      <c r="G249" s="35"/>
      <c r="H249" s="35" t="e">
        <v>#N/A</v>
      </c>
      <c r="I249" s="35" t="e">
        <v>#N/A</v>
      </c>
    </row>
    <row r="250" spans="2:9" x14ac:dyDescent="0.25">
      <c r="B250" s="35">
        <v>1.0617354402726991</v>
      </c>
      <c r="C250" s="35">
        <v>0</v>
      </c>
      <c r="D250" s="35"/>
      <c r="E250" s="35" t="e">
        <v>#N/A</v>
      </c>
      <c r="F250" s="35" t="e">
        <v>#N/A</v>
      </c>
      <c r="G250" s="35"/>
      <c r="H250" s="35" t="e">
        <v>#N/A</v>
      </c>
      <c r="I250" s="35" t="e">
        <v>#N/A</v>
      </c>
    </row>
    <row r="251" spans="2:9" x14ac:dyDescent="0.25">
      <c r="B251" s="35">
        <v>1.5603395814281955</v>
      </c>
      <c r="C251" s="35">
        <v>0.22572460751527448</v>
      </c>
      <c r="D251" s="35"/>
      <c r="E251" s="35" t="e">
        <v>#N/A</v>
      </c>
      <c r="F251" s="35" t="e">
        <v>#N/A</v>
      </c>
      <c r="G251" s="35"/>
      <c r="H251" s="35" t="e">
        <v>#N/A</v>
      </c>
      <c r="I251" s="35" t="e">
        <v>#N/A</v>
      </c>
    </row>
    <row r="252" spans="2:9" x14ac:dyDescent="0.25">
      <c r="B252" s="35">
        <v>0.99318468751117572</v>
      </c>
      <c r="C252" s="35">
        <v>0</v>
      </c>
      <c r="D252" s="35"/>
      <c r="E252" s="35" t="e">
        <v>#N/A</v>
      </c>
      <c r="F252" s="35" t="e">
        <v>#N/A</v>
      </c>
      <c r="G252" s="35"/>
      <c r="H252" s="35" t="e">
        <v>#N/A</v>
      </c>
      <c r="I252" s="35" t="e">
        <v>#N/A</v>
      </c>
    </row>
    <row r="253" spans="2:9" x14ac:dyDescent="0.25">
      <c r="B253" s="35">
        <v>0.71850904419480066</v>
      </c>
      <c r="C253" s="35">
        <v>0</v>
      </c>
      <c r="D253" s="35"/>
      <c r="E253" s="35" t="e">
        <v>#N/A</v>
      </c>
      <c r="F253" s="35" t="e">
        <v>#N/A</v>
      </c>
      <c r="G253" s="35"/>
      <c r="H253" s="35" t="e">
        <v>#N/A</v>
      </c>
      <c r="I253" s="35" t="e">
        <v>#N/A</v>
      </c>
    </row>
    <row r="254" spans="2:9" x14ac:dyDescent="0.25">
      <c r="B254" s="35">
        <v>1.3095440160162533</v>
      </c>
      <c r="C254" s="35">
        <v>0.32186109292009385</v>
      </c>
      <c r="D254" s="35"/>
      <c r="E254" s="35" t="e">
        <v>#N/A</v>
      </c>
      <c r="F254" s="35" t="e">
        <v>#N/A</v>
      </c>
      <c r="G254" s="35"/>
      <c r="H254" s="35" t="e">
        <v>#N/A</v>
      </c>
      <c r="I254" s="35" t="e">
        <v>#N/A</v>
      </c>
    </row>
    <row r="255" spans="2:9" x14ac:dyDescent="0.25">
      <c r="B255" s="35">
        <v>0.69688652535827389</v>
      </c>
      <c r="C255" s="35">
        <v>0</v>
      </c>
      <c r="D255" s="35"/>
      <c r="E255" s="35" t="e">
        <v>#N/A</v>
      </c>
      <c r="F255" s="35" t="e">
        <v>#N/A</v>
      </c>
      <c r="G255" s="35"/>
      <c r="H255" s="35" t="e">
        <v>#N/A</v>
      </c>
      <c r="I255" s="35" t="e">
        <v>#N/A</v>
      </c>
    </row>
    <row r="256" spans="2:9" x14ac:dyDescent="0.25">
      <c r="B256" s="35">
        <v>0.90757486169915447</v>
      </c>
      <c r="C256" s="35">
        <v>0.15901686833894305</v>
      </c>
      <c r="D256" s="35"/>
      <c r="E256" s="35" t="e">
        <v>#N/A</v>
      </c>
      <c r="F256" s="35" t="e">
        <v>#N/A</v>
      </c>
      <c r="G256" s="35"/>
      <c r="H256" s="35" t="e">
        <v>#N/A</v>
      </c>
      <c r="I256" s="35" t="e">
        <v>#N/A</v>
      </c>
    </row>
    <row r="257" spans="2:9" x14ac:dyDescent="0.25">
      <c r="B257" s="35">
        <v>1.3551585266617598</v>
      </c>
      <c r="C257" s="35">
        <v>0.13627266099083835</v>
      </c>
      <c r="D257" s="35"/>
      <c r="E257" s="35" t="e">
        <v>#N/A</v>
      </c>
      <c r="F257" s="35" t="e">
        <v>#N/A</v>
      </c>
      <c r="G257" s="35"/>
      <c r="H257" s="35" t="e">
        <v>#N/A</v>
      </c>
      <c r="I257" s="35" t="e">
        <v>#N/A</v>
      </c>
    </row>
    <row r="258" spans="2:9" x14ac:dyDescent="0.25">
      <c r="B258" s="35">
        <v>1.0017811593086718</v>
      </c>
      <c r="C258" s="35">
        <v>0</v>
      </c>
      <c r="D258" s="35"/>
      <c r="E258" s="35" t="e">
        <v>#N/A</v>
      </c>
      <c r="F258" s="35" t="e">
        <v>#N/A</v>
      </c>
      <c r="G258" s="35"/>
      <c r="H258" s="35" t="e">
        <v>#N/A</v>
      </c>
      <c r="I258" s="35" t="e">
        <v>#N/A</v>
      </c>
    </row>
    <row r="259" spans="2:9" x14ac:dyDescent="0.25">
      <c r="B259" s="35">
        <v>0.81277726138190209</v>
      </c>
      <c r="C259" s="35">
        <v>0</v>
      </c>
      <c r="D259" s="35"/>
      <c r="E259" s="35" t="e">
        <v>#N/A</v>
      </c>
      <c r="F259" s="35" t="e">
        <v>#N/A</v>
      </c>
      <c r="G259" s="35"/>
      <c r="H259" s="35" t="e">
        <v>#N/A</v>
      </c>
      <c r="I259" s="35" t="e">
        <v>#N/A</v>
      </c>
    </row>
    <row r="260" spans="2:9" x14ac:dyDescent="0.25">
      <c r="B260" s="35">
        <v>0.81492782289950305</v>
      </c>
      <c r="C260" s="35">
        <v>0.16467813243679297</v>
      </c>
      <c r="D260" s="35"/>
      <c r="E260" s="35" t="e">
        <v>#N/A</v>
      </c>
      <c r="F260" s="35" t="e">
        <v>#N/A</v>
      </c>
      <c r="G260" s="35"/>
      <c r="H260" s="35" t="e">
        <v>#N/A</v>
      </c>
      <c r="I260" s="35" t="e">
        <v>#N/A</v>
      </c>
    </row>
    <row r="261" spans="2:9" x14ac:dyDescent="0.25">
      <c r="B261" s="35">
        <v>0.92264134864822622</v>
      </c>
      <c r="C261" s="35">
        <v>0.21020034731374573</v>
      </c>
      <c r="D261" s="35"/>
      <c r="E261" s="35" t="e">
        <v>#N/A</v>
      </c>
      <c r="F261" s="35" t="e">
        <v>#N/A</v>
      </c>
      <c r="G261" s="35"/>
      <c r="H261" s="35" t="e">
        <v>#N/A</v>
      </c>
      <c r="I261" s="35" t="e">
        <v>#N/A</v>
      </c>
    </row>
    <row r="262" spans="2:9" x14ac:dyDescent="0.25">
      <c r="B262" s="35">
        <v>0.82638574597619885</v>
      </c>
      <c r="C262" s="35">
        <v>0.13414896509967095</v>
      </c>
      <c r="D262" s="35"/>
      <c r="E262" s="35" t="e">
        <v>#N/A</v>
      </c>
      <c r="F262" s="35" t="e">
        <v>#N/A</v>
      </c>
      <c r="G262" s="35"/>
      <c r="H262" s="35" t="e">
        <v>#N/A</v>
      </c>
      <c r="I262" s="35" t="e">
        <v>#N/A</v>
      </c>
    </row>
    <row r="263" spans="2:9" x14ac:dyDescent="0.25">
      <c r="B263" s="35">
        <v>0.90870189169943982</v>
      </c>
      <c r="C263" s="35">
        <v>0</v>
      </c>
      <c r="D263" s="35"/>
      <c r="E263" s="35" t="e">
        <v>#N/A</v>
      </c>
      <c r="F263" s="35" t="e">
        <v>#N/A</v>
      </c>
      <c r="G263" s="35"/>
      <c r="H263" s="35" t="e">
        <v>#N/A</v>
      </c>
      <c r="I263" s="35" t="e">
        <v>#N/A</v>
      </c>
    </row>
    <row r="264" spans="2:9" x14ac:dyDescent="0.25">
      <c r="B264" s="35">
        <v>0.87982813818592343</v>
      </c>
      <c r="C264" s="35">
        <v>0</v>
      </c>
      <c r="D264" s="35"/>
      <c r="E264" s="35" t="e">
        <v>#N/A</v>
      </c>
      <c r="F264" s="35" t="e">
        <v>#N/A</v>
      </c>
      <c r="G264" s="35"/>
      <c r="H264" s="35" t="e">
        <v>#N/A</v>
      </c>
      <c r="I264" s="35" t="e">
        <v>#N/A</v>
      </c>
    </row>
    <row r="265" spans="2:9" x14ac:dyDescent="0.25">
      <c r="B265" s="35">
        <v>1.1341489522620845</v>
      </c>
      <c r="C265" s="35">
        <v>0.22711092798959354</v>
      </c>
      <c r="D265" s="35"/>
      <c r="E265" s="35" t="e">
        <v>#N/A</v>
      </c>
      <c r="F265" s="35" t="e">
        <v>#N/A</v>
      </c>
      <c r="G265" s="35"/>
      <c r="H265" s="35" t="e">
        <v>#N/A</v>
      </c>
      <c r="I265" s="35" t="e">
        <v>#N/A</v>
      </c>
    </row>
    <row r="266" spans="2:9" x14ac:dyDescent="0.25">
      <c r="B266" s="35">
        <v>1.6560582926925254</v>
      </c>
      <c r="C266" s="35">
        <v>0.24467244474545929</v>
      </c>
      <c r="D266" s="35"/>
      <c r="E266" s="35" t="e">
        <v>#N/A</v>
      </c>
      <c r="F266" s="35" t="e">
        <v>#N/A</v>
      </c>
      <c r="G266" s="35"/>
      <c r="H266" s="35" t="e">
        <v>#N/A</v>
      </c>
      <c r="I266" s="35" t="e">
        <v>#N/A</v>
      </c>
    </row>
    <row r="267" spans="2:9" x14ac:dyDescent="0.25">
      <c r="B267" s="35">
        <v>0.74787317991370017</v>
      </c>
      <c r="C267" s="35">
        <v>0</v>
      </c>
      <c r="D267" s="35"/>
      <c r="E267" s="35" t="e">
        <v>#N/A</v>
      </c>
      <c r="F267" s="35" t="e">
        <v>#N/A</v>
      </c>
      <c r="G267" s="35"/>
      <c r="H267" s="35" t="e">
        <v>#N/A</v>
      </c>
      <c r="I267" s="35" t="e">
        <v>#N/A</v>
      </c>
    </row>
    <row r="268" spans="2:9" x14ac:dyDescent="0.25">
      <c r="B268" s="35">
        <v>1.5847427208238494</v>
      </c>
      <c r="C268" s="35">
        <v>0.17059296182558836</v>
      </c>
      <c r="D268" s="35"/>
      <c r="E268" s="35" t="e">
        <v>#N/A</v>
      </c>
      <c r="F268" s="35" t="e">
        <v>#N/A</v>
      </c>
      <c r="G268" s="35"/>
      <c r="H268" s="35" t="e">
        <v>#N/A</v>
      </c>
      <c r="I268" s="35" t="e">
        <v>#N/A</v>
      </c>
    </row>
    <row r="269" spans="2:9" x14ac:dyDescent="0.25">
      <c r="B269" s="35">
        <v>1.2349266121005777</v>
      </c>
      <c r="C269" s="35">
        <v>0.19930890373984395</v>
      </c>
      <c r="D269" s="35"/>
      <c r="E269" s="35" t="e">
        <v>#N/A</v>
      </c>
      <c r="F269" s="35" t="e">
        <v>#N/A</v>
      </c>
      <c r="G269" s="35"/>
      <c r="H269" s="35" t="e">
        <v>#N/A</v>
      </c>
      <c r="I269" s="35" t="e">
        <v>#N/A</v>
      </c>
    </row>
    <row r="270" spans="2:9" x14ac:dyDescent="0.25">
      <c r="B270" s="35">
        <v>1.7486382463020247</v>
      </c>
      <c r="C270" s="35">
        <v>0.44790830289319111</v>
      </c>
      <c r="D270" s="35"/>
      <c r="E270" s="35" t="e">
        <v>#N/A</v>
      </c>
      <c r="F270" s="35" t="e">
        <v>#N/A</v>
      </c>
      <c r="G270" s="35"/>
      <c r="H270" s="35" t="e">
        <v>#N/A</v>
      </c>
      <c r="I270" s="35" t="e">
        <v>#N/A</v>
      </c>
    </row>
    <row r="271" spans="2:9" x14ac:dyDescent="0.25">
      <c r="B271" s="35">
        <v>1.1133820694315053</v>
      </c>
      <c r="C271" s="35">
        <v>0.21576323793945887</v>
      </c>
      <c r="D271" s="35"/>
      <c r="E271" s="35" t="e">
        <v>#N/A</v>
      </c>
      <c r="F271" s="35" t="e">
        <v>#N/A</v>
      </c>
      <c r="G271" s="35"/>
      <c r="H271" s="35" t="e">
        <v>#N/A</v>
      </c>
      <c r="I271" s="35" t="e">
        <v>#N/A</v>
      </c>
    </row>
    <row r="272" spans="2:9" x14ac:dyDescent="0.25">
      <c r="B272" s="35">
        <v>1.0363361591267881</v>
      </c>
      <c r="C272" s="35">
        <v>0.37994482719316652</v>
      </c>
      <c r="D272" s="35"/>
      <c r="E272" s="35" t="e">
        <v>#N/A</v>
      </c>
      <c r="F272" s="35" t="e">
        <v>#N/A</v>
      </c>
      <c r="G272" s="35"/>
      <c r="H272" s="35" t="e">
        <v>#N/A</v>
      </c>
      <c r="I272" s="35" t="e">
        <v>#N/A</v>
      </c>
    </row>
    <row r="273" spans="2:9" x14ac:dyDescent="0.25">
      <c r="B273" s="35">
        <v>1.0111593890847721</v>
      </c>
      <c r="C273" s="35">
        <v>0</v>
      </c>
      <c r="D273" s="35"/>
      <c r="E273" s="35" t="e">
        <v>#N/A</v>
      </c>
      <c r="F273" s="35" t="e">
        <v>#N/A</v>
      </c>
      <c r="G273" s="35"/>
      <c r="H273" s="35" t="e">
        <v>#N/A</v>
      </c>
      <c r="I273" s="35" t="e">
        <v>#N/A</v>
      </c>
    </row>
    <row r="274" spans="2:9" x14ac:dyDescent="0.25">
      <c r="B274" s="35">
        <v>0.97500362340703906</v>
      </c>
      <c r="C274" s="35">
        <v>0</v>
      </c>
      <c r="D274" s="35"/>
      <c r="E274" s="35" t="e">
        <v>#N/A</v>
      </c>
      <c r="F274" s="35" t="e">
        <v>#N/A</v>
      </c>
      <c r="G274" s="35"/>
      <c r="H274" s="35" t="e">
        <v>#N/A</v>
      </c>
      <c r="I274" s="35" t="e">
        <v>#N/A</v>
      </c>
    </row>
    <row r="275" spans="2:9" x14ac:dyDescent="0.25">
      <c r="B275" s="35">
        <v>1.1725814270651687</v>
      </c>
      <c r="C275" s="35">
        <v>6.2471413215304167E-2</v>
      </c>
      <c r="D275" s="35"/>
      <c r="E275" s="35" t="e">
        <v>#N/A</v>
      </c>
      <c r="F275" s="35" t="e">
        <v>#N/A</v>
      </c>
      <c r="G275" s="35"/>
      <c r="H275" s="35" t="e">
        <v>#N/A</v>
      </c>
      <c r="I275" s="35" t="e">
        <v>#N/A</v>
      </c>
    </row>
    <row r="276" spans="2:9" x14ac:dyDescent="0.25">
      <c r="B276" s="35">
        <v>0.50848175033679921</v>
      </c>
      <c r="C276" s="35">
        <v>0</v>
      </c>
      <c r="D276" s="35"/>
      <c r="E276" s="35" t="e">
        <v>#N/A</v>
      </c>
      <c r="F276" s="35" t="e">
        <v>#N/A</v>
      </c>
      <c r="G276" s="35"/>
      <c r="H276" s="35" t="e">
        <v>#N/A</v>
      </c>
      <c r="I276" s="35" t="e">
        <v>#N/A</v>
      </c>
    </row>
    <row r="277" spans="2:9" x14ac:dyDescent="0.25">
      <c r="B277" s="35">
        <v>0.8261530587945366</v>
      </c>
      <c r="C277" s="35">
        <v>0.11084880547750622</v>
      </c>
      <c r="D277" s="35"/>
      <c r="E277" s="35" t="e">
        <v>#N/A</v>
      </c>
      <c r="F277" s="35" t="e">
        <v>#N/A</v>
      </c>
      <c r="G277" s="35"/>
      <c r="H277" s="35" t="e">
        <v>#N/A</v>
      </c>
      <c r="I277" s="35" t="e">
        <v>#N/A</v>
      </c>
    </row>
    <row r="278" spans="2:9" x14ac:dyDescent="0.25">
      <c r="B278" s="35">
        <v>1.016665904326137</v>
      </c>
      <c r="C278" s="35">
        <v>0</v>
      </c>
      <c r="D278" s="35"/>
      <c r="E278" s="35" t="e">
        <v>#N/A</v>
      </c>
      <c r="F278" s="35" t="e">
        <v>#N/A</v>
      </c>
      <c r="G278" s="35"/>
      <c r="H278" s="35" t="e">
        <v>#N/A</v>
      </c>
      <c r="I278" s="35" t="e">
        <v>#N/A</v>
      </c>
    </row>
    <row r="279" spans="2:9" x14ac:dyDescent="0.25">
      <c r="B279" s="35">
        <v>1.1445360294745432</v>
      </c>
      <c r="C279" s="35">
        <v>3.8332515807040765E-2</v>
      </c>
      <c r="D279" s="35"/>
      <c r="E279" s="35" t="e">
        <v>#N/A</v>
      </c>
      <c r="F279" s="35" t="e">
        <v>#N/A</v>
      </c>
      <c r="G279" s="35"/>
      <c r="H279" s="35" t="e">
        <v>#N/A</v>
      </c>
      <c r="I279" s="35" t="e">
        <v>#N/A</v>
      </c>
    </row>
    <row r="280" spans="2:9" x14ac:dyDescent="0.25">
      <c r="B280" s="35">
        <v>1.444926252999182</v>
      </c>
      <c r="C280" s="35">
        <v>0.18593322766172177</v>
      </c>
      <c r="D280" s="35"/>
      <c r="E280" s="35" t="e">
        <v>#N/A</v>
      </c>
      <c r="F280" s="35" t="e">
        <v>#N/A</v>
      </c>
      <c r="G280" s="35"/>
      <c r="H280" s="35" t="e">
        <v>#N/A</v>
      </c>
      <c r="I280" s="35" t="e">
        <v>#N/A</v>
      </c>
    </row>
    <row r="281" spans="2:9" x14ac:dyDescent="0.25">
      <c r="B281" s="35">
        <v>1.6446444637680666</v>
      </c>
      <c r="C281" s="35">
        <v>0.22873387768524525</v>
      </c>
      <c r="D281" s="35"/>
      <c r="E281" s="35" t="e">
        <v>#N/A</v>
      </c>
      <c r="F281" s="35" t="e">
        <v>#N/A</v>
      </c>
      <c r="G281" s="35"/>
      <c r="H281" s="35" t="e">
        <v>#N/A</v>
      </c>
      <c r="I281" s="35" t="e">
        <v>#N/A</v>
      </c>
    </row>
    <row r="282" spans="2:9" x14ac:dyDescent="0.25">
      <c r="B282" s="35">
        <v>1.0292083215696435</v>
      </c>
      <c r="C282" s="35">
        <v>0</v>
      </c>
      <c r="D282" s="35"/>
      <c r="E282" s="35" t="e">
        <v>#N/A</v>
      </c>
      <c r="F282" s="35" t="e">
        <v>#N/A</v>
      </c>
      <c r="G282" s="35"/>
      <c r="H282" s="35" t="e">
        <v>#N/A</v>
      </c>
      <c r="I282" s="35" t="e">
        <v>#N/A</v>
      </c>
    </row>
    <row r="283" spans="2:9" x14ac:dyDescent="0.25">
      <c r="B283" s="35">
        <v>1.1676748513680126</v>
      </c>
      <c r="C283" s="35">
        <v>5.8248284375828636E-2</v>
      </c>
      <c r="D283" s="35"/>
      <c r="E283" s="35" t="e">
        <v>#N/A</v>
      </c>
      <c r="F283" s="35" t="e">
        <v>#N/A</v>
      </c>
      <c r="G283" s="35"/>
      <c r="H283" s="35" t="e">
        <v>#N/A</v>
      </c>
      <c r="I283" s="35" t="e">
        <v>#N/A</v>
      </c>
    </row>
    <row r="284" spans="2:9" x14ac:dyDescent="0.25">
      <c r="B284" s="35">
        <v>0.56938360025186663</v>
      </c>
      <c r="C284" s="35">
        <v>0.11064624429117562</v>
      </c>
      <c r="D284" s="35"/>
      <c r="E284" s="35" t="e">
        <v>#N/A</v>
      </c>
      <c r="F284" s="35" t="e">
        <v>#N/A</v>
      </c>
      <c r="G284" s="35"/>
      <c r="H284" s="35" t="e">
        <v>#N/A</v>
      </c>
      <c r="I284" s="35" t="e">
        <v>#N/A</v>
      </c>
    </row>
    <row r="285" spans="2:9" x14ac:dyDescent="0.25">
      <c r="B285" s="35">
        <v>1.0592159233664682</v>
      </c>
      <c r="C285" s="35">
        <v>0.18444032250307527</v>
      </c>
      <c r="D285" s="35"/>
      <c r="E285" s="35" t="e">
        <v>#N/A</v>
      </c>
      <c r="F285" s="35" t="e">
        <v>#N/A</v>
      </c>
      <c r="G285" s="35"/>
      <c r="H285" s="35" t="e">
        <v>#N/A</v>
      </c>
      <c r="I285" s="35" t="e">
        <v>#N/A</v>
      </c>
    </row>
    <row r="286" spans="2:9" x14ac:dyDescent="0.25">
      <c r="B286" s="35">
        <v>2.66654988203274</v>
      </c>
      <c r="C286" s="35">
        <v>0.87907996903473429</v>
      </c>
      <c r="D286" s="35"/>
      <c r="E286" s="35" t="e">
        <v>#N/A</v>
      </c>
      <c r="F286" s="35" t="e">
        <v>#N/A</v>
      </c>
      <c r="G286" s="35"/>
      <c r="H286" s="35" t="e">
        <v>#N/A</v>
      </c>
      <c r="I286" s="35" t="e">
        <v>#N/A</v>
      </c>
    </row>
    <row r="287" spans="2:9" x14ac:dyDescent="0.25">
      <c r="B287" s="35">
        <v>1.152287372943211</v>
      </c>
      <c r="C287" s="35">
        <v>0.20623360003237184</v>
      </c>
      <c r="D287" s="35"/>
      <c r="E287" s="35" t="e">
        <v>#N/A</v>
      </c>
      <c r="F287" s="35" t="e">
        <v>#N/A</v>
      </c>
      <c r="G287" s="35"/>
      <c r="H287" s="35" t="e">
        <v>#N/A</v>
      </c>
      <c r="I287" s="35" t="e">
        <v>#N/A</v>
      </c>
    </row>
    <row r="288" spans="2:9" x14ac:dyDescent="0.25">
      <c r="B288" s="35">
        <v>1.7605442942137963</v>
      </c>
      <c r="C288" s="35">
        <v>0.50467747691633835</v>
      </c>
      <c r="D288" s="35"/>
      <c r="E288" s="35" t="e">
        <v>#N/A</v>
      </c>
      <c r="F288" s="35" t="e">
        <v>#N/A</v>
      </c>
      <c r="G288" s="35"/>
      <c r="H288" s="35" t="e">
        <v>#N/A</v>
      </c>
      <c r="I288" s="35" t="e">
        <v>#N/A</v>
      </c>
    </row>
    <row r="289" spans="2:9" x14ac:dyDescent="0.25">
      <c r="B289" s="35">
        <v>0.74723070247391887</v>
      </c>
      <c r="C289" s="35">
        <v>0.17390300193542613</v>
      </c>
      <c r="D289" s="35"/>
      <c r="E289" s="35" t="e">
        <v>#N/A</v>
      </c>
      <c r="F289" s="35" t="e">
        <v>#N/A</v>
      </c>
      <c r="G289" s="35"/>
      <c r="H289" s="35" t="e">
        <v>#N/A</v>
      </c>
      <c r="I289" s="35" t="e">
        <v>#N/A</v>
      </c>
    </row>
    <row r="290" spans="2:9" x14ac:dyDescent="0.25">
      <c r="B290" s="35">
        <v>1.4267659642714818</v>
      </c>
      <c r="C290" s="35">
        <v>0.2043688372759481</v>
      </c>
      <c r="D290" s="35"/>
      <c r="E290" s="35" t="e">
        <v>#N/A</v>
      </c>
      <c r="F290" s="35" t="e">
        <v>#N/A</v>
      </c>
      <c r="G290" s="35"/>
      <c r="H290" s="35" t="e">
        <v>#N/A</v>
      </c>
      <c r="I290" s="35" t="e">
        <v>#N/A</v>
      </c>
    </row>
    <row r="291" spans="2:9" x14ac:dyDescent="0.25">
      <c r="B291" s="35">
        <v>1.6321840230406657</v>
      </c>
      <c r="C291" s="35">
        <v>0.40997353095902817</v>
      </c>
      <c r="D291" s="35"/>
      <c r="E291" s="35" t="e">
        <v>#N/A</v>
      </c>
      <c r="F291" s="35" t="e">
        <v>#N/A</v>
      </c>
      <c r="G291" s="35"/>
      <c r="H291" s="35" t="e">
        <v>#N/A</v>
      </c>
      <c r="I291" s="35" t="e">
        <v>#N/A</v>
      </c>
    </row>
    <row r="292" spans="2:9" x14ac:dyDescent="0.25">
      <c r="B292" s="35">
        <v>1.1836011199386249</v>
      </c>
      <c r="C292" s="35">
        <v>0.13994046336251642</v>
      </c>
      <c r="D292" s="35"/>
      <c r="E292" s="35" t="e">
        <v>#N/A</v>
      </c>
      <c r="F292" s="35" t="e">
        <v>#N/A</v>
      </c>
      <c r="G292" s="35"/>
      <c r="H292" s="35" t="e">
        <v>#N/A</v>
      </c>
      <c r="I292" s="35" t="e">
        <v>#N/A</v>
      </c>
    </row>
    <row r="293" spans="2:9" x14ac:dyDescent="0.25">
      <c r="B293" s="35">
        <v>0.95439817842068886</v>
      </c>
      <c r="C293" s="35">
        <v>0.15219819078027511</v>
      </c>
      <c r="D293" s="35"/>
      <c r="E293" s="35" t="e">
        <v>#N/A</v>
      </c>
      <c r="F293" s="35" t="e">
        <v>#N/A</v>
      </c>
      <c r="G293" s="35"/>
      <c r="H293" s="35" t="e">
        <v>#N/A</v>
      </c>
      <c r="I293" s="35" t="e">
        <v>#N/A</v>
      </c>
    </row>
    <row r="294" spans="2:9" x14ac:dyDescent="0.25">
      <c r="B294" s="35">
        <v>2.0435130588983199</v>
      </c>
      <c r="C294" s="35">
        <v>0.81208921565498926</v>
      </c>
      <c r="D294" s="35"/>
      <c r="E294" s="35" t="e">
        <v>#N/A</v>
      </c>
      <c r="F294" s="35" t="e">
        <v>#N/A</v>
      </c>
      <c r="G294" s="35"/>
      <c r="H294" s="35" t="e">
        <v>#N/A</v>
      </c>
      <c r="I294" s="35" t="e">
        <v>#N/A</v>
      </c>
    </row>
    <row r="295" spans="2:9" x14ac:dyDescent="0.25">
      <c r="B295" s="35">
        <v>0.90826436536834476</v>
      </c>
      <c r="C295" s="35">
        <v>0</v>
      </c>
      <c r="D295" s="35"/>
      <c r="E295" s="35" t="e">
        <v>#N/A</v>
      </c>
      <c r="F295" s="35" t="e">
        <v>#N/A</v>
      </c>
      <c r="G295" s="35"/>
      <c r="H295" s="35" t="e">
        <v>#N/A</v>
      </c>
      <c r="I295" s="35" t="e">
        <v>#N/A</v>
      </c>
    </row>
    <row r="296" spans="2:9" x14ac:dyDescent="0.25">
      <c r="B296" s="35">
        <v>1.4573017352672102</v>
      </c>
      <c r="C296" s="35">
        <v>0.14652873872934349</v>
      </c>
      <c r="D296" s="35"/>
      <c r="E296" s="35" t="e">
        <v>#N/A</v>
      </c>
      <c r="F296" s="35" t="e">
        <v>#N/A</v>
      </c>
      <c r="G296" s="35"/>
      <c r="H296" s="35" t="e">
        <v>#N/A</v>
      </c>
      <c r="I296" s="35" t="e">
        <v>#N/A</v>
      </c>
    </row>
    <row r="297" spans="2:9" x14ac:dyDescent="0.25">
      <c r="B297" s="35">
        <v>0.83643282163015642</v>
      </c>
      <c r="C297" s="35">
        <v>0</v>
      </c>
      <c r="D297" s="35"/>
      <c r="E297" s="35" t="e">
        <v>#N/A</v>
      </c>
      <c r="F297" s="35" t="e">
        <v>#N/A</v>
      </c>
      <c r="G297" s="35"/>
      <c r="H297" s="35" t="e">
        <v>#N/A</v>
      </c>
      <c r="I297" s="35" t="e">
        <v>#N/A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MonteCarloBlackScholes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26</cp:revision>
  <dcterms:modified xsi:type="dcterms:W3CDTF">2019-01-27T19:37:32Z</dcterms:modified>
  <dc:language>de-DE</dc:language>
</cp:coreProperties>
</file>