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Monte Carlo Valuation with Black Scholes Model - European - Asian - Bermudan\"/>
    </mc:Choice>
  </mc:AlternateContent>
  <bookViews>
    <workbookView xWindow="0" yWindow="0" windowWidth="16380" windowHeight="8196" tabRatio="500" activeTab="1"/>
  </bookViews>
  <sheets>
    <sheet name="Load Libs" sheetId="1" r:id="rId1"/>
    <sheet name="MonteCarloBlackScholes" sheetId="2" r:id="rId2"/>
  </sheets>
  <externalReferences>
    <externalReference r:id="rId3"/>
  </externalReferences>
  <definedNames>
    <definedName name="obLibs">'Load Libs'!$E$15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0" i="2" l="1"/>
  <c r="E41" i="2" s="1"/>
  <c r="B2" i="2"/>
  <c r="F9" i="1"/>
  <c r="C8" i="1"/>
  <c r="C17" i="1"/>
  <c r="F12" i="1"/>
  <c r="B11" i="1"/>
  <c r="B11" i="2"/>
  <c r="H9" i="2"/>
  <c r="E11" i="2"/>
  <c r="B10" i="2"/>
  <c r="H10" i="2"/>
  <c r="E10" i="2"/>
  <c r="E12" i="2"/>
  <c r="B9" i="2"/>
  <c r="E13" i="2"/>
  <c r="E15" i="1" l="1"/>
  <c r="E42" i="2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I20" i="2"/>
  <c r="B14" i="2"/>
  <c r="H13" i="2"/>
  <c r="E9" i="2" l="1"/>
  <c r="E16" i="2"/>
  <c r="B37" i="2"/>
  <c r="J19" i="2"/>
  <c r="I19" i="2"/>
  <c r="C37" i="2"/>
  <c r="C39" i="2" s="1" a="1"/>
  <c r="C277" i="2" l="1"/>
  <c r="C261" i="2"/>
  <c r="C245" i="2"/>
  <c r="C229" i="2"/>
  <c r="C213" i="2"/>
  <c r="C197" i="2"/>
  <c r="C181" i="2"/>
  <c r="C165" i="2"/>
  <c r="C149" i="2"/>
  <c r="C133" i="2"/>
  <c r="C117" i="2"/>
  <c r="C101" i="2"/>
  <c r="C85" i="2"/>
  <c r="C69" i="2"/>
  <c r="C53" i="2"/>
  <c r="C288" i="2"/>
  <c r="C267" i="2"/>
  <c r="C246" i="2"/>
  <c r="C224" i="2"/>
  <c r="C203" i="2"/>
  <c r="C182" i="2"/>
  <c r="C160" i="2"/>
  <c r="C139" i="2"/>
  <c r="C118" i="2"/>
  <c r="C96" i="2"/>
  <c r="C75" i="2"/>
  <c r="C54" i="2"/>
  <c r="C275" i="2"/>
  <c r="C247" i="2"/>
  <c r="C218" i="2"/>
  <c r="C190" i="2"/>
  <c r="C162" i="2"/>
  <c r="C132" i="2"/>
  <c r="C104" i="2"/>
  <c r="C76" i="2"/>
  <c r="C47" i="2"/>
  <c r="C274" i="2"/>
  <c r="C244" i="2"/>
  <c r="C216" i="2"/>
  <c r="C188" i="2"/>
  <c r="C159" i="2"/>
  <c r="C131" i="2"/>
  <c r="C103" i="2"/>
  <c r="C74" i="2"/>
  <c r="C46" i="2"/>
  <c r="C258" i="2"/>
  <c r="C200" i="2"/>
  <c r="C143" i="2"/>
  <c r="C87" i="2"/>
  <c r="C284" i="2"/>
  <c r="C227" i="2"/>
  <c r="C170" i="2"/>
  <c r="C114" i="2"/>
  <c r="C56" i="2"/>
  <c r="C263" i="2"/>
  <c r="C206" i="2"/>
  <c r="C148" i="2"/>
  <c r="C92" i="2"/>
  <c r="C264" i="2"/>
  <c r="C207" i="2"/>
  <c r="C151" i="2"/>
  <c r="C94" i="2"/>
  <c r="C273" i="2"/>
  <c r="C257" i="2"/>
  <c r="C241" i="2"/>
  <c r="C225" i="2"/>
  <c r="C209" i="2"/>
  <c r="C193" i="2"/>
  <c r="C177" i="2"/>
  <c r="C161" i="2"/>
  <c r="C145" i="2"/>
  <c r="C129" i="2"/>
  <c r="C113" i="2"/>
  <c r="C97" i="2"/>
  <c r="C81" i="2"/>
  <c r="C65" i="2"/>
  <c r="C49" i="2"/>
  <c r="C283" i="2"/>
  <c r="C262" i="2"/>
  <c r="C240" i="2"/>
  <c r="C219" i="2"/>
  <c r="C198" i="2"/>
  <c r="C176" i="2"/>
  <c r="C155" i="2"/>
  <c r="C134" i="2"/>
  <c r="C112" i="2"/>
  <c r="C91" i="2"/>
  <c r="C70" i="2"/>
  <c r="C48" i="2"/>
  <c r="C268" i="2"/>
  <c r="C239" i="2"/>
  <c r="C211" i="2"/>
  <c r="C183" i="2"/>
  <c r="C154" i="2"/>
  <c r="C126" i="2"/>
  <c r="C98" i="2"/>
  <c r="C68" i="2"/>
  <c r="C40" i="2"/>
  <c r="C266" i="2"/>
  <c r="C238" i="2"/>
  <c r="C210" i="2"/>
  <c r="C180" i="2"/>
  <c r="C152" i="2"/>
  <c r="C124" i="2"/>
  <c r="C95" i="2"/>
  <c r="C67" i="2"/>
  <c r="C39" i="2"/>
  <c r="C243" i="2"/>
  <c r="C186" i="2"/>
  <c r="C130" i="2"/>
  <c r="C72" i="2"/>
  <c r="C270" i="2"/>
  <c r="C212" i="2"/>
  <c r="C156" i="2"/>
  <c r="C99" i="2"/>
  <c r="C42" i="2"/>
  <c r="C248" i="2"/>
  <c r="C191" i="2"/>
  <c r="C135" i="2"/>
  <c r="C78" i="2"/>
  <c r="C250" i="2"/>
  <c r="C194" i="2"/>
  <c r="C136" i="2"/>
  <c r="C79" i="2"/>
  <c r="C281" i="2"/>
  <c r="C265" i="2"/>
  <c r="C249" i="2"/>
  <c r="C233" i="2"/>
  <c r="C217" i="2"/>
  <c r="C201" i="2"/>
  <c r="C185" i="2"/>
  <c r="C169" i="2"/>
  <c r="C153" i="2"/>
  <c r="C137" i="2"/>
  <c r="C121" i="2"/>
  <c r="C105" i="2"/>
  <c r="C89" i="2"/>
  <c r="C73" i="2"/>
  <c r="C57" i="2"/>
  <c r="C41" i="2"/>
  <c r="C272" i="2"/>
  <c r="C251" i="2"/>
  <c r="C230" i="2"/>
  <c r="C208" i="2"/>
  <c r="C187" i="2"/>
  <c r="C166" i="2"/>
  <c r="C144" i="2"/>
  <c r="C123" i="2"/>
  <c r="C102" i="2"/>
  <c r="C80" i="2"/>
  <c r="C59" i="2"/>
  <c r="C282" i="2"/>
  <c r="C254" i="2"/>
  <c r="C226" i="2"/>
  <c r="C196" i="2"/>
  <c r="C168" i="2"/>
  <c r="C140" i="2"/>
  <c r="C111" i="2"/>
  <c r="C83" i="2"/>
  <c r="C55" i="2"/>
  <c r="C280" i="2"/>
  <c r="C252" i="2"/>
  <c r="C223" i="2"/>
  <c r="C195" i="2"/>
  <c r="C167" i="2"/>
  <c r="C138" i="2"/>
  <c r="C110" i="2"/>
  <c r="C82" i="2"/>
  <c r="C52" i="2"/>
  <c r="C271" i="2"/>
  <c r="C215" i="2"/>
  <c r="C158" i="2"/>
  <c r="C100" i="2"/>
  <c r="C44" i="2"/>
  <c r="C242" i="2"/>
  <c r="C184" i="2"/>
  <c r="C127" i="2"/>
  <c r="C71" i="2"/>
  <c r="C276" i="2"/>
  <c r="C220" i="2"/>
  <c r="C163" i="2"/>
  <c r="C106" i="2"/>
  <c r="C50" i="2"/>
  <c r="C222" i="2"/>
  <c r="C164" i="2"/>
  <c r="C108" i="2"/>
  <c r="C51" i="2"/>
  <c r="C285" i="2"/>
  <c r="C221" i="2"/>
  <c r="C157" i="2"/>
  <c r="C93" i="2"/>
  <c r="C278" i="2"/>
  <c r="C192" i="2"/>
  <c r="C107" i="2"/>
  <c r="C260" i="2"/>
  <c r="C147" i="2"/>
  <c r="C287" i="2"/>
  <c r="C174" i="2"/>
  <c r="C60" i="2"/>
  <c r="C115" i="2"/>
  <c r="C142" i="2"/>
  <c r="C178" i="2"/>
  <c r="C179" i="2"/>
  <c r="C269" i="2"/>
  <c r="C205" i="2"/>
  <c r="C141" i="2"/>
  <c r="C77" i="2"/>
  <c r="C256" i="2"/>
  <c r="C171" i="2"/>
  <c r="C86" i="2"/>
  <c r="C232" i="2"/>
  <c r="C119" i="2"/>
  <c r="C259" i="2"/>
  <c r="C146" i="2"/>
  <c r="C286" i="2"/>
  <c r="C58" i="2"/>
  <c r="C84" i="2"/>
  <c r="C120" i="2"/>
  <c r="C122" i="2"/>
  <c r="C253" i="2"/>
  <c r="C189" i="2"/>
  <c r="C125" i="2"/>
  <c r="C61" i="2"/>
  <c r="C235" i="2"/>
  <c r="C150" i="2"/>
  <c r="C64" i="2"/>
  <c r="C204" i="2"/>
  <c r="C90" i="2"/>
  <c r="C231" i="2"/>
  <c r="C116" i="2"/>
  <c r="C228" i="2"/>
  <c r="C255" i="2"/>
  <c r="C279" i="2"/>
  <c r="C63" i="2"/>
  <c r="C66" i="2"/>
  <c r="C237" i="2"/>
  <c r="C173" i="2"/>
  <c r="C109" i="2"/>
  <c r="C45" i="2"/>
  <c r="C214" i="2"/>
  <c r="C128" i="2"/>
  <c r="C43" i="2"/>
  <c r="C175" i="2"/>
  <c r="C62" i="2"/>
  <c r="C202" i="2"/>
  <c r="C88" i="2"/>
  <c r="C172" i="2"/>
  <c r="C199" i="2"/>
  <c r="C234" i="2"/>
  <c r="C236" i="2"/>
  <c r="B39" i="2" a="1"/>
  <c r="B288" i="2" l="1"/>
  <c r="B272" i="2"/>
  <c r="B256" i="2"/>
  <c r="B240" i="2"/>
  <c r="B224" i="2"/>
  <c r="B208" i="2"/>
  <c r="B278" i="2"/>
  <c r="B257" i="2"/>
  <c r="B235" i="2"/>
  <c r="B214" i="2"/>
  <c r="B194" i="2"/>
  <c r="B178" i="2"/>
  <c r="B162" i="2"/>
  <c r="B146" i="2"/>
  <c r="B130" i="2"/>
  <c r="B285" i="2"/>
  <c r="B255" i="2"/>
  <c r="B227" i="2"/>
  <c r="B199" i="2"/>
  <c r="B177" i="2"/>
  <c r="B156" i="2"/>
  <c r="B135" i="2"/>
  <c r="B284" i="2"/>
  <c r="B268" i="2"/>
  <c r="B252" i="2"/>
  <c r="B236" i="2"/>
  <c r="B220" i="2"/>
  <c r="B204" i="2"/>
  <c r="B273" i="2"/>
  <c r="B251" i="2"/>
  <c r="B230" i="2"/>
  <c r="B209" i="2"/>
  <c r="B190" i="2"/>
  <c r="B174" i="2"/>
  <c r="B158" i="2"/>
  <c r="B142" i="2"/>
  <c r="B126" i="2"/>
  <c r="B277" i="2"/>
  <c r="B249" i="2"/>
  <c r="B221" i="2"/>
  <c r="B193" i="2"/>
  <c r="B172" i="2"/>
  <c r="B151" i="2"/>
  <c r="B129" i="2"/>
  <c r="B276" i="2"/>
  <c r="B260" i="2"/>
  <c r="B244" i="2"/>
  <c r="B228" i="2"/>
  <c r="B212" i="2"/>
  <c r="B283" i="2"/>
  <c r="B262" i="2"/>
  <c r="B241" i="2"/>
  <c r="B219" i="2"/>
  <c r="B198" i="2"/>
  <c r="B182" i="2"/>
  <c r="B166" i="2"/>
  <c r="B150" i="2"/>
  <c r="B134" i="2"/>
  <c r="B118" i="2"/>
  <c r="B263" i="2"/>
  <c r="B234" i="2"/>
  <c r="B206" i="2"/>
  <c r="B183" i="2"/>
  <c r="B161" i="2"/>
  <c r="B140" i="2"/>
  <c r="B119" i="2"/>
  <c r="B264" i="2"/>
  <c r="B200" i="2"/>
  <c r="B203" i="2"/>
  <c r="B138" i="2"/>
  <c r="B213" i="2"/>
  <c r="B124" i="2"/>
  <c r="B102" i="2"/>
  <c r="B86" i="2"/>
  <c r="B70" i="2"/>
  <c r="B54" i="2"/>
  <c r="B282" i="2"/>
  <c r="B254" i="2"/>
  <c r="B226" i="2"/>
  <c r="B197" i="2"/>
  <c r="B176" i="2"/>
  <c r="B155" i="2"/>
  <c r="B133" i="2"/>
  <c r="B113" i="2"/>
  <c r="B97" i="2"/>
  <c r="B81" i="2"/>
  <c r="B65" i="2"/>
  <c r="B49" i="2"/>
  <c r="B266" i="2"/>
  <c r="B210" i="2"/>
  <c r="B164" i="2"/>
  <c r="B121" i="2"/>
  <c r="B88" i="2"/>
  <c r="B56" i="2"/>
  <c r="B265" i="2"/>
  <c r="B195" i="2"/>
  <c r="B152" i="2"/>
  <c r="B103" i="2"/>
  <c r="B63" i="2"/>
  <c r="B271" i="2"/>
  <c r="B215" i="2"/>
  <c r="B168" i="2"/>
  <c r="B125" i="2"/>
  <c r="B91" i="2"/>
  <c r="B59" i="2"/>
  <c r="B111" i="2"/>
  <c r="B274" i="2"/>
  <c r="B217" i="2"/>
  <c r="B169" i="2"/>
  <c r="B127" i="2"/>
  <c r="B92" i="2"/>
  <c r="B60" i="2"/>
  <c r="B248" i="2"/>
  <c r="B267" i="2"/>
  <c r="B186" i="2"/>
  <c r="B122" i="2"/>
  <c r="B188" i="2"/>
  <c r="B114" i="2"/>
  <c r="B98" i="2"/>
  <c r="B82" i="2"/>
  <c r="B66" i="2"/>
  <c r="B50" i="2"/>
  <c r="B275" i="2"/>
  <c r="B247" i="2"/>
  <c r="B218" i="2"/>
  <c r="B192" i="2"/>
  <c r="B171" i="2"/>
  <c r="B149" i="2"/>
  <c r="B128" i="2"/>
  <c r="B109" i="2"/>
  <c r="B93" i="2"/>
  <c r="B77" i="2"/>
  <c r="B61" i="2"/>
  <c r="B45" i="2"/>
  <c r="B253" i="2"/>
  <c r="B196" i="2"/>
  <c r="B153" i="2"/>
  <c r="B112" i="2"/>
  <c r="B80" i="2"/>
  <c r="B48" i="2"/>
  <c r="B237" i="2"/>
  <c r="B184" i="2"/>
  <c r="B141" i="2"/>
  <c r="B95" i="2"/>
  <c r="B55" i="2"/>
  <c r="B258" i="2"/>
  <c r="B201" i="2"/>
  <c r="B157" i="2"/>
  <c r="B115" i="2"/>
  <c r="B83" i="2"/>
  <c r="B51" i="2"/>
  <c r="B71" i="2"/>
  <c r="B259" i="2"/>
  <c r="B202" i="2"/>
  <c r="B159" i="2"/>
  <c r="B116" i="2"/>
  <c r="B84" i="2"/>
  <c r="B52" i="2"/>
  <c r="B232" i="2"/>
  <c r="B246" i="2"/>
  <c r="B170" i="2"/>
  <c r="B270" i="2"/>
  <c r="B167" i="2"/>
  <c r="B110" i="2"/>
  <c r="B94" i="2"/>
  <c r="B78" i="2"/>
  <c r="B62" i="2"/>
  <c r="B46" i="2"/>
  <c r="B269" i="2"/>
  <c r="B239" i="2"/>
  <c r="B211" i="2"/>
  <c r="B187" i="2"/>
  <c r="B165" i="2"/>
  <c r="B144" i="2"/>
  <c r="B123" i="2"/>
  <c r="B105" i="2"/>
  <c r="B89" i="2"/>
  <c r="B73" i="2"/>
  <c r="B57" i="2"/>
  <c r="B41" i="2"/>
  <c r="B238" i="2"/>
  <c r="B185" i="2"/>
  <c r="B143" i="2"/>
  <c r="B104" i="2"/>
  <c r="B72" i="2"/>
  <c r="B40" i="2"/>
  <c r="B222" i="2"/>
  <c r="B173" i="2"/>
  <c r="B280" i="2"/>
  <c r="B216" i="2"/>
  <c r="B225" i="2"/>
  <c r="B154" i="2"/>
  <c r="B242" i="2"/>
  <c r="B145" i="2"/>
  <c r="B106" i="2"/>
  <c r="B90" i="2"/>
  <c r="B74" i="2"/>
  <c r="B58" i="2"/>
  <c r="B42" i="2"/>
  <c r="B261" i="2"/>
  <c r="B233" i="2"/>
  <c r="B205" i="2"/>
  <c r="B181" i="2"/>
  <c r="B160" i="2"/>
  <c r="B139" i="2"/>
  <c r="B117" i="2"/>
  <c r="B101" i="2"/>
  <c r="B85" i="2"/>
  <c r="B69" i="2"/>
  <c r="B53" i="2"/>
  <c r="B281" i="2"/>
  <c r="B223" i="2"/>
  <c r="B175" i="2"/>
  <c r="B132" i="2"/>
  <c r="B96" i="2"/>
  <c r="B64" i="2"/>
  <c r="B279" i="2"/>
  <c r="B207" i="2"/>
  <c r="B163" i="2"/>
  <c r="B120" i="2"/>
  <c r="B79" i="2"/>
  <c r="B286" i="2"/>
  <c r="B229" i="2"/>
  <c r="B179" i="2"/>
  <c r="B136" i="2"/>
  <c r="B99" i="2"/>
  <c r="B67" i="2"/>
  <c r="B250" i="2"/>
  <c r="B287" i="2"/>
  <c r="B231" i="2"/>
  <c r="B180" i="2"/>
  <c r="B137" i="2"/>
  <c r="B100" i="2"/>
  <c r="B68" i="2"/>
  <c r="B131" i="2"/>
  <c r="B189" i="2"/>
  <c r="B43" i="2"/>
  <c r="B148" i="2"/>
  <c r="B87" i="2"/>
  <c r="B147" i="2"/>
  <c r="B47" i="2"/>
  <c r="B108" i="2"/>
  <c r="B39" i="2"/>
  <c r="F39" i="2" s="1" a="1"/>
  <c r="B107" i="2"/>
  <c r="B245" i="2"/>
  <c r="B76" i="2"/>
  <c r="B243" i="2"/>
  <c r="B75" i="2"/>
  <c r="B191" i="2"/>
  <c r="B44" i="2"/>
  <c r="F54" i="2" l="1"/>
  <c r="F47" i="2"/>
  <c r="F40" i="2"/>
  <c r="F53" i="2"/>
  <c r="F58" i="2"/>
  <c r="F50" i="2"/>
  <c r="F59" i="2"/>
  <c r="F48" i="2"/>
  <c r="F42" i="2"/>
  <c r="F45" i="2"/>
  <c r="F57" i="2"/>
  <c r="F43" i="2"/>
  <c r="F52" i="2"/>
  <c r="F49" i="2"/>
  <c r="F51" i="2"/>
  <c r="F44" i="2"/>
  <c r="F41" i="2"/>
  <c r="F46" i="2"/>
  <c r="F55" i="2"/>
  <c r="F56" i="2"/>
  <c r="F39" i="2"/>
</calcChain>
</file>

<file path=xl/sharedStrings.xml><?xml version="1.0" encoding="utf-8"?>
<sst xmlns="http://schemas.openxmlformats.org/spreadsheetml/2006/main" count="34" uniqueCount="26">
  <si>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</si>
  <si>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</si>
  <si>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</si>
  <si>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</si>
  <si>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</si>
  <si>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</si>
  <si>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</si>
  <si>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</si>
  <si>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</si>
  <si>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</si>
  <si>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</si>
  <si>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</si>
  <si>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Reference cell below to ensure lib is loaded:</t>
  </si>
  <si>
    <t>Version:</t>
  </si>
  <si>
    <r>
      <rPr>
        <i/>
        <sz val="8"/>
        <rFont val="Arial"/>
        <family val="2"/>
      </rPr>
      <t xml:space="preserve">Note: 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</si>
  <si>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Time Discretization</t>
  </si>
  <si>
    <t>Monte Carlo Black Scholes Model</t>
  </si>
  <si>
    <t>European Option</t>
  </si>
  <si>
    <t>className</t>
  </si>
  <si>
    <t>net.finmath.time.TimeDiscretizationFromArray</t>
  </si>
  <si>
    <t>net.finmath.montecarlo.assetderivativevaluation.MonteCarloBlackScholesModel</t>
  </si>
  <si>
    <t>Object:</t>
  </si>
  <si>
    <t>Result</t>
  </si>
  <si>
    <t>Value:</t>
  </si>
  <si>
    <t>Analytic Benchmark Value: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</si>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</sst>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[$€-407];[Red]\-#,##0.00\ [$€-407]"/>
    <numFmt numFmtId="165" formatCode="&quot;TRUE&quot;;&quot;TRUE&quot;;&quot;FALSE&quot;"/>
    <numFmt numFmtId="166" formatCode="0.000"/>
    <numFmt numFmtId="167" formatCode="0.0"/>
  </numFmts>
  <fonts count="9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6" fillId="0" borderId="0" applyBorder="0" applyAlignment="0" applyProtection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2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top"/>
    </xf>
    <xf numFmtId="0" fontId="6" fillId="2" borderId="0" xfId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/>
    <xf numFmtId="0" fontId="0" fillId="0" borderId="0" xfId="0" applyFont="1"/>
    <xf numFmtId="0" fontId="7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8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6" fillId="2" borderId="0" xfId="1" applyFill="1" applyBorder="1" applyAlignment="1" applyProtection="1">
      <alignment vertical="top"/>
    </xf>
    <xf numFmtId="0" fontId="7" fillId="2" borderId="1" xfId="0" applyFont="1" applyFill="1" applyBorder="1" applyAlignment="1">
      <alignment vertical="top"/>
    </xf>
    <xf numFmtId="0" fontId="7" fillId="3" borderId="0" xfId="0" applyFont="1" applyFill="1" applyAlignment="1">
      <alignment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/>
    </xf>
    <xf numFmtId="9" fontId="7" fillId="2" borderId="0" xfId="0" applyNumberFormat="1" applyFont="1" applyFill="1" applyAlignment="1">
      <alignment vertical="top"/>
    </xf>
    <xf numFmtId="9" fontId="7" fillId="2" borderId="0" xfId="0" applyNumberFormat="1" applyFont="1" applyFill="1" applyAlignment="1">
      <alignment horizontal="right" vertical="top"/>
    </xf>
    <xf numFmtId="0" fontId="0" fillId="2" borderId="2" xfId="0" applyFont="1" applyFill="1" applyBorder="1" applyAlignment="1">
      <alignment vertical="top"/>
    </xf>
    <xf numFmtId="0" fontId="7" fillId="2" borderId="0" xfId="0" applyFont="1" applyFill="1" applyAlignment="1">
      <alignment horizontal="right" vertical="top"/>
    </xf>
    <xf numFmtId="166" fontId="7" fillId="2" borderId="0" xfId="0" applyNumberFormat="1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67" fontId="7" fillId="2" borderId="0" xfId="0" applyNumberFormat="1" applyFont="1" applyFill="1" applyAlignment="1">
      <alignment horizontal="center" vertical="top"/>
    </xf>
  </cellXfs>
  <cellStyles count="6">
    <cellStyle name="Heading" xfId="4"/>
    <cellStyle name="Heading1" xfId="5"/>
    <cellStyle name="Link" xfId="1" builtinId="8"/>
    <cellStyle name="Result" xfId="2"/>
    <cellStyle name="Result2" xf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European Option Payoff</a:t>
            </a:r>
          </a:p>
        </c:rich>
      </c:tx>
      <c:layout>
        <c:manualLayout>
          <c:xMode val="edge"/>
          <c:yMode val="edge"/>
          <c:x val="0.33088583609663702"/>
          <c:y val="4.21404682274248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94078635717699"/>
          <c:y val="0.190969899665552"/>
          <c:w val="0.83242539081004296"/>
          <c:h val="0.63210702341137104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MonteCarloBlackScholes!$B$39:$B$288</c:f>
              <c:numCache>
                <c:formatCode>0.0</c:formatCode>
                <c:ptCount val="250"/>
                <c:pt idx="0">
                  <c:v>309.05699848087079</c:v>
                </c:pt>
                <c:pt idx="1">
                  <c:v>59.948769404363894</c:v>
                </c:pt>
                <c:pt idx="2">
                  <c:v>76.596819733457764</c:v>
                </c:pt>
                <c:pt idx="3">
                  <c:v>222.06866890681931</c:v>
                </c:pt>
                <c:pt idx="4">
                  <c:v>46.052985352092286</c:v>
                </c:pt>
                <c:pt idx="5">
                  <c:v>125.30722901451088</c:v>
                </c:pt>
                <c:pt idx="6">
                  <c:v>84.378881278023385</c:v>
                </c:pt>
                <c:pt idx="7">
                  <c:v>111.01279361508696</c:v>
                </c:pt>
                <c:pt idx="8">
                  <c:v>66.276948803338897</c:v>
                </c:pt>
                <c:pt idx="9">
                  <c:v>85.471885207105842</c:v>
                </c:pt>
                <c:pt idx="10">
                  <c:v>116.16558587924622</c:v>
                </c:pt>
                <c:pt idx="11">
                  <c:v>56.63049600555776</c:v>
                </c:pt>
                <c:pt idx="12">
                  <c:v>198.94387481956949</c:v>
                </c:pt>
                <c:pt idx="13">
                  <c:v>183.06544774923313</c:v>
                </c:pt>
                <c:pt idx="14">
                  <c:v>49.786457256235636</c:v>
                </c:pt>
                <c:pt idx="15">
                  <c:v>110.74849074269895</c:v>
                </c:pt>
                <c:pt idx="16">
                  <c:v>101.2604380417895</c:v>
                </c:pt>
                <c:pt idx="17">
                  <c:v>86.418235305365982</c:v>
                </c:pt>
                <c:pt idx="18">
                  <c:v>77.322712665830494</c:v>
                </c:pt>
                <c:pt idx="19">
                  <c:v>62.50940149827143</c:v>
                </c:pt>
                <c:pt idx="20">
                  <c:v>67.436832205644393</c:v>
                </c:pt>
                <c:pt idx="21">
                  <c:v>113.50977091197794</c:v>
                </c:pt>
                <c:pt idx="22">
                  <c:v>78.459164925401282</c:v>
                </c:pt>
                <c:pt idx="23">
                  <c:v>123.74048260435427</c:v>
                </c:pt>
                <c:pt idx="24">
                  <c:v>131.08961231880625</c:v>
                </c:pt>
                <c:pt idx="25">
                  <c:v>117.88423412763693</c:v>
                </c:pt>
                <c:pt idx="26">
                  <c:v>258.48126391265424</c:v>
                </c:pt>
                <c:pt idx="27">
                  <c:v>208.70419073897338</c:v>
                </c:pt>
                <c:pt idx="28">
                  <c:v>68.681750671161112</c:v>
                </c:pt>
                <c:pt idx="29">
                  <c:v>101.96314417250007</c:v>
                </c:pt>
                <c:pt idx="30">
                  <c:v>149.57324511752807</c:v>
                </c:pt>
                <c:pt idx="31">
                  <c:v>56.51822271185609</c:v>
                </c:pt>
                <c:pt idx="32">
                  <c:v>146.59775520794361</c:v>
                </c:pt>
                <c:pt idx="33">
                  <c:v>127.31032728628169</c:v>
                </c:pt>
                <c:pt idx="34">
                  <c:v>161.50437756307701</c:v>
                </c:pt>
                <c:pt idx="35">
                  <c:v>195.86455549754501</c:v>
                </c:pt>
                <c:pt idx="36">
                  <c:v>79.086255214575772</c:v>
                </c:pt>
                <c:pt idx="37">
                  <c:v>158.98493252773767</c:v>
                </c:pt>
                <c:pt idx="38">
                  <c:v>278.54212153540175</c:v>
                </c:pt>
                <c:pt idx="39">
                  <c:v>78.484357103324598</c:v>
                </c:pt>
                <c:pt idx="40">
                  <c:v>80.951204381736943</c:v>
                </c:pt>
                <c:pt idx="41">
                  <c:v>101.43278748497208</c:v>
                </c:pt>
                <c:pt idx="42">
                  <c:v>85.224835101800906</c:v>
                </c:pt>
                <c:pt idx="43">
                  <c:v>160.97899748210591</c:v>
                </c:pt>
                <c:pt idx="44">
                  <c:v>135.10337010915399</c:v>
                </c:pt>
                <c:pt idx="45">
                  <c:v>108.73150878059737</c:v>
                </c:pt>
                <c:pt idx="46">
                  <c:v>68.234210559607504</c:v>
                </c:pt>
                <c:pt idx="47">
                  <c:v>198.52093075420663</c:v>
                </c:pt>
                <c:pt idx="48">
                  <c:v>215.86062861772416</c:v>
                </c:pt>
                <c:pt idx="49">
                  <c:v>335.76020848243496</c:v>
                </c:pt>
                <c:pt idx="50">
                  <c:v>98.887198014864239</c:v>
                </c:pt>
                <c:pt idx="51">
                  <c:v>51.763680447743496</c:v>
                </c:pt>
                <c:pt idx="52">
                  <c:v>128.18473944437434</c:v>
                </c:pt>
                <c:pt idx="53">
                  <c:v>120.10166070544022</c:v>
                </c:pt>
                <c:pt idx="54">
                  <c:v>188.93752987383496</c:v>
                </c:pt>
                <c:pt idx="55">
                  <c:v>50.377531302726723</c:v>
                </c:pt>
                <c:pt idx="56">
                  <c:v>120.99064312953577</c:v>
                </c:pt>
                <c:pt idx="57">
                  <c:v>55.832918339576175</c:v>
                </c:pt>
                <c:pt idx="58">
                  <c:v>84.223820487623115</c:v>
                </c:pt>
                <c:pt idx="59">
                  <c:v>133.17183867745584</c:v>
                </c:pt>
                <c:pt idx="60">
                  <c:v>72.994539736792461</c:v>
                </c:pt>
                <c:pt idx="61">
                  <c:v>189.82939715026893</c:v>
                </c:pt>
                <c:pt idx="62">
                  <c:v>106.10139708708832</c:v>
                </c:pt>
                <c:pt idx="63">
                  <c:v>164.40672116914902</c:v>
                </c:pt>
                <c:pt idx="64">
                  <c:v>135.69167830259505</c:v>
                </c:pt>
                <c:pt idx="65">
                  <c:v>116.00181643329967</c:v>
                </c:pt>
                <c:pt idx="66">
                  <c:v>199.14871275496614</c:v>
                </c:pt>
                <c:pt idx="67">
                  <c:v>148.1114784449606</c:v>
                </c:pt>
                <c:pt idx="68">
                  <c:v>136.67190756284646</c:v>
                </c:pt>
                <c:pt idx="69">
                  <c:v>126.50104161123359</c:v>
                </c:pt>
                <c:pt idx="70">
                  <c:v>294.40994730837627</c:v>
                </c:pt>
                <c:pt idx="71">
                  <c:v>182.74985520896368</c:v>
                </c:pt>
                <c:pt idx="72">
                  <c:v>157.75645872596971</c:v>
                </c:pt>
                <c:pt idx="73">
                  <c:v>84.847513869885006</c:v>
                </c:pt>
                <c:pt idx="74">
                  <c:v>164.02251480268077</c:v>
                </c:pt>
                <c:pt idx="75">
                  <c:v>179.65504439593579</c:v>
                </c:pt>
                <c:pt idx="76">
                  <c:v>159.52707158577005</c:v>
                </c:pt>
                <c:pt idx="77">
                  <c:v>79.353178588421997</c:v>
                </c:pt>
                <c:pt idx="78">
                  <c:v>63.36949751943245</c:v>
                </c:pt>
                <c:pt idx="79">
                  <c:v>195.45979312451348</c:v>
                </c:pt>
                <c:pt idx="80">
                  <c:v>101.19577831512809</c:v>
                </c:pt>
                <c:pt idx="81">
                  <c:v>81.123053961101746</c:v>
                </c:pt>
                <c:pt idx="82">
                  <c:v>121.76134985189273</c:v>
                </c:pt>
                <c:pt idx="83">
                  <c:v>203.82777267756359</c:v>
                </c:pt>
                <c:pt idx="84">
                  <c:v>206.90444077584829</c:v>
                </c:pt>
                <c:pt idx="85">
                  <c:v>196.98627989329449</c:v>
                </c:pt>
                <c:pt idx="86">
                  <c:v>154.44755534852453</c:v>
                </c:pt>
                <c:pt idx="87">
                  <c:v>89.822871142822521</c:v>
                </c:pt>
                <c:pt idx="88">
                  <c:v>67.667582653753982</c:v>
                </c:pt>
                <c:pt idx="89">
                  <c:v>98.013678126677419</c:v>
                </c:pt>
                <c:pt idx="90">
                  <c:v>73.268755030614059</c:v>
                </c:pt>
                <c:pt idx="91">
                  <c:v>118.86137248155052</c:v>
                </c:pt>
                <c:pt idx="92">
                  <c:v>207.19336964842989</c:v>
                </c:pt>
                <c:pt idx="93">
                  <c:v>114.32916686299103</c:v>
                </c:pt>
                <c:pt idx="94">
                  <c:v>220.63269632583692</c:v>
                </c:pt>
                <c:pt idx="95">
                  <c:v>62.55169419215315</c:v>
                </c:pt>
                <c:pt idx="96">
                  <c:v>124.61012078823528</c:v>
                </c:pt>
                <c:pt idx="97">
                  <c:v>60.427365154895213</c:v>
                </c:pt>
                <c:pt idx="98">
                  <c:v>49.654281521167988</c:v>
                </c:pt>
                <c:pt idx="99">
                  <c:v>226.64721970147934</c:v>
                </c:pt>
                <c:pt idx="100">
                  <c:v>109.45819089437916</c:v>
                </c:pt>
                <c:pt idx="101">
                  <c:v>56.77055132269362</c:v>
                </c:pt>
                <c:pt idx="102">
                  <c:v>66.406508613232347</c:v>
                </c:pt>
                <c:pt idx="103">
                  <c:v>148.02753916369699</c:v>
                </c:pt>
                <c:pt idx="104">
                  <c:v>68.178032538943626</c:v>
                </c:pt>
                <c:pt idx="105">
                  <c:v>95.040218874118409</c:v>
                </c:pt>
                <c:pt idx="106">
                  <c:v>166.55328456220894</c:v>
                </c:pt>
                <c:pt idx="107">
                  <c:v>107.11415083570182</c:v>
                </c:pt>
                <c:pt idx="108">
                  <c:v>82.8264814675954</c:v>
                </c:pt>
                <c:pt idx="109">
                  <c:v>103.22768431399099</c:v>
                </c:pt>
                <c:pt idx="110">
                  <c:v>118.55517619540132</c:v>
                </c:pt>
                <c:pt idx="111">
                  <c:v>172.86270472238502</c:v>
                </c:pt>
                <c:pt idx="112">
                  <c:v>37.143924113161177</c:v>
                </c:pt>
                <c:pt idx="113">
                  <c:v>179.94950749526981</c:v>
                </c:pt>
                <c:pt idx="114">
                  <c:v>84.586659122703296</c:v>
                </c:pt>
                <c:pt idx="115">
                  <c:v>188.6295650234558</c:v>
                </c:pt>
                <c:pt idx="116">
                  <c:v>223.37916213133872</c:v>
                </c:pt>
                <c:pt idx="117">
                  <c:v>151.02728615475209</c:v>
                </c:pt>
                <c:pt idx="118">
                  <c:v>111.9317463773351</c:v>
                </c:pt>
                <c:pt idx="119">
                  <c:v>108.13530218750383</c:v>
                </c:pt>
                <c:pt idx="120">
                  <c:v>128.21252052261445</c:v>
                </c:pt>
                <c:pt idx="121">
                  <c:v>113.93828447452776</c:v>
                </c:pt>
                <c:pt idx="122">
                  <c:v>224.29160561527848</c:v>
                </c:pt>
                <c:pt idx="123">
                  <c:v>184.78949363496278</c:v>
                </c:pt>
                <c:pt idx="124">
                  <c:v>129.54732059913127</c:v>
                </c:pt>
                <c:pt idx="125">
                  <c:v>137.56300342998969</c:v>
                </c:pt>
                <c:pt idx="126">
                  <c:v>77.977703006608309</c:v>
                </c:pt>
                <c:pt idx="127">
                  <c:v>101.69838230721892</c:v>
                </c:pt>
                <c:pt idx="128">
                  <c:v>124.57448920361772</c:v>
                </c:pt>
                <c:pt idx="129">
                  <c:v>116.54624207245642</c:v>
                </c:pt>
                <c:pt idx="130">
                  <c:v>188.61758380198617</c:v>
                </c:pt>
                <c:pt idx="131">
                  <c:v>106.77151384512861</c:v>
                </c:pt>
                <c:pt idx="132">
                  <c:v>187.09052234585724</c:v>
                </c:pt>
                <c:pt idx="133">
                  <c:v>66.056362109275497</c:v>
                </c:pt>
                <c:pt idx="134">
                  <c:v>74.902266089066117</c:v>
                </c:pt>
                <c:pt idx="135">
                  <c:v>222.1517265728497</c:v>
                </c:pt>
                <c:pt idx="136">
                  <c:v>170.41186750977886</c:v>
                </c:pt>
                <c:pt idx="137">
                  <c:v>329.22305743269635</c:v>
                </c:pt>
                <c:pt idx="138">
                  <c:v>96.584266420227266</c:v>
                </c:pt>
                <c:pt idx="139">
                  <c:v>117.83017231230706</c:v>
                </c:pt>
                <c:pt idx="140">
                  <c:v>178.82673035787087</c:v>
                </c:pt>
                <c:pt idx="141">
                  <c:v>83.170781644674449</c:v>
                </c:pt>
                <c:pt idx="142">
                  <c:v>241.43977736253683</c:v>
                </c:pt>
                <c:pt idx="143">
                  <c:v>139.3713735638942</c:v>
                </c:pt>
                <c:pt idx="144">
                  <c:v>134.32023718625916</c:v>
                </c:pt>
                <c:pt idx="145">
                  <c:v>189.41189374877086</c:v>
                </c:pt>
                <c:pt idx="146">
                  <c:v>258.81119668864017</c:v>
                </c:pt>
                <c:pt idx="147">
                  <c:v>36.997002986758716</c:v>
                </c:pt>
                <c:pt idx="148">
                  <c:v>80.244785837341226</c:v>
                </c:pt>
                <c:pt idx="149">
                  <c:v>109.65970005970432</c:v>
                </c:pt>
                <c:pt idx="150">
                  <c:v>127.07132916942335</c:v>
                </c:pt>
                <c:pt idx="151">
                  <c:v>90.516375472320235</c:v>
                </c:pt>
                <c:pt idx="152">
                  <c:v>122.93825931650801</c:v>
                </c:pt>
                <c:pt idx="153">
                  <c:v>117.39384055477419</c:v>
                </c:pt>
                <c:pt idx="154">
                  <c:v>108.51957189610096</c:v>
                </c:pt>
                <c:pt idx="155">
                  <c:v>88.062623313514962</c:v>
                </c:pt>
                <c:pt idx="156">
                  <c:v>46.569246228756583</c:v>
                </c:pt>
                <c:pt idx="157">
                  <c:v>74.085533416179373</c:v>
                </c:pt>
                <c:pt idx="158">
                  <c:v>143.62947499092266</c:v>
                </c:pt>
                <c:pt idx="159">
                  <c:v>83.144910214214264</c:v>
                </c:pt>
                <c:pt idx="160">
                  <c:v>90.83481346172205</c:v>
                </c:pt>
                <c:pt idx="161">
                  <c:v>221.7912570555599</c:v>
                </c:pt>
                <c:pt idx="162">
                  <c:v>301.73252684663476</c:v>
                </c:pt>
                <c:pt idx="163">
                  <c:v>104.08671987859157</c:v>
                </c:pt>
                <c:pt idx="164">
                  <c:v>99.780498340697847</c:v>
                </c:pt>
                <c:pt idx="165">
                  <c:v>49.450914262562023</c:v>
                </c:pt>
                <c:pt idx="166">
                  <c:v>78.535431615184677</c:v>
                </c:pt>
                <c:pt idx="167">
                  <c:v>213.33315131158585</c:v>
                </c:pt>
                <c:pt idx="168">
                  <c:v>49.296109435663872</c:v>
                </c:pt>
                <c:pt idx="169">
                  <c:v>102.78642018641861</c:v>
                </c:pt>
                <c:pt idx="170">
                  <c:v>137.76918485685485</c:v>
                </c:pt>
                <c:pt idx="171">
                  <c:v>176.29334763592314</c:v>
                </c:pt>
                <c:pt idx="172">
                  <c:v>65.41190415786842</c:v>
                </c:pt>
                <c:pt idx="173">
                  <c:v>98.544021198128434</c:v>
                </c:pt>
                <c:pt idx="174">
                  <c:v>157.87930527991927</c:v>
                </c:pt>
                <c:pt idx="175">
                  <c:v>125.35692019201043</c:v>
                </c:pt>
                <c:pt idx="176">
                  <c:v>537.98400254884496</c:v>
                </c:pt>
                <c:pt idx="177">
                  <c:v>140.43082057634032</c:v>
                </c:pt>
                <c:pt idx="178">
                  <c:v>113.50086141144517</c:v>
                </c:pt>
                <c:pt idx="179">
                  <c:v>137.47520426929532</c:v>
                </c:pt>
                <c:pt idx="180">
                  <c:v>102.0783004697539</c:v>
                </c:pt>
                <c:pt idx="181">
                  <c:v>194.61092558852837</c:v>
                </c:pt>
                <c:pt idx="182">
                  <c:v>256.23876098034322</c:v>
                </c:pt>
                <c:pt idx="183">
                  <c:v>72.412143783312359</c:v>
                </c:pt>
                <c:pt idx="184">
                  <c:v>175.78702053854315</c:v>
                </c:pt>
                <c:pt idx="185">
                  <c:v>225.69758841515045</c:v>
                </c:pt>
                <c:pt idx="186">
                  <c:v>149.53274497874392</c:v>
                </c:pt>
                <c:pt idx="187">
                  <c:v>77.619435608528875</c:v>
                </c:pt>
                <c:pt idx="188">
                  <c:v>79.695617325192316</c:v>
                </c:pt>
                <c:pt idx="189">
                  <c:v>143.65086949086833</c:v>
                </c:pt>
                <c:pt idx="190">
                  <c:v>118.30352606877805</c:v>
                </c:pt>
                <c:pt idx="191">
                  <c:v>174.18182954380558</c:v>
                </c:pt>
                <c:pt idx="192">
                  <c:v>74.600343664845042</c:v>
                </c:pt>
                <c:pt idx="193">
                  <c:v>209.157940662974</c:v>
                </c:pt>
                <c:pt idx="194">
                  <c:v>68.044081124156975</c:v>
                </c:pt>
                <c:pt idx="195">
                  <c:v>146.64165894381426</c:v>
                </c:pt>
                <c:pt idx="196">
                  <c:v>82.412279781406951</c:v>
                </c:pt>
                <c:pt idx="197">
                  <c:v>84.252766004832665</c:v>
                </c:pt>
                <c:pt idx="198">
                  <c:v>164.35208583651422</c:v>
                </c:pt>
                <c:pt idx="199">
                  <c:v>145.61727514911379</c:v>
                </c:pt>
                <c:pt idx="200">
                  <c:v>154.06558297850344</c:v>
                </c:pt>
                <c:pt idx="201">
                  <c:v>79.162129142215775</c:v>
                </c:pt>
                <c:pt idx="202">
                  <c:v>146.88530274006621</c:v>
                </c:pt>
                <c:pt idx="203">
                  <c:v>107.49546923264217</c:v>
                </c:pt>
                <c:pt idx="204">
                  <c:v>101.43464368532098</c:v>
                </c:pt>
                <c:pt idx="205">
                  <c:v>250.5660782531078</c:v>
                </c:pt>
                <c:pt idx="206">
                  <c:v>273.11044980058324</c:v>
                </c:pt>
                <c:pt idx="207">
                  <c:v>153.41698768603086</c:v>
                </c:pt>
                <c:pt idx="208">
                  <c:v>222.63971947164123</c:v>
                </c:pt>
                <c:pt idx="209">
                  <c:v>143.88119188544155</c:v>
                </c:pt>
                <c:pt idx="210">
                  <c:v>147.01229185210079</c:v>
                </c:pt>
                <c:pt idx="211">
                  <c:v>123.61817293518017</c:v>
                </c:pt>
                <c:pt idx="212">
                  <c:v>156.90899029122951</c:v>
                </c:pt>
                <c:pt idx="213">
                  <c:v>82.423372073453592</c:v>
                </c:pt>
                <c:pt idx="214">
                  <c:v>66.968905469137553</c:v>
                </c:pt>
                <c:pt idx="215">
                  <c:v>292.73254628610545</c:v>
                </c:pt>
                <c:pt idx="216">
                  <c:v>159.19914323916649</c:v>
                </c:pt>
                <c:pt idx="217">
                  <c:v>96.671513132341204</c:v>
                </c:pt>
                <c:pt idx="218">
                  <c:v>117.26080403174987</c:v>
                </c:pt>
                <c:pt idx="219">
                  <c:v>141.71777419118928</c:v>
                </c:pt>
                <c:pt idx="220">
                  <c:v>43.436027015716547</c:v>
                </c:pt>
                <c:pt idx="221">
                  <c:v>71.943479536817804</c:v>
                </c:pt>
                <c:pt idx="222">
                  <c:v>129.82902036107188</c:v>
                </c:pt>
                <c:pt idx="223">
                  <c:v>107.8719672213885</c:v>
                </c:pt>
                <c:pt idx="224">
                  <c:v>170.2578253985584</c:v>
                </c:pt>
                <c:pt idx="225">
                  <c:v>91.290462728131885</c:v>
                </c:pt>
                <c:pt idx="226">
                  <c:v>117.08034695501405</c:v>
                </c:pt>
                <c:pt idx="227">
                  <c:v>80.471552247099993</c:v>
                </c:pt>
                <c:pt idx="228">
                  <c:v>89.172543956274424</c:v>
                </c:pt>
                <c:pt idx="229">
                  <c:v>93.616547110197345</c:v>
                </c:pt>
                <c:pt idx="230">
                  <c:v>72.003451149325741</c:v>
                </c:pt>
                <c:pt idx="231">
                  <c:v>122.32737801612511</c:v>
                </c:pt>
                <c:pt idx="232">
                  <c:v>132.22164618651024</c:v>
                </c:pt>
                <c:pt idx="233">
                  <c:v>135.91701407748477</c:v>
                </c:pt>
                <c:pt idx="234">
                  <c:v>131.72958332194099</c:v>
                </c:pt>
                <c:pt idx="235">
                  <c:v>152.9247265715037</c:v>
                </c:pt>
                <c:pt idx="236">
                  <c:v>221.05449096387341</c:v>
                </c:pt>
                <c:pt idx="237">
                  <c:v>57.006562375404449</c:v>
                </c:pt>
                <c:pt idx="238">
                  <c:v>113.43255310206528</c:v>
                </c:pt>
                <c:pt idx="239">
                  <c:v>156.25429575185979</c:v>
                </c:pt>
                <c:pt idx="240">
                  <c:v>163.25459491008445</c:v>
                </c:pt>
                <c:pt idx="241">
                  <c:v>70.49697833616041</c:v>
                </c:pt>
                <c:pt idx="242">
                  <c:v>121.4136115511227</c:v>
                </c:pt>
                <c:pt idx="243">
                  <c:v>250.38549066392022</c:v>
                </c:pt>
                <c:pt idx="244">
                  <c:v>127.25601802085089</c:v>
                </c:pt>
                <c:pt idx="245">
                  <c:v>158.52239312815638</c:v>
                </c:pt>
                <c:pt idx="246">
                  <c:v>260.58648931466786</c:v>
                </c:pt>
                <c:pt idx="247">
                  <c:v>71.355317748232835</c:v>
                </c:pt>
                <c:pt idx="248">
                  <c:v>107.4438824059205</c:v>
                </c:pt>
                <c:pt idx="249">
                  <c:v>97.897900728613109</c:v>
                </c:pt>
              </c:numCache>
            </c:numRef>
          </c:xVal>
          <c:yVal>
            <c:numRef>
              <c:f>MonteCarloBlackScholes!$C$39:$C$288</c:f>
              <c:numCache>
                <c:formatCode>0.0</c:formatCode>
                <c:ptCount val="250"/>
                <c:pt idx="0">
                  <c:v>143.34373454667457</c:v>
                </c:pt>
                <c:pt idx="1">
                  <c:v>0</c:v>
                </c:pt>
                <c:pt idx="2">
                  <c:v>0</c:v>
                </c:pt>
                <c:pt idx="3">
                  <c:v>75.597155356329822</c:v>
                </c:pt>
                <c:pt idx="4">
                  <c:v>0</c:v>
                </c:pt>
                <c:pt idx="5">
                  <c:v>0.23927019708333008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57.58754761281466</c:v>
                </c:pt>
                <c:pt idx="13">
                  <c:v>45.221416176494508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4.7425948424875788</c:v>
                </c:pt>
                <c:pt idx="25">
                  <c:v>0</c:v>
                </c:pt>
                <c:pt idx="26">
                  <c:v>103.95531286053598</c:v>
                </c:pt>
                <c:pt idx="27">
                  <c:v>65.188889293870716</c:v>
                </c:pt>
                <c:pt idx="28">
                  <c:v>0</c:v>
                </c:pt>
                <c:pt idx="29">
                  <c:v>0</c:v>
                </c:pt>
                <c:pt idx="30">
                  <c:v>19.137662540136443</c:v>
                </c:pt>
                <c:pt idx="31">
                  <c:v>0</c:v>
                </c:pt>
                <c:pt idx="32">
                  <c:v>16.820348668530993</c:v>
                </c:pt>
                <c:pt idx="33">
                  <c:v>1.7992846997074148</c:v>
                </c:pt>
                <c:pt idx="34">
                  <c:v>28.429637831658603</c:v>
                </c:pt>
                <c:pt idx="35">
                  <c:v>55.189371313495087</c:v>
                </c:pt>
                <c:pt idx="36">
                  <c:v>0</c:v>
                </c:pt>
                <c:pt idx="37">
                  <c:v>26.467492065230957</c:v>
                </c:pt>
                <c:pt idx="38">
                  <c:v>119.57872448621571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28.02047141318819</c:v>
                </c:pt>
                <c:pt idx="44">
                  <c:v>7.8685125526693493</c:v>
                </c:pt>
                <c:pt idx="45">
                  <c:v>0</c:v>
                </c:pt>
                <c:pt idx="46">
                  <c:v>0</c:v>
                </c:pt>
                <c:pt idx="47">
                  <c:v>57.25815844351466</c:v>
                </c:pt>
                <c:pt idx="48">
                  <c:v>70.762328717843673</c:v>
                </c:pt>
                <c:pt idx="49">
                  <c:v>164.14021540641289</c:v>
                </c:pt>
                <c:pt idx="50">
                  <c:v>0</c:v>
                </c:pt>
                <c:pt idx="51">
                  <c:v>0</c:v>
                </c:pt>
                <c:pt idx="52">
                  <c:v>2.4802775731571303</c:v>
                </c:pt>
                <c:pt idx="53">
                  <c:v>0</c:v>
                </c:pt>
                <c:pt idx="54">
                  <c:v>49.794598333394013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6.364234361135801</c:v>
                </c:pt>
                <c:pt idx="60">
                  <c:v>0</c:v>
                </c:pt>
                <c:pt idx="61">
                  <c:v>50.48918526667655</c:v>
                </c:pt>
                <c:pt idx="62">
                  <c:v>0</c:v>
                </c:pt>
                <c:pt idx="63">
                  <c:v>30.689985304809767</c:v>
                </c:pt>
                <c:pt idx="64">
                  <c:v>8.3266874344085746</c:v>
                </c:pt>
                <c:pt idx="65">
                  <c:v>0</c:v>
                </c:pt>
                <c:pt idx="66">
                  <c:v>57.747075557304299</c:v>
                </c:pt>
                <c:pt idx="67">
                  <c:v>17.999237510873208</c:v>
                </c:pt>
                <c:pt idx="68">
                  <c:v>9.0900907498818739</c:v>
                </c:pt>
                <c:pt idx="69">
                  <c:v>1.1690123822514824</c:v>
                </c:pt>
                <c:pt idx="70">
                  <c:v>131.93659962384888</c:v>
                </c:pt>
                <c:pt idx="71">
                  <c:v>44.975632459001162</c:v>
                </c:pt>
                <c:pt idx="72">
                  <c:v>25.510755706431368</c:v>
                </c:pt>
                <c:pt idx="73">
                  <c:v>0</c:v>
                </c:pt>
                <c:pt idx="74">
                  <c:v>30.390765085743276</c:v>
                </c:pt>
                <c:pt idx="75">
                  <c:v>42.565391374357191</c:v>
                </c:pt>
                <c:pt idx="76">
                  <c:v>26.889710388160164</c:v>
                </c:pt>
                <c:pt idx="77">
                  <c:v>0</c:v>
                </c:pt>
                <c:pt idx="78">
                  <c:v>0</c:v>
                </c:pt>
                <c:pt idx="79">
                  <c:v>54.87414206042029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61.391131089061219</c:v>
                </c:pt>
                <c:pt idx="84">
                  <c:v>63.787242613256147</c:v>
                </c:pt>
                <c:pt idx="85">
                  <c:v>56.062971151295081</c:v>
                </c:pt>
                <c:pt idx="86">
                  <c:v>22.933779164969444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64.01226064547464</c:v>
                </c:pt>
                <c:pt idx="93">
                  <c:v>0</c:v>
                </c:pt>
                <c:pt idx="94">
                  <c:v>74.47881878579166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79.16293430054327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17.933865532894657</c:v>
                </c:pt>
                <c:pt idx="104">
                  <c:v>0</c:v>
                </c:pt>
                <c:pt idx="105">
                  <c:v>0</c:v>
                </c:pt>
                <c:pt idx="106">
                  <c:v>32.361730556237248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37.275511917708883</c:v>
                </c:pt>
                <c:pt idx="112">
                  <c:v>0</c:v>
                </c:pt>
                <c:pt idx="113">
                  <c:v>42.794719466704166</c:v>
                </c:pt>
                <c:pt idx="114">
                  <c:v>0</c:v>
                </c:pt>
                <c:pt idx="115">
                  <c:v>49.554755066760244</c:v>
                </c:pt>
                <c:pt idx="116">
                  <c:v>76.617768505795297</c:v>
                </c:pt>
                <c:pt idx="117">
                  <c:v>20.270070838544463</c:v>
                </c:pt>
                <c:pt idx="118">
                  <c:v>0</c:v>
                </c:pt>
                <c:pt idx="119">
                  <c:v>0</c:v>
                </c:pt>
                <c:pt idx="120">
                  <c:v>2.5019134986450959</c:v>
                </c:pt>
                <c:pt idx="121">
                  <c:v>0</c:v>
                </c:pt>
                <c:pt idx="122">
                  <c:v>77.328380205595991</c:v>
                </c:pt>
                <c:pt idx="123">
                  <c:v>46.564104462351793</c:v>
                </c:pt>
                <c:pt idx="124">
                  <c:v>3.5414568434801614</c:v>
                </c:pt>
                <c:pt idx="125">
                  <c:v>9.7840769090047175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49.545424082097561</c:v>
                </c:pt>
                <c:pt idx="131">
                  <c:v>0</c:v>
                </c:pt>
                <c:pt idx="132">
                  <c:v>48.356147424266183</c:v>
                </c:pt>
                <c:pt idx="133">
                  <c:v>0</c:v>
                </c:pt>
                <c:pt idx="134">
                  <c:v>0</c:v>
                </c:pt>
                <c:pt idx="135">
                  <c:v>75.66184073167436</c:v>
                </c:pt>
                <c:pt idx="136">
                  <c:v>35.366797977350664</c:v>
                </c:pt>
                <c:pt idx="137">
                  <c:v>159.04907704982043</c:v>
                </c:pt>
                <c:pt idx="138">
                  <c:v>0</c:v>
                </c:pt>
                <c:pt idx="139">
                  <c:v>0</c:v>
                </c:pt>
                <c:pt idx="140">
                  <c:v>41.920299752883196</c:v>
                </c:pt>
                <c:pt idx="141">
                  <c:v>0</c:v>
                </c:pt>
                <c:pt idx="142">
                  <c:v>90.683389790603727</c:v>
                </c:pt>
                <c:pt idx="143">
                  <c:v>11.192436985372487</c:v>
                </c:pt>
                <c:pt idx="144">
                  <c:v>7.2586080190698636</c:v>
                </c:pt>
                <c:pt idx="145">
                  <c:v>50.164033290654885</c:v>
                </c:pt>
                <c:pt idx="146">
                  <c:v>104.21226476483474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1.6131527791455478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14.508649711139721</c:v>
                </c:pt>
                <c:pt idx="159">
                  <c:v>0</c:v>
                </c:pt>
                <c:pt idx="160">
                  <c:v>0</c:v>
                </c:pt>
                <c:pt idx="161">
                  <c:v>75.381106789335689</c:v>
                </c:pt>
                <c:pt idx="162">
                  <c:v>137.63943030234725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68.793927412627966</c:v>
                </c:pt>
                <c:pt idx="168">
                  <c:v>0</c:v>
                </c:pt>
                <c:pt idx="169">
                  <c:v>0</c:v>
                </c:pt>
                <c:pt idx="170">
                  <c:v>9.9446511657020817</c:v>
                </c:pt>
                <c:pt idx="171">
                  <c:v>39.947299305210741</c:v>
                </c:pt>
                <c:pt idx="172">
                  <c:v>0</c:v>
                </c:pt>
                <c:pt idx="173">
                  <c:v>0</c:v>
                </c:pt>
                <c:pt idx="174">
                  <c:v>25.606428698844901</c:v>
                </c:pt>
                <c:pt idx="175">
                  <c:v>0.27796972503172279</c:v>
                </c:pt>
                <c:pt idx="176">
                  <c:v>321.63226458100348</c:v>
                </c:pt>
                <c:pt idx="177">
                  <c:v>12.017535148288191</c:v>
                </c:pt>
                <c:pt idx="178">
                  <c:v>0</c:v>
                </c:pt>
                <c:pt idx="179">
                  <c:v>9.7156988539029285</c:v>
                </c:pt>
                <c:pt idx="180">
                  <c:v>0</c:v>
                </c:pt>
                <c:pt idx="181">
                  <c:v>54.213043358671193</c:v>
                </c:pt>
                <c:pt idx="182">
                  <c:v>102.20884982081223</c:v>
                </c:pt>
                <c:pt idx="183">
                  <c:v>0</c:v>
                </c:pt>
                <c:pt idx="184">
                  <c:v>39.552971365280925</c:v>
                </c:pt>
                <c:pt idx="185">
                  <c:v>78.423360711121205</c:v>
                </c:pt>
                <c:pt idx="186">
                  <c:v>19.106121000336842</c:v>
                </c:pt>
                <c:pt idx="187">
                  <c:v>0</c:v>
                </c:pt>
                <c:pt idx="188">
                  <c:v>0</c:v>
                </c:pt>
                <c:pt idx="189">
                  <c:v>14.525311764450832</c:v>
                </c:pt>
                <c:pt idx="190">
                  <c:v>0</c:v>
                </c:pt>
                <c:pt idx="191">
                  <c:v>38.302847361600143</c:v>
                </c:pt>
                <c:pt idx="192">
                  <c:v>0</c:v>
                </c:pt>
                <c:pt idx="193">
                  <c:v>65.542270090000983</c:v>
                </c:pt>
                <c:pt idx="194">
                  <c:v>0</c:v>
                </c:pt>
                <c:pt idx="195">
                  <c:v>16.854540932406824</c:v>
                </c:pt>
                <c:pt idx="196">
                  <c:v>0</c:v>
                </c:pt>
                <c:pt idx="197">
                  <c:v>0</c:v>
                </c:pt>
                <c:pt idx="198">
                  <c:v>30.647435264970419</c:v>
                </c:pt>
                <c:pt idx="199">
                  <c:v>16.056750030928441</c:v>
                </c:pt>
                <c:pt idx="200">
                  <c:v>22.63629878408538</c:v>
                </c:pt>
                <c:pt idx="201">
                  <c:v>0</c:v>
                </c:pt>
                <c:pt idx="202">
                  <c:v>17.044290911718328</c:v>
                </c:pt>
                <c:pt idx="203">
                  <c:v>0</c:v>
                </c:pt>
                <c:pt idx="204">
                  <c:v>0</c:v>
                </c:pt>
                <c:pt idx="205">
                  <c:v>97.790960070725646</c:v>
                </c:pt>
                <c:pt idx="206">
                  <c:v>115.34853428575225</c:v>
                </c:pt>
                <c:pt idx="207">
                  <c:v>22.131172262411308</c:v>
                </c:pt>
                <c:pt idx="208">
                  <c:v>76.041889983386497</c:v>
                </c:pt>
                <c:pt idx="209">
                  <c:v>14.704687025703338</c:v>
                </c:pt>
                <c:pt idx="210">
                  <c:v>17.1431901316124</c:v>
                </c:pt>
                <c:pt idx="211">
                  <c:v>0</c:v>
                </c:pt>
                <c:pt idx="212">
                  <c:v>24.850746625827401</c:v>
                </c:pt>
                <c:pt idx="213">
                  <c:v>0</c:v>
                </c:pt>
                <c:pt idx="214">
                  <c:v>0</c:v>
                </c:pt>
                <c:pt idx="215">
                  <c:v>130.6302383941796</c:v>
                </c:pt>
                <c:pt idx="216">
                  <c:v>26.634319535034006</c:v>
                </c:pt>
                <c:pt idx="217">
                  <c:v>0</c:v>
                </c:pt>
                <c:pt idx="218">
                  <c:v>0</c:v>
                </c:pt>
                <c:pt idx="219">
                  <c:v>13.019815631309132</c:v>
                </c:pt>
                <c:pt idx="220">
                  <c:v>0</c:v>
                </c:pt>
                <c:pt idx="221">
                  <c:v>0</c:v>
                </c:pt>
                <c:pt idx="222">
                  <c:v>3.7608448386705415</c:v>
                </c:pt>
                <c:pt idx="223">
                  <c:v>0</c:v>
                </c:pt>
                <c:pt idx="224">
                  <c:v>35.246829860506196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5.6242237051188004</c:v>
                </c:pt>
                <c:pt idx="233">
                  <c:v>8.5021791123466866</c:v>
                </c:pt>
                <c:pt idx="234">
                  <c:v>5.2410047608719115</c:v>
                </c:pt>
                <c:pt idx="235">
                  <c:v>21.74779892094195</c:v>
                </c:pt>
                <c:pt idx="236">
                  <c:v>74.80731278018979</c:v>
                </c:pt>
                <c:pt idx="237">
                  <c:v>0</c:v>
                </c:pt>
                <c:pt idx="238">
                  <c:v>0</c:v>
                </c:pt>
                <c:pt idx="239">
                  <c:v>24.340870005893684</c:v>
                </c:pt>
                <c:pt idx="240">
                  <c:v>29.79270847205315</c:v>
                </c:pt>
                <c:pt idx="241">
                  <c:v>0</c:v>
                </c:pt>
                <c:pt idx="242">
                  <c:v>0</c:v>
                </c:pt>
                <c:pt idx="243">
                  <c:v>97.650318314853394</c:v>
                </c:pt>
                <c:pt idx="244">
                  <c:v>1.756988601261873</c:v>
                </c:pt>
                <c:pt idx="245">
                  <c:v>26.107266018635674</c:v>
                </c:pt>
                <c:pt idx="246">
                  <c:v>105.59486405216602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31376"/>
        <c:axId val="236830816"/>
      </c:scatterChart>
      <c:valAx>
        <c:axId val="23683137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36830816"/>
        <c:crosses val="autoZero"/>
        <c:crossBetween val="midCat"/>
      </c:valAx>
      <c:valAx>
        <c:axId val="23683081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0.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36831376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span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Distribution</a:t>
            </a:r>
          </a:p>
        </c:rich>
      </c:tx>
      <c:layout>
        <c:manualLayout>
          <c:xMode val="edge"/>
          <c:yMode val="edge"/>
          <c:x val="0.42325911890099499"/>
          <c:y val="4.21404682274248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584083372809105E-2"/>
          <c:y val="0.190969899665552"/>
          <c:w val="0.88240170535291296"/>
          <c:h val="0.641471571906354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80"/>
            </a:solidFill>
            <a:ln>
              <a:solidFill>
                <a:srgbClr val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MonteCarloBlackScholes!$E$39:$E$59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MonteCarloBlackScholes!$F$39:$F$59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14</c:v>
                </c:pt>
                <c:pt idx="5">
                  <c:v>25</c:v>
                </c:pt>
                <c:pt idx="6">
                  <c:v>31</c:v>
                </c:pt>
                <c:pt idx="7">
                  <c:v>22</c:v>
                </c:pt>
                <c:pt idx="8">
                  <c:v>30</c:v>
                </c:pt>
                <c:pt idx="9">
                  <c:v>25</c:v>
                </c:pt>
                <c:pt idx="10">
                  <c:v>22</c:v>
                </c:pt>
                <c:pt idx="11">
                  <c:v>19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10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36834176"/>
        <c:axId val="236834736"/>
      </c:barChart>
      <c:catAx>
        <c:axId val="23683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36834736"/>
        <c:crosses val="autoZero"/>
        <c:auto val="1"/>
        <c:lblAlgn val="ctr"/>
        <c:lblOffset val="100"/>
        <c:noMultiLvlLbl val="1"/>
      </c:catAx>
      <c:valAx>
        <c:axId val="23683473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36834176"/>
        <c:crossesAt val="1"/>
        <c:crossBetween val="between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gap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2520</xdr:colOff>
      <xdr:row>20</xdr:row>
      <xdr:rowOff>134280</xdr:rowOff>
    </xdr:from>
    <xdr:to>
      <xdr:col>10</xdr:col>
      <xdr:colOff>1800</xdr:colOff>
      <xdr:row>35</xdr:row>
      <xdr:rowOff>9000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2520</xdr:colOff>
      <xdr:row>20</xdr:row>
      <xdr:rowOff>134280</xdr:rowOff>
    </xdr:from>
    <xdr:to>
      <xdr:col>7</xdr:col>
      <xdr:colOff>2160</xdr:colOff>
      <xdr:row>35</xdr:row>
      <xdr:rowOff>9000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17"/>
  <sheetViews>
    <sheetView zoomScaleNormal="100" workbookViewId="0">
      <selection activeCell="F12" sqref="F12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/>
  </cols>
  <sheetData>
    <row r="2" spans="2:6" x14ac:dyDescent="0.25">
      <c r="B2" s="3" t="s">
        <v>0</v>
      </c>
    </row>
    <row r="3" spans="2:6" x14ac:dyDescent="0.25">
      <c r="B3" s="4"/>
    </row>
    <row r="5" spans="2:6" x14ac:dyDescent="0.25">
      <c r="B5" s="5" t="s">
        <v>1</v>
      </c>
      <c r="C5" s="5"/>
      <c r="E5" s="5" t="s">
        <v>2</v>
      </c>
      <c r="F5" s="5"/>
    </row>
    <row r="7" spans="2:6" x14ac:dyDescent="0.25">
      <c r="B7" s="6" t="s">
        <v>3</v>
      </c>
      <c r="C7" s="6"/>
      <c r="E7" s="6" t="s">
        <v>4</v>
      </c>
      <c r="F7" s="6"/>
    </row>
    <row r="8" spans="2:6" x14ac:dyDescent="0.2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x14ac:dyDescent="0.25">
      <c r="E9" s="1" t="s">
        <v>8</v>
      </c>
      <c r="F9" s="9" t="b">
        <f>TRUE()</f>
        <v>1</v>
      </c>
    </row>
    <row r="10" spans="2:6" x14ac:dyDescent="0.25">
      <c r="B10" s="6" t="s">
        <v>9</v>
      </c>
      <c r="C10" s="6"/>
    </row>
    <row r="11" spans="2:6" x14ac:dyDescent="0.25">
      <c r="B11" s="10" t="b">
        <f>[1]!obControlPanelSetVisible(C8)</f>
        <v>1</v>
      </c>
      <c r="E11" s="6" t="s">
        <v>9</v>
      </c>
      <c r="F11" s="6"/>
    </row>
    <row r="12" spans="2:6" x14ac:dyDescent="0.25">
      <c r="E12" s="1" t="s">
        <v>10</v>
      </c>
      <c r="F12" s="1" t="str">
        <f>[1]!OBADDALLJARS(F8,F9)</f>
        <v>\\vmware-host\Shared Folders\finmath-spreadsheets\spreadsheets\Monte Carlo Valuation with Black Scholes Model - European - Asian - Bermudan\lib</v>
      </c>
    </row>
    <row r="14" spans="2:6" x14ac:dyDescent="0.25">
      <c r="B14" s="5" t="s">
        <v>11</v>
      </c>
      <c r="C14" s="5"/>
      <c r="E14" s="5" t="s">
        <v>12</v>
      </c>
      <c r="F14" s="5"/>
    </row>
    <row r="15" spans="2:6" x14ac:dyDescent="0.25">
      <c r="E15" s="11" t="str">
        <f>IF(ISERROR(F12),NA(),"")</f>
        <v/>
      </c>
    </row>
    <row r="16" spans="2:6" x14ac:dyDescent="0.25">
      <c r="B16" s="6" t="s">
        <v>9</v>
      </c>
      <c r="C16" s="6"/>
    </row>
    <row r="17" spans="2:3" x14ac:dyDescent="0.25">
      <c r="B17" s="1" t="s">
        <v>13</v>
      </c>
      <c r="C17" s="1" t="str">
        <f>[1]!OBGETPROPERTY("version")</f>
        <v>6.1.0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88"/>
  <sheetViews>
    <sheetView tabSelected="1" zoomScaleNormal="100" workbookViewId="0"/>
  </sheetViews>
  <sheetFormatPr baseColWidth="10" defaultColWidth="8.88671875" defaultRowHeight="13.2" x14ac:dyDescent="0.25"/>
  <cols>
    <col min="1" max="1" width="5" style="12" customWidth="1"/>
    <col min="2" max="255" width="14.44140625" style="12" customWidth="1"/>
    <col min="256" max="256" width="14.44140625" style="13" customWidth="1"/>
  </cols>
  <sheetData>
    <row r="2" spans="2:9" s="14" customFormat="1" ht="15" x14ac:dyDescent="0.25">
      <c r="B2" s="14" t="str">
        <f>"Monte Carlo Black Scholes Model: This sheet illustrates the use of the class "&amp;F7</f>
        <v>Monte Carlo Black Scholes Model: This sheet illustrates the use of the class net.finmath.montecarlo.assetderivativevaluation.MonteCarloBlackScholesModel</v>
      </c>
    </row>
    <row r="3" spans="2:9" s="15" customFormat="1" x14ac:dyDescent="0.25">
      <c r="B3" s="16" t="s">
        <v>14</v>
      </c>
    </row>
    <row r="4" spans="2:9" s="15" customFormat="1" x14ac:dyDescent="0.25">
      <c r="B4" s="17"/>
    </row>
    <row r="6" spans="2:9" x14ac:dyDescent="0.25">
      <c r="B6" s="18" t="s">
        <v>15</v>
      </c>
      <c r="C6" s="18"/>
      <c r="E6" s="18" t="s">
        <v>16</v>
      </c>
      <c r="F6" s="18"/>
      <c r="H6" s="18" t="s">
        <v>17</v>
      </c>
      <c r="I6" s="18"/>
    </row>
    <row r="7" spans="2:9" x14ac:dyDescent="0.25">
      <c r="B7" s="12" t="s">
        <v>18</v>
      </c>
      <c r="C7" s="12" t="s">
        <v>19</v>
      </c>
      <c r="E7" s="12" t="s">
        <v>18</v>
      </c>
      <c r="F7" s="12" t="s">
        <v>20</v>
      </c>
    </row>
    <row r="8" spans="2:9" x14ac:dyDescent="0.25">
      <c r="B8" s="19" t="s">
        <v>3</v>
      </c>
      <c r="C8" s="19"/>
      <c r="E8" s="19" t="s">
        <v>3</v>
      </c>
      <c r="F8" s="19"/>
      <c r="H8" s="19" t="s">
        <v>3</v>
      </c>
      <c r="I8" s="19"/>
    </row>
    <row r="9" spans="2:9" ht="12" customHeight="1" x14ac:dyDescent="0.25">
      <c r="B9" s="20" t="str">
        <f>[1]!obMake("td.start","double",C9)</f>
        <v>td.start 
[566]</v>
      </c>
      <c r="C9" s="12">
        <v>0</v>
      </c>
      <c r="E9" s="20" t="str">
        <f>B14</f>
        <v>timeDiscretization 
[576]</v>
      </c>
      <c r="H9" s="20" t="str">
        <f>[1]!obMake("optionMaturity","double",I9)</f>
        <v>optionMaturity 
[560]</v>
      </c>
      <c r="I9" s="21">
        <v>5</v>
      </c>
    </row>
    <row r="10" spans="2:9" ht="12" customHeight="1" x14ac:dyDescent="0.25">
      <c r="B10" s="20" t="str">
        <f>[1]!obMake("td.num","int",C10)</f>
        <v>td.num 
[562]</v>
      </c>
      <c r="C10" s="12">
        <v>20</v>
      </c>
      <c r="E10" s="20" t="str">
        <f>[1]!obMake("numberOfPaths","int",F10)</f>
        <v>numberOfPaths 
[564]</v>
      </c>
      <c r="F10" s="12">
        <v>10000</v>
      </c>
      <c r="H10" s="20" t="str">
        <f>[1]!obMake("optionStrike","double",I10)</f>
        <v>optionStrike 
[563]</v>
      </c>
      <c r="I10" s="12">
        <v>125</v>
      </c>
    </row>
    <row r="11" spans="2:9" ht="12" customHeight="1" x14ac:dyDescent="0.25">
      <c r="B11" s="20" t="str">
        <f>[1]!obMake("td.step","double",C11)</f>
        <v>td.step 
[559]</v>
      </c>
      <c r="C11" s="12">
        <v>0.5</v>
      </c>
      <c r="E11" s="20" t="str">
        <f>[1]!obMake("initialValue","double",F11)</f>
        <v>initialValue 
[561]</v>
      </c>
      <c r="F11" s="21">
        <v>100</v>
      </c>
    </row>
    <row r="12" spans="2:9" ht="12" customHeight="1" x14ac:dyDescent="0.25">
      <c r="E12" s="20" t="str">
        <f>[1]!obMake("riskFreeRate","double",F12)</f>
        <v>riskFreeRate 
[565]</v>
      </c>
      <c r="F12" s="22">
        <v>0.05</v>
      </c>
      <c r="H12" s="19" t="s">
        <v>21</v>
      </c>
      <c r="I12" s="19"/>
    </row>
    <row r="13" spans="2:9" ht="12" customHeight="1" x14ac:dyDescent="0.25">
      <c r="B13" s="19" t="s">
        <v>21</v>
      </c>
      <c r="C13" s="19"/>
      <c r="E13" s="20" t="str">
        <f>[1]!obMake("volatility","double",F13)</f>
        <v>volatility 
[567]</v>
      </c>
      <c r="F13" s="23">
        <v>0.2</v>
      </c>
      <c r="H13" s="20" t="str">
        <f>[1]!obMake("europeanOption",obLibs&amp;"net.finmath.montecarlo.assetderivativevaluation.products.EuropeanOption",H9:H10)</f>
        <v>europeanOption 
[577]</v>
      </c>
    </row>
    <row r="14" spans="2:9" ht="11.4" customHeight="1" x14ac:dyDescent="0.25">
      <c r="B14" s="20" t="str">
        <f>[1]!obMake("timeDiscretization",obLibs&amp;C7,B9:B11)</f>
        <v>timeDiscretization 
[576]</v>
      </c>
    </row>
    <row r="15" spans="2:9" x14ac:dyDescent="0.25">
      <c r="E15" s="19" t="s">
        <v>21</v>
      </c>
      <c r="F15" s="19"/>
    </row>
    <row r="16" spans="2:9" ht="11.4" customHeight="1" x14ac:dyDescent="0.25">
      <c r="E16" s="20" t="str">
        <f>[1]!obMake("monteCarloBlackScholes",obLibs&amp;F7,E9:E13)</f>
        <v>monteCarloBlackScholes 
[579]</v>
      </c>
    </row>
    <row r="17" spans="8:10" x14ac:dyDescent="0.25">
      <c r="H17" s="24" t="s">
        <v>22</v>
      </c>
      <c r="I17" s="24"/>
    </row>
    <row r="19" spans="8:10" x14ac:dyDescent="0.25">
      <c r="H19" s="25" t="s">
        <v>23</v>
      </c>
      <c r="I19" s="26">
        <f>[1]!obGet([1]!obCall("",H13,"getValue",$E$16))</f>
        <v>18.49320263925636</v>
      </c>
      <c r="J19" s="12" t="str">
        <f>[1]!obGet([1]!obCall("",H13,"getValues",$E$16))</f>
        <v>{error=0.3424158760108709, value=18.49320263925636}</v>
      </c>
    </row>
    <row r="20" spans="8:10" x14ac:dyDescent="0.25">
      <c r="H20" s="25" t="s">
        <v>24</v>
      </c>
      <c r="I20" s="26">
        <f>[1]!obGet([1]!obCall("",obLibs&amp;"net.finmath.functions.AnalyticFormulas","blackScholesOptionValue",E11,E12,E13,H9,H10))</f>
        <v>18.815140357035055</v>
      </c>
    </row>
    <row r="21" spans="8:10" x14ac:dyDescent="0.25">
      <c r="H21"/>
      <c r="I21"/>
    </row>
    <row r="37" spans="2:6" ht="12" customHeight="1" x14ac:dyDescent="0.25">
      <c r="B37" s="20" t="str">
        <f>[1]!obCall("underlyingValue",E16,"getAssetValue",H9,[1]!obMake("","int",0))</f>
        <v>underlyingValue 
[581]</v>
      </c>
      <c r="C37" s="20" t="str">
        <f>[1]!obCall("optionValues",H13,"getValue",[1]!obMake("","double",0),$E$16)</f>
        <v>optionValues 
[585]</v>
      </c>
    </row>
    <row r="38" spans="2:6" x14ac:dyDescent="0.25">
      <c r="E38" s="27">
        <v>15</v>
      </c>
      <c r="F38" s="27" t="s">
        <v>25</v>
      </c>
    </row>
    <row r="39" spans="2:6" x14ac:dyDescent="0.25">
      <c r="B39" s="28">
        <f t="array" ref="B39:B288">TRANSPOSE([1]!obGet([1]!obCall("",B37,"getRealizations")))</f>
        <v>309.05699848087079</v>
      </c>
      <c r="C39" s="28">
        <f t="array" ref="C39:C288">TRANSPOSE([1]!obGet([1]!obCall("",C37,"getRealizations")))</f>
        <v>143.34373454667457</v>
      </c>
      <c r="E39" s="27">
        <v>0</v>
      </c>
      <c r="F39" s="27">
        <f t="array" ref="F39:F59">FREQUENCY(B39:B288,E39:E59)</f>
        <v>0</v>
      </c>
    </row>
    <row r="40" spans="2:6" x14ac:dyDescent="0.25">
      <c r="B40" s="28">
        <v>59.948769404363894</v>
      </c>
      <c r="C40" s="28">
        <v>0</v>
      </c>
      <c r="E40" s="27">
        <f t="shared" ref="E40:E59" si="0">E39+$E$38</f>
        <v>15</v>
      </c>
      <c r="F40" s="27">
        <v>0</v>
      </c>
    </row>
    <row r="41" spans="2:6" x14ac:dyDescent="0.25">
      <c r="B41" s="28">
        <v>76.596819733457764</v>
      </c>
      <c r="C41" s="28">
        <v>0</v>
      </c>
      <c r="E41" s="27">
        <f t="shared" si="0"/>
        <v>30</v>
      </c>
      <c r="F41" s="27">
        <v>0</v>
      </c>
    </row>
    <row r="42" spans="2:6" x14ac:dyDescent="0.25">
      <c r="B42" s="28">
        <v>222.06866890681931</v>
      </c>
      <c r="C42" s="28">
        <v>75.597155356329822</v>
      </c>
      <c r="E42" s="27">
        <f t="shared" si="0"/>
        <v>45</v>
      </c>
      <c r="F42" s="27">
        <v>3</v>
      </c>
    </row>
    <row r="43" spans="2:6" x14ac:dyDescent="0.25">
      <c r="B43" s="28">
        <v>46.052985352092286</v>
      </c>
      <c r="C43" s="28">
        <v>0</v>
      </c>
      <c r="E43" s="27">
        <f t="shared" si="0"/>
        <v>60</v>
      </c>
      <c r="F43" s="27">
        <v>14</v>
      </c>
    </row>
    <row r="44" spans="2:6" x14ac:dyDescent="0.25">
      <c r="B44" s="28">
        <v>125.30722901451088</v>
      </c>
      <c r="C44" s="28">
        <v>0.23927019708333008</v>
      </c>
      <c r="E44" s="27">
        <f t="shared" si="0"/>
        <v>75</v>
      </c>
      <c r="F44" s="27">
        <v>25</v>
      </c>
    </row>
    <row r="45" spans="2:6" x14ac:dyDescent="0.25">
      <c r="B45" s="28">
        <v>84.378881278023385</v>
      </c>
      <c r="C45" s="28">
        <v>0</v>
      </c>
      <c r="E45" s="27">
        <f t="shared" si="0"/>
        <v>90</v>
      </c>
      <c r="F45" s="27">
        <v>31</v>
      </c>
    </row>
    <row r="46" spans="2:6" x14ac:dyDescent="0.25">
      <c r="B46" s="28">
        <v>111.01279361508696</v>
      </c>
      <c r="C46" s="28">
        <v>0</v>
      </c>
      <c r="E46" s="27">
        <f t="shared" si="0"/>
        <v>105</v>
      </c>
      <c r="F46" s="27">
        <v>22</v>
      </c>
    </row>
    <row r="47" spans="2:6" x14ac:dyDescent="0.25">
      <c r="B47" s="28">
        <v>66.276948803338897</v>
      </c>
      <c r="C47" s="28">
        <v>0</v>
      </c>
      <c r="E47" s="27">
        <f t="shared" si="0"/>
        <v>120</v>
      </c>
      <c r="F47" s="27">
        <v>30</v>
      </c>
    </row>
    <row r="48" spans="2:6" x14ac:dyDescent="0.25">
      <c r="B48" s="28">
        <v>85.471885207105842</v>
      </c>
      <c r="C48" s="28">
        <v>0</v>
      </c>
      <c r="E48" s="27">
        <f t="shared" si="0"/>
        <v>135</v>
      </c>
      <c r="F48" s="27">
        <v>25</v>
      </c>
    </row>
    <row r="49" spans="2:6" x14ac:dyDescent="0.25">
      <c r="B49" s="28">
        <v>116.16558587924622</v>
      </c>
      <c r="C49" s="28">
        <v>0</v>
      </c>
      <c r="E49" s="27">
        <f t="shared" si="0"/>
        <v>150</v>
      </c>
      <c r="F49" s="27">
        <v>22</v>
      </c>
    </row>
    <row r="50" spans="2:6" x14ac:dyDescent="0.25">
      <c r="B50" s="28">
        <v>56.63049600555776</v>
      </c>
      <c r="C50" s="28">
        <v>0</v>
      </c>
      <c r="E50" s="27">
        <f t="shared" si="0"/>
        <v>165</v>
      </c>
      <c r="F50" s="27">
        <v>19</v>
      </c>
    </row>
    <row r="51" spans="2:6" x14ac:dyDescent="0.25">
      <c r="B51" s="28">
        <v>198.94387481956949</v>
      </c>
      <c r="C51" s="28">
        <v>57.58754761281466</v>
      </c>
      <c r="E51" s="27">
        <f t="shared" si="0"/>
        <v>180</v>
      </c>
      <c r="F51" s="27">
        <v>10</v>
      </c>
    </row>
    <row r="52" spans="2:6" x14ac:dyDescent="0.25">
      <c r="B52" s="28">
        <v>183.06544774923313</v>
      </c>
      <c r="C52" s="28">
        <v>45.221416176494508</v>
      </c>
      <c r="E52" s="27">
        <f t="shared" si="0"/>
        <v>195</v>
      </c>
      <c r="F52" s="27">
        <v>10</v>
      </c>
    </row>
    <row r="53" spans="2:6" x14ac:dyDescent="0.25">
      <c r="B53" s="28">
        <v>49.786457256235636</v>
      </c>
      <c r="C53" s="28">
        <v>0</v>
      </c>
      <c r="E53" s="27">
        <f t="shared" si="0"/>
        <v>210</v>
      </c>
      <c r="F53" s="27">
        <v>11</v>
      </c>
    </row>
    <row r="54" spans="2:6" x14ac:dyDescent="0.25">
      <c r="B54" s="28">
        <v>110.74849074269895</v>
      </c>
      <c r="C54" s="28">
        <v>0</v>
      </c>
      <c r="E54" s="27">
        <f t="shared" si="0"/>
        <v>225</v>
      </c>
      <c r="F54" s="27">
        <v>10</v>
      </c>
    </row>
    <row r="55" spans="2:6" x14ac:dyDescent="0.25">
      <c r="B55" s="28">
        <v>101.2604380417895</v>
      </c>
      <c r="C55" s="28">
        <v>0</v>
      </c>
      <c r="E55" s="27">
        <f t="shared" si="0"/>
        <v>240</v>
      </c>
      <c r="F55" s="27">
        <v>2</v>
      </c>
    </row>
    <row r="56" spans="2:6" x14ac:dyDescent="0.25">
      <c r="B56" s="28">
        <v>86.418235305365982</v>
      </c>
      <c r="C56" s="28">
        <v>0</v>
      </c>
      <c r="E56" s="27">
        <f t="shared" si="0"/>
        <v>255</v>
      </c>
      <c r="F56" s="27">
        <v>3</v>
      </c>
    </row>
    <row r="57" spans="2:6" x14ac:dyDescent="0.25">
      <c r="B57" s="28">
        <v>77.322712665830494</v>
      </c>
      <c r="C57" s="28">
        <v>0</v>
      </c>
      <c r="E57" s="27">
        <f t="shared" si="0"/>
        <v>270</v>
      </c>
      <c r="F57" s="27">
        <v>4</v>
      </c>
    </row>
    <row r="58" spans="2:6" x14ac:dyDescent="0.25">
      <c r="B58" s="28">
        <v>62.50940149827143</v>
      </c>
      <c r="C58" s="28">
        <v>0</v>
      </c>
      <c r="E58" s="27">
        <f t="shared" si="0"/>
        <v>285</v>
      </c>
      <c r="F58" s="27">
        <v>2</v>
      </c>
    </row>
    <row r="59" spans="2:6" x14ac:dyDescent="0.25">
      <c r="B59" s="28">
        <v>67.436832205644393</v>
      </c>
      <c r="C59" s="28">
        <v>0</v>
      </c>
      <c r="E59" s="27">
        <f t="shared" si="0"/>
        <v>300</v>
      </c>
      <c r="F59" s="27">
        <v>2</v>
      </c>
    </row>
    <row r="60" spans="2:6" x14ac:dyDescent="0.25">
      <c r="B60" s="28">
        <v>113.50977091197794</v>
      </c>
      <c r="C60" s="28">
        <v>0</v>
      </c>
    </row>
    <row r="61" spans="2:6" x14ac:dyDescent="0.25">
      <c r="B61" s="28">
        <v>78.459164925401282</v>
      </c>
      <c r="C61" s="28">
        <v>0</v>
      </c>
    </row>
    <row r="62" spans="2:6" x14ac:dyDescent="0.25">
      <c r="B62" s="28">
        <v>123.74048260435427</v>
      </c>
      <c r="C62" s="28">
        <v>0</v>
      </c>
    </row>
    <row r="63" spans="2:6" x14ac:dyDescent="0.25">
      <c r="B63" s="28">
        <v>131.08961231880625</v>
      </c>
      <c r="C63" s="28">
        <v>4.7425948424875788</v>
      </c>
    </row>
    <row r="64" spans="2:6" x14ac:dyDescent="0.25">
      <c r="B64" s="28">
        <v>117.88423412763693</v>
      </c>
      <c r="C64" s="28">
        <v>0</v>
      </c>
    </row>
    <row r="65" spans="2:3" x14ac:dyDescent="0.25">
      <c r="B65" s="28">
        <v>258.48126391265424</v>
      </c>
      <c r="C65" s="28">
        <v>103.95531286053598</v>
      </c>
    </row>
    <row r="66" spans="2:3" x14ac:dyDescent="0.25">
      <c r="B66" s="28">
        <v>208.70419073897338</v>
      </c>
      <c r="C66" s="28">
        <v>65.188889293870716</v>
      </c>
    </row>
    <row r="67" spans="2:3" x14ac:dyDescent="0.25">
      <c r="B67" s="28">
        <v>68.681750671161112</v>
      </c>
      <c r="C67" s="28">
        <v>0</v>
      </c>
    </row>
    <row r="68" spans="2:3" x14ac:dyDescent="0.25">
      <c r="B68" s="28">
        <v>101.96314417250007</v>
      </c>
      <c r="C68" s="28">
        <v>0</v>
      </c>
    </row>
    <row r="69" spans="2:3" x14ac:dyDescent="0.25">
      <c r="B69" s="28">
        <v>149.57324511752807</v>
      </c>
      <c r="C69" s="28">
        <v>19.137662540136443</v>
      </c>
    </row>
    <row r="70" spans="2:3" x14ac:dyDescent="0.25">
      <c r="B70" s="28">
        <v>56.51822271185609</v>
      </c>
      <c r="C70" s="28">
        <v>0</v>
      </c>
    </row>
    <row r="71" spans="2:3" x14ac:dyDescent="0.25">
      <c r="B71" s="28">
        <v>146.59775520794361</v>
      </c>
      <c r="C71" s="28">
        <v>16.820348668530993</v>
      </c>
    </row>
    <row r="72" spans="2:3" x14ac:dyDescent="0.25">
      <c r="B72" s="28">
        <v>127.31032728628169</v>
      </c>
      <c r="C72" s="28">
        <v>1.7992846997074148</v>
      </c>
    </row>
    <row r="73" spans="2:3" x14ac:dyDescent="0.25">
      <c r="B73" s="28">
        <v>161.50437756307701</v>
      </c>
      <c r="C73" s="28">
        <v>28.429637831658603</v>
      </c>
    </row>
    <row r="74" spans="2:3" x14ac:dyDescent="0.25">
      <c r="B74" s="28">
        <v>195.86455549754501</v>
      </c>
      <c r="C74" s="28">
        <v>55.189371313495087</v>
      </c>
    </row>
    <row r="75" spans="2:3" x14ac:dyDescent="0.25">
      <c r="B75" s="28">
        <v>79.086255214575772</v>
      </c>
      <c r="C75" s="28">
        <v>0</v>
      </c>
    </row>
    <row r="76" spans="2:3" x14ac:dyDescent="0.25">
      <c r="B76" s="28">
        <v>158.98493252773767</v>
      </c>
      <c r="C76" s="28">
        <v>26.467492065230957</v>
      </c>
    </row>
    <row r="77" spans="2:3" x14ac:dyDescent="0.25">
      <c r="B77" s="28">
        <v>278.54212153540175</v>
      </c>
      <c r="C77" s="28">
        <v>119.57872448621571</v>
      </c>
    </row>
    <row r="78" spans="2:3" x14ac:dyDescent="0.25">
      <c r="B78" s="28">
        <v>78.484357103324598</v>
      </c>
      <c r="C78" s="28">
        <v>0</v>
      </c>
    </row>
    <row r="79" spans="2:3" x14ac:dyDescent="0.25">
      <c r="B79" s="28">
        <v>80.951204381736943</v>
      </c>
      <c r="C79" s="28">
        <v>0</v>
      </c>
    </row>
    <row r="80" spans="2:3" x14ac:dyDescent="0.25">
      <c r="B80" s="28">
        <v>101.43278748497208</v>
      </c>
      <c r="C80" s="28">
        <v>0</v>
      </c>
    </row>
    <row r="81" spans="2:3" x14ac:dyDescent="0.25">
      <c r="B81" s="28">
        <v>85.224835101800906</v>
      </c>
      <c r="C81" s="28">
        <v>0</v>
      </c>
    </row>
    <row r="82" spans="2:3" x14ac:dyDescent="0.25">
      <c r="B82" s="28">
        <v>160.97899748210591</v>
      </c>
      <c r="C82" s="28">
        <v>28.02047141318819</v>
      </c>
    </row>
    <row r="83" spans="2:3" x14ac:dyDescent="0.25">
      <c r="B83" s="28">
        <v>135.10337010915399</v>
      </c>
      <c r="C83" s="28">
        <v>7.8685125526693493</v>
      </c>
    </row>
    <row r="84" spans="2:3" x14ac:dyDescent="0.25">
      <c r="B84" s="28">
        <v>108.73150878059737</v>
      </c>
      <c r="C84" s="28">
        <v>0</v>
      </c>
    </row>
    <row r="85" spans="2:3" x14ac:dyDescent="0.25">
      <c r="B85" s="28">
        <v>68.234210559607504</v>
      </c>
      <c r="C85" s="28">
        <v>0</v>
      </c>
    </row>
    <row r="86" spans="2:3" x14ac:dyDescent="0.25">
      <c r="B86" s="28">
        <v>198.52093075420663</v>
      </c>
      <c r="C86" s="28">
        <v>57.25815844351466</v>
      </c>
    </row>
    <row r="87" spans="2:3" x14ac:dyDescent="0.25">
      <c r="B87" s="28">
        <v>215.86062861772416</v>
      </c>
      <c r="C87" s="28">
        <v>70.762328717843673</v>
      </c>
    </row>
    <row r="88" spans="2:3" x14ac:dyDescent="0.25">
      <c r="B88" s="28">
        <v>335.76020848243496</v>
      </c>
      <c r="C88" s="28">
        <v>164.14021540641289</v>
      </c>
    </row>
    <row r="89" spans="2:3" x14ac:dyDescent="0.25">
      <c r="B89" s="28">
        <v>98.887198014864239</v>
      </c>
      <c r="C89" s="28">
        <v>0</v>
      </c>
    </row>
    <row r="90" spans="2:3" x14ac:dyDescent="0.25">
      <c r="B90" s="28">
        <v>51.763680447743496</v>
      </c>
      <c r="C90" s="28">
        <v>0</v>
      </c>
    </row>
    <row r="91" spans="2:3" x14ac:dyDescent="0.25">
      <c r="B91" s="28">
        <v>128.18473944437434</v>
      </c>
      <c r="C91" s="28">
        <v>2.4802775731571303</v>
      </c>
    </row>
    <row r="92" spans="2:3" x14ac:dyDescent="0.25">
      <c r="B92" s="28">
        <v>120.10166070544022</v>
      </c>
      <c r="C92" s="28">
        <v>0</v>
      </c>
    </row>
    <row r="93" spans="2:3" x14ac:dyDescent="0.25">
      <c r="B93" s="28">
        <v>188.93752987383496</v>
      </c>
      <c r="C93" s="28">
        <v>49.794598333394013</v>
      </c>
    </row>
    <row r="94" spans="2:3" x14ac:dyDescent="0.25">
      <c r="B94" s="28">
        <v>50.377531302726723</v>
      </c>
      <c r="C94" s="28">
        <v>0</v>
      </c>
    </row>
    <row r="95" spans="2:3" x14ac:dyDescent="0.25">
      <c r="B95" s="28">
        <v>120.99064312953577</v>
      </c>
      <c r="C95" s="28">
        <v>0</v>
      </c>
    </row>
    <row r="96" spans="2:3" x14ac:dyDescent="0.25">
      <c r="B96" s="28">
        <v>55.832918339576175</v>
      </c>
      <c r="C96" s="28">
        <v>0</v>
      </c>
    </row>
    <row r="97" spans="2:3" x14ac:dyDescent="0.25">
      <c r="B97" s="28">
        <v>84.223820487623115</v>
      </c>
      <c r="C97" s="28">
        <v>0</v>
      </c>
    </row>
    <row r="98" spans="2:3" x14ac:dyDescent="0.25">
      <c r="B98" s="28">
        <v>133.17183867745584</v>
      </c>
      <c r="C98" s="28">
        <v>6.364234361135801</v>
      </c>
    </row>
    <row r="99" spans="2:3" x14ac:dyDescent="0.25">
      <c r="B99" s="28">
        <v>72.994539736792461</v>
      </c>
      <c r="C99" s="28">
        <v>0</v>
      </c>
    </row>
    <row r="100" spans="2:3" x14ac:dyDescent="0.25">
      <c r="B100" s="28">
        <v>189.82939715026893</v>
      </c>
      <c r="C100" s="28">
        <v>50.48918526667655</v>
      </c>
    </row>
    <row r="101" spans="2:3" x14ac:dyDescent="0.25">
      <c r="B101" s="28">
        <v>106.10139708708832</v>
      </c>
      <c r="C101" s="28">
        <v>0</v>
      </c>
    </row>
    <row r="102" spans="2:3" x14ac:dyDescent="0.25">
      <c r="B102" s="28">
        <v>164.40672116914902</v>
      </c>
      <c r="C102" s="28">
        <v>30.689985304809767</v>
      </c>
    </row>
    <row r="103" spans="2:3" x14ac:dyDescent="0.25">
      <c r="B103" s="28">
        <v>135.69167830259505</v>
      </c>
      <c r="C103" s="28">
        <v>8.3266874344085746</v>
      </c>
    </row>
    <row r="104" spans="2:3" x14ac:dyDescent="0.25">
      <c r="B104" s="28">
        <v>116.00181643329967</v>
      </c>
      <c r="C104" s="28">
        <v>0</v>
      </c>
    </row>
    <row r="105" spans="2:3" x14ac:dyDescent="0.25">
      <c r="B105" s="28">
        <v>199.14871275496614</v>
      </c>
      <c r="C105" s="28">
        <v>57.747075557304299</v>
      </c>
    </row>
    <row r="106" spans="2:3" x14ac:dyDescent="0.25">
      <c r="B106" s="28">
        <v>148.1114784449606</v>
      </c>
      <c r="C106" s="28">
        <v>17.999237510873208</v>
      </c>
    </row>
    <row r="107" spans="2:3" x14ac:dyDescent="0.25">
      <c r="B107" s="28">
        <v>136.67190756284646</v>
      </c>
      <c r="C107" s="28">
        <v>9.0900907498818739</v>
      </c>
    </row>
    <row r="108" spans="2:3" x14ac:dyDescent="0.25">
      <c r="B108" s="28">
        <v>126.50104161123359</v>
      </c>
      <c r="C108" s="28">
        <v>1.1690123822514824</v>
      </c>
    </row>
    <row r="109" spans="2:3" x14ac:dyDescent="0.25">
      <c r="B109" s="28">
        <v>294.40994730837627</v>
      </c>
      <c r="C109" s="28">
        <v>131.93659962384888</v>
      </c>
    </row>
    <row r="110" spans="2:3" x14ac:dyDescent="0.25">
      <c r="B110" s="28">
        <v>182.74985520896368</v>
      </c>
      <c r="C110" s="28">
        <v>44.975632459001162</v>
      </c>
    </row>
    <row r="111" spans="2:3" x14ac:dyDescent="0.25">
      <c r="B111" s="28">
        <v>157.75645872596971</v>
      </c>
      <c r="C111" s="28">
        <v>25.510755706431368</v>
      </c>
    </row>
    <row r="112" spans="2:3" x14ac:dyDescent="0.25">
      <c r="B112" s="28">
        <v>84.847513869885006</v>
      </c>
      <c r="C112" s="28">
        <v>0</v>
      </c>
    </row>
    <row r="113" spans="2:3" x14ac:dyDescent="0.25">
      <c r="B113" s="28">
        <v>164.02251480268077</v>
      </c>
      <c r="C113" s="28">
        <v>30.390765085743276</v>
      </c>
    </row>
    <row r="114" spans="2:3" x14ac:dyDescent="0.25">
      <c r="B114" s="28">
        <v>179.65504439593579</v>
      </c>
      <c r="C114" s="28">
        <v>42.565391374357191</v>
      </c>
    </row>
    <row r="115" spans="2:3" x14ac:dyDescent="0.25">
      <c r="B115" s="28">
        <v>159.52707158577005</v>
      </c>
      <c r="C115" s="28">
        <v>26.889710388160164</v>
      </c>
    </row>
    <row r="116" spans="2:3" x14ac:dyDescent="0.25">
      <c r="B116" s="28">
        <v>79.353178588421997</v>
      </c>
      <c r="C116" s="28">
        <v>0</v>
      </c>
    </row>
    <row r="117" spans="2:3" x14ac:dyDescent="0.25">
      <c r="B117" s="28">
        <v>63.36949751943245</v>
      </c>
      <c r="C117" s="28">
        <v>0</v>
      </c>
    </row>
    <row r="118" spans="2:3" x14ac:dyDescent="0.25">
      <c r="B118" s="28">
        <v>195.45979312451348</v>
      </c>
      <c r="C118" s="28">
        <v>54.87414206042029</v>
      </c>
    </row>
    <row r="119" spans="2:3" x14ac:dyDescent="0.25">
      <c r="B119" s="28">
        <v>101.19577831512809</v>
      </c>
      <c r="C119" s="28">
        <v>0</v>
      </c>
    </row>
    <row r="120" spans="2:3" x14ac:dyDescent="0.25">
      <c r="B120" s="28">
        <v>81.123053961101746</v>
      </c>
      <c r="C120" s="28">
        <v>0</v>
      </c>
    </row>
    <row r="121" spans="2:3" x14ac:dyDescent="0.25">
      <c r="B121" s="28">
        <v>121.76134985189273</v>
      </c>
      <c r="C121" s="28">
        <v>0</v>
      </c>
    </row>
    <row r="122" spans="2:3" x14ac:dyDescent="0.25">
      <c r="B122" s="28">
        <v>203.82777267756359</v>
      </c>
      <c r="C122" s="28">
        <v>61.391131089061219</v>
      </c>
    </row>
    <row r="123" spans="2:3" x14ac:dyDescent="0.25">
      <c r="B123" s="28">
        <v>206.90444077584829</v>
      </c>
      <c r="C123" s="28">
        <v>63.787242613256147</v>
      </c>
    </row>
    <row r="124" spans="2:3" x14ac:dyDescent="0.25">
      <c r="B124" s="28">
        <v>196.98627989329449</v>
      </c>
      <c r="C124" s="28">
        <v>56.062971151295081</v>
      </c>
    </row>
    <row r="125" spans="2:3" x14ac:dyDescent="0.25">
      <c r="B125" s="28">
        <v>154.44755534852453</v>
      </c>
      <c r="C125" s="28">
        <v>22.933779164969444</v>
      </c>
    </row>
    <row r="126" spans="2:3" x14ac:dyDescent="0.25">
      <c r="B126" s="28">
        <v>89.822871142822521</v>
      </c>
      <c r="C126" s="28">
        <v>0</v>
      </c>
    </row>
    <row r="127" spans="2:3" x14ac:dyDescent="0.25">
      <c r="B127" s="28">
        <v>67.667582653753982</v>
      </c>
      <c r="C127" s="28">
        <v>0</v>
      </c>
    </row>
    <row r="128" spans="2:3" x14ac:dyDescent="0.25">
      <c r="B128" s="28">
        <v>98.013678126677419</v>
      </c>
      <c r="C128" s="28">
        <v>0</v>
      </c>
    </row>
    <row r="129" spans="2:3" x14ac:dyDescent="0.25">
      <c r="B129" s="28">
        <v>73.268755030614059</v>
      </c>
      <c r="C129" s="28">
        <v>0</v>
      </c>
    </row>
    <row r="130" spans="2:3" x14ac:dyDescent="0.25">
      <c r="B130" s="28">
        <v>118.86137248155052</v>
      </c>
      <c r="C130" s="28">
        <v>0</v>
      </c>
    </row>
    <row r="131" spans="2:3" x14ac:dyDescent="0.25">
      <c r="B131" s="28">
        <v>207.19336964842989</v>
      </c>
      <c r="C131" s="28">
        <v>64.01226064547464</v>
      </c>
    </row>
    <row r="132" spans="2:3" x14ac:dyDescent="0.25">
      <c r="B132" s="28">
        <v>114.32916686299103</v>
      </c>
      <c r="C132" s="28">
        <v>0</v>
      </c>
    </row>
    <row r="133" spans="2:3" x14ac:dyDescent="0.25">
      <c r="B133" s="28">
        <v>220.63269632583692</v>
      </c>
      <c r="C133" s="28">
        <v>74.47881878579166</v>
      </c>
    </row>
    <row r="134" spans="2:3" x14ac:dyDescent="0.25">
      <c r="B134" s="28">
        <v>62.55169419215315</v>
      </c>
      <c r="C134" s="28">
        <v>0</v>
      </c>
    </row>
    <row r="135" spans="2:3" x14ac:dyDescent="0.25">
      <c r="B135" s="28">
        <v>124.61012078823528</v>
      </c>
      <c r="C135" s="28">
        <v>0</v>
      </c>
    </row>
    <row r="136" spans="2:3" x14ac:dyDescent="0.25">
      <c r="B136" s="28">
        <v>60.427365154895213</v>
      </c>
      <c r="C136" s="28">
        <v>0</v>
      </c>
    </row>
    <row r="137" spans="2:3" x14ac:dyDescent="0.25">
      <c r="B137" s="28">
        <v>49.654281521167988</v>
      </c>
      <c r="C137" s="28">
        <v>0</v>
      </c>
    </row>
    <row r="138" spans="2:3" x14ac:dyDescent="0.25">
      <c r="B138" s="28">
        <v>226.64721970147934</v>
      </c>
      <c r="C138" s="28">
        <v>79.16293430054327</v>
      </c>
    </row>
    <row r="139" spans="2:3" x14ac:dyDescent="0.25">
      <c r="B139" s="28">
        <v>109.45819089437916</v>
      </c>
      <c r="C139" s="28">
        <v>0</v>
      </c>
    </row>
    <row r="140" spans="2:3" x14ac:dyDescent="0.25">
      <c r="B140" s="28">
        <v>56.77055132269362</v>
      </c>
      <c r="C140" s="28">
        <v>0</v>
      </c>
    </row>
    <row r="141" spans="2:3" x14ac:dyDescent="0.25">
      <c r="B141" s="28">
        <v>66.406508613232347</v>
      </c>
      <c r="C141" s="28">
        <v>0</v>
      </c>
    </row>
    <row r="142" spans="2:3" x14ac:dyDescent="0.25">
      <c r="B142" s="28">
        <v>148.02753916369699</v>
      </c>
      <c r="C142" s="28">
        <v>17.933865532894657</v>
      </c>
    </row>
    <row r="143" spans="2:3" x14ac:dyDescent="0.25">
      <c r="B143" s="28">
        <v>68.178032538943626</v>
      </c>
      <c r="C143" s="28">
        <v>0</v>
      </c>
    </row>
    <row r="144" spans="2:3" x14ac:dyDescent="0.25">
      <c r="B144" s="28">
        <v>95.040218874118409</v>
      </c>
      <c r="C144" s="28">
        <v>0</v>
      </c>
    </row>
    <row r="145" spans="2:3" x14ac:dyDescent="0.25">
      <c r="B145" s="28">
        <v>166.55328456220894</v>
      </c>
      <c r="C145" s="28">
        <v>32.361730556237248</v>
      </c>
    </row>
    <row r="146" spans="2:3" x14ac:dyDescent="0.25">
      <c r="B146" s="28">
        <v>107.11415083570182</v>
      </c>
      <c r="C146" s="28">
        <v>0</v>
      </c>
    </row>
    <row r="147" spans="2:3" x14ac:dyDescent="0.25">
      <c r="B147" s="28">
        <v>82.8264814675954</v>
      </c>
      <c r="C147" s="28">
        <v>0</v>
      </c>
    </row>
    <row r="148" spans="2:3" x14ac:dyDescent="0.25">
      <c r="B148" s="28">
        <v>103.22768431399099</v>
      </c>
      <c r="C148" s="28">
        <v>0</v>
      </c>
    </row>
    <row r="149" spans="2:3" x14ac:dyDescent="0.25">
      <c r="B149" s="28">
        <v>118.55517619540132</v>
      </c>
      <c r="C149" s="28">
        <v>0</v>
      </c>
    </row>
    <row r="150" spans="2:3" x14ac:dyDescent="0.25">
      <c r="B150" s="28">
        <v>172.86270472238502</v>
      </c>
      <c r="C150" s="28">
        <v>37.275511917708883</v>
      </c>
    </row>
    <row r="151" spans="2:3" x14ac:dyDescent="0.25">
      <c r="B151" s="28">
        <v>37.143924113161177</v>
      </c>
      <c r="C151" s="28">
        <v>0</v>
      </c>
    </row>
    <row r="152" spans="2:3" x14ac:dyDescent="0.25">
      <c r="B152" s="28">
        <v>179.94950749526981</v>
      </c>
      <c r="C152" s="28">
        <v>42.794719466704166</v>
      </c>
    </row>
    <row r="153" spans="2:3" x14ac:dyDescent="0.25">
      <c r="B153" s="28">
        <v>84.586659122703296</v>
      </c>
      <c r="C153" s="28">
        <v>0</v>
      </c>
    </row>
    <row r="154" spans="2:3" x14ac:dyDescent="0.25">
      <c r="B154" s="28">
        <v>188.6295650234558</v>
      </c>
      <c r="C154" s="28">
        <v>49.554755066760244</v>
      </c>
    </row>
    <row r="155" spans="2:3" x14ac:dyDescent="0.25">
      <c r="B155" s="28">
        <v>223.37916213133872</v>
      </c>
      <c r="C155" s="28">
        <v>76.617768505795297</v>
      </c>
    </row>
    <row r="156" spans="2:3" x14ac:dyDescent="0.25">
      <c r="B156" s="28">
        <v>151.02728615475209</v>
      </c>
      <c r="C156" s="28">
        <v>20.270070838544463</v>
      </c>
    </row>
    <row r="157" spans="2:3" x14ac:dyDescent="0.25">
      <c r="B157" s="28">
        <v>111.9317463773351</v>
      </c>
      <c r="C157" s="28">
        <v>0</v>
      </c>
    </row>
    <row r="158" spans="2:3" x14ac:dyDescent="0.25">
      <c r="B158" s="28">
        <v>108.13530218750383</v>
      </c>
      <c r="C158" s="28">
        <v>0</v>
      </c>
    </row>
    <row r="159" spans="2:3" x14ac:dyDescent="0.25">
      <c r="B159" s="28">
        <v>128.21252052261445</v>
      </c>
      <c r="C159" s="28">
        <v>2.5019134986450959</v>
      </c>
    </row>
    <row r="160" spans="2:3" x14ac:dyDescent="0.25">
      <c r="B160" s="28">
        <v>113.93828447452776</v>
      </c>
      <c r="C160" s="28">
        <v>0</v>
      </c>
    </row>
    <row r="161" spans="2:3" x14ac:dyDescent="0.25">
      <c r="B161" s="28">
        <v>224.29160561527848</v>
      </c>
      <c r="C161" s="28">
        <v>77.328380205595991</v>
      </c>
    </row>
    <row r="162" spans="2:3" x14ac:dyDescent="0.25">
      <c r="B162" s="28">
        <v>184.78949363496278</v>
      </c>
      <c r="C162" s="28">
        <v>46.564104462351793</v>
      </c>
    </row>
    <row r="163" spans="2:3" x14ac:dyDescent="0.25">
      <c r="B163" s="28">
        <v>129.54732059913127</v>
      </c>
      <c r="C163" s="28">
        <v>3.5414568434801614</v>
      </c>
    </row>
    <row r="164" spans="2:3" x14ac:dyDescent="0.25">
      <c r="B164" s="28">
        <v>137.56300342998969</v>
      </c>
      <c r="C164" s="28">
        <v>9.7840769090047175</v>
      </c>
    </row>
    <row r="165" spans="2:3" x14ac:dyDescent="0.25">
      <c r="B165" s="28">
        <v>77.977703006608309</v>
      </c>
      <c r="C165" s="28">
        <v>0</v>
      </c>
    </row>
    <row r="166" spans="2:3" x14ac:dyDescent="0.25">
      <c r="B166" s="28">
        <v>101.69838230721892</v>
      </c>
      <c r="C166" s="28">
        <v>0</v>
      </c>
    </row>
    <row r="167" spans="2:3" x14ac:dyDescent="0.25">
      <c r="B167" s="28">
        <v>124.57448920361772</v>
      </c>
      <c r="C167" s="28">
        <v>0</v>
      </c>
    </row>
    <row r="168" spans="2:3" x14ac:dyDescent="0.25">
      <c r="B168" s="28">
        <v>116.54624207245642</v>
      </c>
      <c r="C168" s="28">
        <v>0</v>
      </c>
    </row>
    <row r="169" spans="2:3" x14ac:dyDescent="0.25">
      <c r="B169" s="28">
        <v>188.61758380198617</v>
      </c>
      <c r="C169" s="28">
        <v>49.545424082097561</v>
      </c>
    </row>
    <row r="170" spans="2:3" x14ac:dyDescent="0.25">
      <c r="B170" s="28">
        <v>106.77151384512861</v>
      </c>
      <c r="C170" s="28">
        <v>0</v>
      </c>
    </row>
    <row r="171" spans="2:3" x14ac:dyDescent="0.25">
      <c r="B171" s="28">
        <v>187.09052234585724</v>
      </c>
      <c r="C171" s="28">
        <v>48.356147424266183</v>
      </c>
    </row>
    <row r="172" spans="2:3" x14ac:dyDescent="0.25">
      <c r="B172" s="28">
        <v>66.056362109275497</v>
      </c>
      <c r="C172" s="28">
        <v>0</v>
      </c>
    </row>
    <row r="173" spans="2:3" x14ac:dyDescent="0.25">
      <c r="B173" s="28">
        <v>74.902266089066117</v>
      </c>
      <c r="C173" s="28">
        <v>0</v>
      </c>
    </row>
    <row r="174" spans="2:3" x14ac:dyDescent="0.25">
      <c r="B174" s="28">
        <v>222.1517265728497</v>
      </c>
      <c r="C174" s="28">
        <v>75.66184073167436</v>
      </c>
    </row>
    <row r="175" spans="2:3" x14ac:dyDescent="0.25">
      <c r="B175" s="28">
        <v>170.41186750977886</v>
      </c>
      <c r="C175" s="28">
        <v>35.366797977350664</v>
      </c>
    </row>
    <row r="176" spans="2:3" x14ac:dyDescent="0.25">
      <c r="B176" s="28">
        <v>329.22305743269635</v>
      </c>
      <c r="C176" s="28">
        <v>159.04907704982043</v>
      </c>
    </row>
    <row r="177" spans="2:3" x14ac:dyDescent="0.25">
      <c r="B177" s="28">
        <v>96.584266420227266</v>
      </c>
      <c r="C177" s="28">
        <v>0</v>
      </c>
    </row>
    <row r="178" spans="2:3" x14ac:dyDescent="0.25">
      <c r="B178" s="28">
        <v>117.83017231230706</v>
      </c>
      <c r="C178" s="28">
        <v>0</v>
      </c>
    </row>
    <row r="179" spans="2:3" x14ac:dyDescent="0.25">
      <c r="B179" s="28">
        <v>178.82673035787087</v>
      </c>
      <c r="C179" s="28">
        <v>41.920299752883196</v>
      </c>
    </row>
    <row r="180" spans="2:3" x14ac:dyDescent="0.25">
      <c r="B180" s="28">
        <v>83.170781644674449</v>
      </c>
      <c r="C180" s="28">
        <v>0</v>
      </c>
    </row>
    <row r="181" spans="2:3" x14ac:dyDescent="0.25">
      <c r="B181" s="28">
        <v>241.43977736253683</v>
      </c>
      <c r="C181" s="28">
        <v>90.683389790603727</v>
      </c>
    </row>
    <row r="182" spans="2:3" x14ac:dyDescent="0.25">
      <c r="B182" s="28">
        <v>139.3713735638942</v>
      </c>
      <c r="C182" s="28">
        <v>11.192436985372487</v>
      </c>
    </row>
    <row r="183" spans="2:3" x14ac:dyDescent="0.25">
      <c r="B183" s="28">
        <v>134.32023718625916</v>
      </c>
      <c r="C183" s="28">
        <v>7.2586080190698636</v>
      </c>
    </row>
    <row r="184" spans="2:3" x14ac:dyDescent="0.25">
      <c r="B184" s="28">
        <v>189.41189374877086</v>
      </c>
      <c r="C184" s="28">
        <v>50.164033290654885</v>
      </c>
    </row>
    <row r="185" spans="2:3" x14ac:dyDescent="0.25">
      <c r="B185" s="28">
        <v>258.81119668864017</v>
      </c>
      <c r="C185" s="28">
        <v>104.21226476483474</v>
      </c>
    </row>
    <row r="186" spans="2:3" x14ac:dyDescent="0.25">
      <c r="B186" s="28">
        <v>36.997002986758716</v>
      </c>
      <c r="C186" s="28">
        <v>0</v>
      </c>
    </row>
    <row r="187" spans="2:3" x14ac:dyDescent="0.25">
      <c r="B187" s="28">
        <v>80.244785837341226</v>
      </c>
      <c r="C187" s="28">
        <v>0</v>
      </c>
    </row>
    <row r="188" spans="2:3" x14ac:dyDescent="0.25">
      <c r="B188" s="28">
        <v>109.65970005970432</v>
      </c>
      <c r="C188" s="28">
        <v>0</v>
      </c>
    </row>
    <row r="189" spans="2:3" x14ac:dyDescent="0.25">
      <c r="B189" s="28">
        <v>127.07132916942335</v>
      </c>
      <c r="C189" s="28">
        <v>1.6131527791455478</v>
      </c>
    </row>
    <row r="190" spans="2:3" x14ac:dyDescent="0.25">
      <c r="B190" s="28">
        <v>90.516375472320235</v>
      </c>
      <c r="C190" s="28">
        <v>0</v>
      </c>
    </row>
    <row r="191" spans="2:3" x14ac:dyDescent="0.25">
      <c r="B191" s="28">
        <v>122.93825931650801</v>
      </c>
      <c r="C191" s="28">
        <v>0</v>
      </c>
    </row>
    <row r="192" spans="2:3" x14ac:dyDescent="0.25">
      <c r="B192" s="28">
        <v>117.39384055477419</v>
      </c>
      <c r="C192" s="28">
        <v>0</v>
      </c>
    </row>
    <row r="193" spans="2:3" x14ac:dyDescent="0.25">
      <c r="B193" s="28">
        <v>108.51957189610096</v>
      </c>
      <c r="C193" s="28">
        <v>0</v>
      </c>
    </row>
    <row r="194" spans="2:3" x14ac:dyDescent="0.25">
      <c r="B194" s="28">
        <v>88.062623313514962</v>
      </c>
      <c r="C194" s="28">
        <v>0</v>
      </c>
    </row>
    <row r="195" spans="2:3" x14ac:dyDescent="0.25">
      <c r="B195" s="28">
        <v>46.569246228756583</v>
      </c>
      <c r="C195" s="28">
        <v>0</v>
      </c>
    </row>
    <row r="196" spans="2:3" x14ac:dyDescent="0.25">
      <c r="B196" s="28">
        <v>74.085533416179373</v>
      </c>
      <c r="C196" s="28">
        <v>0</v>
      </c>
    </row>
    <row r="197" spans="2:3" x14ac:dyDescent="0.25">
      <c r="B197" s="28">
        <v>143.62947499092266</v>
      </c>
      <c r="C197" s="28">
        <v>14.508649711139721</v>
      </c>
    </row>
    <row r="198" spans="2:3" x14ac:dyDescent="0.25">
      <c r="B198" s="28">
        <v>83.144910214214264</v>
      </c>
      <c r="C198" s="28">
        <v>0</v>
      </c>
    </row>
    <row r="199" spans="2:3" x14ac:dyDescent="0.25">
      <c r="B199" s="28">
        <v>90.83481346172205</v>
      </c>
      <c r="C199" s="28">
        <v>0</v>
      </c>
    </row>
    <row r="200" spans="2:3" x14ac:dyDescent="0.25">
      <c r="B200" s="28">
        <v>221.7912570555599</v>
      </c>
      <c r="C200" s="28">
        <v>75.381106789335689</v>
      </c>
    </row>
    <row r="201" spans="2:3" x14ac:dyDescent="0.25">
      <c r="B201" s="28">
        <v>301.73252684663476</v>
      </c>
      <c r="C201" s="28">
        <v>137.63943030234725</v>
      </c>
    </row>
    <row r="202" spans="2:3" x14ac:dyDescent="0.25">
      <c r="B202" s="28">
        <v>104.08671987859157</v>
      </c>
      <c r="C202" s="28">
        <v>0</v>
      </c>
    </row>
    <row r="203" spans="2:3" x14ac:dyDescent="0.25">
      <c r="B203" s="28">
        <v>99.780498340697847</v>
      </c>
      <c r="C203" s="28">
        <v>0</v>
      </c>
    </row>
    <row r="204" spans="2:3" x14ac:dyDescent="0.25">
      <c r="B204" s="28">
        <v>49.450914262562023</v>
      </c>
      <c r="C204" s="28">
        <v>0</v>
      </c>
    </row>
    <row r="205" spans="2:3" x14ac:dyDescent="0.25">
      <c r="B205" s="28">
        <v>78.535431615184677</v>
      </c>
      <c r="C205" s="28">
        <v>0</v>
      </c>
    </row>
    <row r="206" spans="2:3" x14ac:dyDescent="0.25">
      <c r="B206" s="28">
        <v>213.33315131158585</v>
      </c>
      <c r="C206" s="28">
        <v>68.793927412627966</v>
      </c>
    </row>
    <row r="207" spans="2:3" x14ac:dyDescent="0.25">
      <c r="B207" s="28">
        <v>49.296109435663872</v>
      </c>
      <c r="C207" s="28">
        <v>0</v>
      </c>
    </row>
    <row r="208" spans="2:3" x14ac:dyDescent="0.25">
      <c r="B208" s="28">
        <v>102.78642018641861</v>
      </c>
      <c r="C208" s="28">
        <v>0</v>
      </c>
    </row>
    <row r="209" spans="2:3" x14ac:dyDescent="0.25">
      <c r="B209" s="28">
        <v>137.76918485685485</v>
      </c>
      <c r="C209" s="28">
        <v>9.9446511657020817</v>
      </c>
    </row>
    <row r="210" spans="2:3" x14ac:dyDescent="0.25">
      <c r="B210" s="28">
        <v>176.29334763592314</v>
      </c>
      <c r="C210" s="28">
        <v>39.947299305210741</v>
      </c>
    </row>
    <row r="211" spans="2:3" x14ac:dyDescent="0.25">
      <c r="B211" s="28">
        <v>65.41190415786842</v>
      </c>
      <c r="C211" s="28">
        <v>0</v>
      </c>
    </row>
    <row r="212" spans="2:3" x14ac:dyDescent="0.25">
      <c r="B212" s="28">
        <v>98.544021198128434</v>
      </c>
      <c r="C212" s="28">
        <v>0</v>
      </c>
    </row>
    <row r="213" spans="2:3" x14ac:dyDescent="0.25">
      <c r="B213" s="28">
        <v>157.87930527991927</v>
      </c>
      <c r="C213" s="28">
        <v>25.606428698844901</v>
      </c>
    </row>
    <row r="214" spans="2:3" x14ac:dyDescent="0.25">
      <c r="B214" s="28">
        <v>125.35692019201043</v>
      </c>
      <c r="C214" s="28">
        <v>0.27796972503172279</v>
      </c>
    </row>
    <row r="215" spans="2:3" x14ac:dyDescent="0.25">
      <c r="B215" s="28">
        <v>537.98400254884496</v>
      </c>
      <c r="C215" s="28">
        <v>321.63226458100348</v>
      </c>
    </row>
    <row r="216" spans="2:3" x14ac:dyDescent="0.25">
      <c r="B216" s="28">
        <v>140.43082057634032</v>
      </c>
      <c r="C216" s="28">
        <v>12.017535148288191</v>
      </c>
    </row>
    <row r="217" spans="2:3" x14ac:dyDescent="0.25">
      <c r="B217" s="28">
        <v>113.50086141144517</v>
      </c>
      <c r="C217" s="28">
        <v>0</v>
      </c>
    </row>
    <row r="218" spans="2:3" x14ac:dyDescent="0.25">
      <c r="B218" s="28">
        <v>137.47520426929532</v>
      </c>
      <c r="C218" s="28">
        <v>9.7156988539029285</v>
      </c>
    </row>
    <row r="219" spans="2:3" x14ac:dyDescent="0.25">
      <c r="B219" s="28">
        <v>102.0783004697539</v>
      </c>
      <c r="C219" s="28">
        <v>0</v>
      </c>
    </row>
    <row r="220" spans="2:3" x14ac:dyDescent="0.25">
      <c r="B220" s="28">
        <v>194.61092558852837</v>
      </c>
      <c r="C220" s="28">
        <v>54.213043358671193</v>
      </c>
    </row>
    <row r="221" spans="2:3" x14ac:dyDescent="0.25">
      <c r="B221" s="28">
        <v>256.23876098034322</v>
      </c>
      <c r="C221" s="28">
        <v>102.20884982081223</v>
      </c>
    </row>
    <row r="222" spans="2:3" x14ac:dyDescent="0.25">
      <c r="B222" s="28">
        <v>72.412143783312359</v>
      </c>
      <c r="C222" s="28">
        <v>0</v>
      </c>
    </row>
    <row r="223" spans="2:3" x14ac:dyDescent="0.25">
      <c r="B223" s="28">
        <v>175.78702053854315</v>
      </c>
      <c r="C223" s="28">
        <v>39.552971365280925</v>
      </c>
    </row>
    <row r="224" spans="2:3" x14ac:dyDescent="0.25">
      <c r="B224" s="28">
        <v>225.69758841515045</v>
      </c>
      <c r="C224" s="28">
        <v>78.423360711121205</v>
      </c>
    </row>
    <row r="225" spans="2:3" x14ac:dyDescent="0.25">
      <c r="B225" s="28">
        <v>149.53274497874392</v>
      </c>
      <c r="C225" s="28">
        <v>19.106121000336842</v>
      </c>
    </row>
    <row r="226" spans="2:3" x14ac:dyDescent="0.25">
      <c r="B226" s="28">
        <v>77.619435608528875</v>
      </c>
      <c r="C226" s="28">
        <v>0</v>
      </c>
    </row>
    <row r="227" spans="2:3" x14ac:dyDescent="0.25">
      <c r="B227" s="28">
        <v>79.695617325192316</v>
      </c>
      <c r="C227" s="28">
        <v>0</v>
      </c>
    </row>
    <row r="228" spans="2:3" x14ac:dyDescent="0.25">
      <c r="B228" s="28">
        <v>143.65086949086833</v>
      </c>
      <c r="C228" s="28">
        <v>14.525311764450832</v>
      </c>
    </row>
    <row r="229" spans="2:3" x14ac:dyDescent="0.25">
      <c r="B229" s="28">
        <v>118.30352606877805</v>
      </c>
      <c r="C229" s="28">
        <v>0</v>
      </c>
    </row>
    <row r="230" spans="2:3" x14ac:dyDescent="0.25">
      <c r="B230" s="28">
        <v>174.18182954380558</v>
      </c>
      <c r="C230" s="28">
        <v>38.302847361600143</v>
      </c>
    </row>
    <row r="231" spans="2:3" x14ac:dyDescent="0.25">
      <c r="B231" s="28">
        <v>74.600343664845042</v>
      </c>
      <c r="C231" s="28">
        <v>0</v>
      </c>
    </row>
    <row r="232" spans="2:3" x14ac:dyDescent="0.25">
      <c r="B232" s="28">
        <v>209.157940662974</v>
      </c>
      <c r="C232" s="28">
        <v>65.542270090000983</v>
      </c>
    </row>
    <row r="233" spans="2:3" x14ac:dyDescent="0.25">
      <c r="B233" s="28">
        <v>68.044081124156975</v>
      </c>
      <c r="C233" s="28">
        <v>0</v>
      </c>
    </row>
    <row r="234" spans="2:3" x14ac:dyDescent="0.25">
      <c r="B234" s="28">
        <v>146.64165894381426</v>
      </c>
      <c r="C234" s="28">
        <v>16.854540932406824</v>
      </c>
    </row>
    <row r="235" spans="2:3" x14ac:dyDescent="0.25">
      <c r="B235" s="28">
        <v>82.412279781406951</v>
      </c>
      <c r="C235" s="28">
        <v>0</v>
      </c>
    </row>
    <row r="236" spans="2:3" x14ac:dyDescent="0.25">
      <c r="B236" s="28">
        <v>84.252766004832665</v>
      </c>
      <c r="C236" s="28">
        <v>0</v>
      </c>
    </row>
    <row r="237" spans="2:3" x14ac:dyDescent="0.25">
      <c r="B237" s="28">
        <v>164.35208583651422</v>
      </c>
      <c r="C237" s="28">
        <v>30.647435264970419</v>
      </c>
    </row>
    <row r="238" spans="2:3" x14ac:dyDescent="0.25">
      <c r="B238" s="28">
        <v>145.61727514911379</v>
      </c>
      <c r="C238" s="28">
        <v>16.056750030928441</v>
      </c>
    </row>
    <row r="239" spans="2:3" x14ac:dyDescent="0.25">
      <c r="B239" s="28">
        <v>154.06558297850344</v>
      </c>
      <c r="C239" s="28">
        <v>22.63629878408538</v>
      </c>
    </row>
    <row r="240" spans="2:3" x14ac:dyDescent="0.25">
      <c r="B240" s="28">
        <v>79.162129142215775</v>
      </c>
      <c r="C240" s="28">
        <v>0</v>
      </c>
    </row>
    <row r="241" spans="2:3" x14ac:dyDescent="0.25">
      <c r="B241" s="28">
        <v>146.88530274006621</v>
      </c>
      <c r="C241" s="28">
        <v>17.044290911718328</v>
      </c>
    </row>
    <row r="242" spans="2:3" x14ac:dyDescent="0.25">
      <c r="B242" s="28">
        <v>107.49546923264217</v>
      </c>
      <c r="C242" s="28">
        <v>0</v>
      </c>
    </row>
    <row r="243" spans="2:3" x14ac:dyDescent="0.25">
      <c r="B243" s="28">
        <v>101.43464368532098</v>
      </c>
      <c r="C243" s="28">
        <v>0</v>
      </c>
    </row>
    <row r="244" spans="2:3" x14ac:dyDescent="0.25">
      <c r="B244" s="28">
        <v>250.5660782531078</v>
      </c>
      <c r="C244" s="28">
        <v>97.790960070725646</v>
      </c>
    </row>
    <row r="245" spans="2:3" x14ac:dyDescent="0.25">
      <c r="B245" s="28">
        <v>273.11044980058324</v>
      </c>
      <c r="C245" s="28">
        <v>115.34853428575225</v>
      </c>
    </row>
    <row r="246" spans="2:3" x14ac:dyDescent="0.25">
      <c r="B246" s="28">
        <v>153.41698768603086</v>
      </c>
      <c r="C246" s="28">
        <v>22.131172262411308</v>
      </c>
    </row>
    <row r="247" spans="2:3" x14ac:dyDescent="0.25">
      <c r="B247" s="28">
        <v>222.63971947164123</v>
      </c>
      <c r="C247" s="28">
        <v>76.041889983386497</v>
      </c>
    </row>
    <row r="248" spans="2:3" x14ac:dyDescent="0.25">
      <c r="B248" s="28">
        <v>143.88119188544155</v>
      </c>
      <c r="C248" s="28">
        <v>14.704687025703338</v>
      </c>
    </row>
    <row r="249" spans="2:3" x14ac:dyDescent="0.25">
      <c r="B249" s="28">
        <v>147.01229185210079</v>
      </c>
      <c r="C249" s="28">
        <v>17.1431901316124</v>
      </c>
    </row>
    <row r="250" spans="2:3" x14ac:dyDescent="0.25">
      <c r="B250" s="28">
        <v>123.61817293518017</v>
      </c>
      <c r="C250" s="28">
        <v>0</v>
      </c>
    </row>
    <row r="251" spans="2:3" x14ac:dyDescent="0.25">
      <c r="B251" s="28">
        <v>156.90899029122951</v>
      </c>
      <c r="C251" s="28">
        <v>24.850746625827401</v>
      </c>
    </row>
    <row r="252" spans="2:3" x14ac:dyDescent="0.25">
      <c r="B252" s="28">
        <v>82.423372073453592</v>
      </c>
      <c r="C252" s="28">
        <v>0</v>
      </c>
    </row>
    <row r="253" spans="2:3" x14ac:dyDescent="0.25">
      <c r="B253" s="28">
        <v>66.968905469137553</v>
      </c>
      <c r="C253" s="28">
        <v>0</v>
      </c>
    </row>
    <row r="254" spans="2:3" x14ac:dyDescent="0.25">
      <c r="B254" s="28">
        <v>292.73254628610545</v>
      </c>
      <c r="C254" s="28">
        <v>130.6302383941796</v>
      </c>
    </row>
    <row r="255" spans="2:3" x14ac:dyDescent="0.25">
      <c r="B255" s="28">
        <v>159.19914323916649</v>
      </c>
      <c r="C255" s="28">
        <v>26.634319535034006</v>
      </c>
    </row>
    <row r="256" spans="2:3" x14ac:dyDescent="0.25">
      <c r="B256" s="28">
        <v>96.671513132341204</v>
      </c>
      <c r="C256" s="28">
        <v>0</v>
      </c>
    </row>
    <row r="257" spans="2:3" x14ac:dyDescent="0.25">
      <c r="B257" s="28">
        <v>117.26080403174987</v>
      </c>
      <c r="C257" s="28">
        <v>0</v>
      </c>
    </row>
    <row r="258" spans="2:3" x14ac:dyDescent="0.25">
      <c r="B258" s="28">
        <v>141.71777419118928</v>
      </c>
      <c r="C258" s="28">
        <v>13.019815631309132</v>
      </c>
    </row>
    <row r="259" spans="2:3" x14ac:dyDescent="0.25">
      <c r="B259" s="28">
        <v>43.436027015716547</v>
      </c>
      <c r="C259" s="28">
        <v>0</v>
      </c>
    </row>
    <row r="260" spans="2:3" x14ac:dyDescent="0.25">
      <c r="B260" s="28">
        <v>71.943479536817804</v>
      </c>
      <c r="C260" s="28">
        <v>0</v>
      </c>
    </row>
    <row r="261" spans="2:3" x14ac:dyDescent="0.25">
      <c r="B261" s="28">
        <v>129.82902036107188</v>
      </c>
      <c r="C261" s="28">
        <v>3.7608448386705415</v>
      </c>
    </row>
    <row r="262" spans="2:3" x14ac:dyDescent="0.25">
      <c r="B262" s="28">
        <v>107.8719672213885</v>
      </c>
      <c r="C262" s="28">
        <v>0</v>
      </c>
    </row>
    <row r="263" spans="2:3" x14ac:dyDescent="0.25">
      <c r="B263" s="28">
        <v>170.2578253985584</v>
      </c>
      <c r="C263" s="28">
        <v>35.246829860506196</v>
      </c>
    </row>
    <row r="264" spans="2:3" x14ac:dyDescent="0.25">
      <c r="B264" s="28">
        <v>91.290462728131885</v>
      </c>
      <c r="C264" s="28">
        <v>0</v>
      </c>
    </row>
    <row r="265" spans="2:3" x14ac:dyDescent="0.25">
      <c r="B265" s="28">
        <v>117.08034695501405</v>
      </c>
      <c r="C265" s="28">
        <v>0</v>
      </c>
    </row>
    <row r="266" spans="2:3" x14ac:dyDescent="0.25">
      <c r="B266" s="28">
        <v>80.471552247099993</v>
      </c>
      <c r="C266" s="28">
        <v>0</v>
      </c>
    </row>
    <row r="267" spans="2:3" x14ac:dyDescent="0.25">
      <c r="B267" s="28">
        <v>89.172543956274424</v>
      </c>
      <c r="C267" s="28">
        <v>0</v>
      </c>
    </row>
    <row r="268" spans="2:3" x14ac:dyDescent="0.25">
      <c r="B268" s="28">
        <v>93.616547110197345</v>
      </c>
      <c r="C268" s="28">
        <v>0</v>
      </c>
    </row>
    <row r="269" spans="2:3" x14ac:dyDescent="0.25">
      <c r="B269" s="28">
        <v>72.003451149325741</v>
      </c>
      <c r="C269" s="28">
        <v>0</v>
      </c>
    </row>
    <row r="270" spans="2:3" x14ac:dyDescent="0.25">
      <c r="B270" s="28">
        <v>122.32737801612511</v>
      </c>
      <c r="C270" s="28">
        <v>0</v>
      </c>
    </row>
    <row r="271" spans="2:3" x14ac:dyDescent="0.25">
      <c r="B271" s="28">
        <v>132.22164618651024</v>
      </c>
      <c r="C271" s="28">
        <v>5.6242237051188004</v>
      </c>
    </row>
    <row r="272" spans="2:3" x14ac:dyDescent="0.25">
      <c r="B272" s="28">
        <v>135.91701407748477</v>
      </c>
      <c r="C272" s="28">
        <v>8.5021791123466866</v>
      </c>
    </row>
    <row r="273" spans="2:3" x14ac:dyDescent="0.25">
      <c r="B273" s="28">
        <v>131.72958332194099</v>
      </c>
      <c r="C273" s="28">
        <v>5.2410047608719115</v>
      </c>
    </row>
    <row r="274" spans="2:3" x14ac:dyDescent="0.25">
      <c r="B274" s="28">
        <v>152.9247265715037</v>
      </c>
      <c r="C274" s="28">
        <v>21.74779892094195</v>
      </c>
    </row>
    <row r="275" spans="2:3" x14ac:dyDescent="0.25">
      <c r="B275" s="28">
        <v>221.05449096387341</v>
      </c>
      <c r="C275" s="28">
        <v>74.80731278018979</v>
      </c>
    </row>
    <row r="276" spans="2:3" x14ac:dyDescent="0.25">
      <c r="B276" s="28">
        <v>57.006562375404449</v>
      </c>
      <c r="C276" s="28">
        <v>0</v>
      </c>
    </row>
    <row r="277" spans="2:3" x14ac:dyDescent="0.25">
      <c r="B277" s="28">
        <v>113.43255310206528</v>
      </c>
      <c r="C277" s="28">
        <v>0</v>
      </c>
    </row>
    <row r="278" spans="2:3" x14ac:dyDescent="0.25">
      <c r="B278" s="28">
        <v>156.25429575185979</v>
      </c>
      <c r="C278" s="28">
        <v>24.340870005893684</v>
      </c>
    </row>
    <row r="279" spans="2:3" x14ac:dyDescent="0.25">
      <c r="B279" s="28">
        <v>163.25459491008445</v>
      </c>
      <c r="C279" s="28">
        <v>29.79270847205315</v>
      </c>
    </row>
    <row r="280" spans="2:3" x14ac:dyDescent="0.25">
      <c r="B280" s="28">
        <v>70.49697833616041</v>
      </c>
      <c r="C280" s="28">
        <v>0</v>
      </c>
    </row>
    <row r="281" spans="2:3" x14ac:dyDescent="0.25">
      <c r="B281" s="28">
        <v>121.4136115511227</v>
      </c>
      <c r="C281" s="28">
        <v>0</v>
      </c>
    </row>
    <row r="282" spans="2:3" x14ac:dyDescent="0.25">
      <c r="B282" s="28">
        <v>250.38549066392022</v>
      </c>
      <c r="C282" s="28">
        <v>97.650318314853394</v>
      </c>
    </row>
    <row r="283" spans="2:3" x14ac:dyDescent="0.25">
      <c r="B283" s="28">
        <v>127.25601802085089</v>
      </c>
      <c r="C283" s="28">
        <v>1.756988601261873</v>
      </c>
    </row>
    <row r="284" spans="2:3" x14ac:dyDescent="0.25">
      <c r="B284" s="28">
        <v>158.52239312815638</v>
      </c>
      <c r="C284" s="28">
        <v>26.107266018635674</v>
      </c>
    </row>
    <row r="285" spans="2:3" x14ac:dyDescent="0.25">
      <c r="B285" s="28">
        <v>260.58648931466786</v>
      </c>
      <c r="C285" s="28">
        <v>105.59486405216602</v>
      </c>
    </row>
    <row r="286" spans="2:3" x14ac:dyDescent="0.25">
      <c r="B286" s="28">
        <v>71.355317748232835</v>
      </c>
      <c r="C286" s="28">
        <v>0</v>
      </c>
    </row>
    <row r="287" spans="2:3" x14ac:dyDescent="0.25">
      <c r="B287" s="28">
        <v>107.4438824059205</v>
      </c>
      <c r="C287" s="28">
        <v>0</v>
      </c>
    </row>
    <row r="288" spans="2:3" x14ac:dyDescent="0.25">
      <c r="B288" s="28">
        <v>97.897900728613109</v>
      </c>
      <c r="C288" s="28">
        <v>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MonteCarloBlackScholes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fries</cp:lastModifiedBy>
  <cp:revision>5</cp:revision>
  <dcterms:modified xsi:type="dcterms:W3CDTF">2019-01-27T19:42:35Z</dcterms:modified>
  <dc:language>de-DE</dc:language>
</cp:coreProperties>
</file>