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inmath-spreadsheets\spreadsheets\Monte Carlo Valuation with Heston Model\"/>
    </mc:Choice>
  </mc:AlternateContent>
  <bookViews>
    <workbookView xWindow="0" yWindow="0" windowWidth="16380" windowHeight="8196" tabRatio="500" activeTab="1"/>
  </bookViews>
  <sheets>
    <sheet name="Load Libs" sheetId="1" r:id="rId1"/>
    <sheet name="MonteCarloBlackScholes" sheetId="2" r:id="rId2"/>
  </sheets>
  <externalReferences>
    <externalReference r:id="rId3"/>
  </externalReferences>
  <definedNames>
    <definedName name="obLibs">'Load Libs'!$E$33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4" i="2" l="1"/>
  <c r="E22" i="2"/>
  <c r="O21" i="2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11" i="2"/>
  <c r="O12" i="2" s="1"/>
  <c r="O13" i="2" s="1"/>
  <c r="O14" i="2" s="1"/>
  <c r="O15" i="2" s="1"/>
  <c r="O16" i="2" s="1"/>
  <c r="O17" i="2" s="1"/>
  <c r="O18" i="2" s="1"/>
  <c r="O19" i="2" s="1"/>
  <c r="O20" i="2" s="1"/>
  <c r="O9" i="2"/>
  <c r="O10" i="2" s="1"/>
  <c r="B2" i="2"/>
  <c r="F27" i="1"/>
  <c r="F18" i="1"/>
  <c r="F9" i="1"/>
  <c r="C8" i="1"/>
  <c r="C18" i="1"/>
  <c r="G12" i="2"/>
  <c r="B10" i="2"/>
  <c r="B37" i="2"/>
  <c r="B23" i="2"/>
  <c r="B20" i="2"/>
  <c r="B36" i="2"/>
  <c r="B19" i="2"/>
  <c r="F12" i="1"/>
  <c r="F21" i="1"/>
  <c r="B11" i="1"/>
  <c r="B35" i="2"/>
  <c r="G10" i="2"/>
  <c r="C17" i="1"/>
  <c r="F30" i="1"/>
  <c r="B25" i="2"/>
  <c r="G9" i="2"/>
  <c r="B22" i="2"/>
  <c r="B9" i="2"/>
  <c r="B24" i="2"/>
  <c r="B11" i="2"/>
  <c r="B21" i="2"/>
  <c r="E33" i="1" l="1"/>
  <c r="C7" i="2" l="1"/>
  <c r="B14" i="2"/>
  <c r="C24" i="1"/>
  <c r="B26" i="2"/>
  <c r="B29" i="2"/>
  <c r="G11" i="2" l="1"/>
  <c r="B34" i="2"/>
  <c r="B53" i="2"/>
  <c r="G15" i="2"/>
  <c r="B40" i="2"/>
  <c r="B45" i="2" l="1"/>
  <c r="B48" i="2"/>
  <c r="B54" i="2" l="1"/>
  <c r="B57" i="2"/>
  <c r="M6" i="2"/>
  <c r="M8" i="2" a="1"/>
  <c r="P8" i="2" a="1"/>
  <c r="M257" i="2" l="1"/>
  <c r="M253" i="2"/>
  <c r="M249" i="2"/>
  <c r="M245" i="2"/>
  <c r="M241" i="2"/>
  <c r="M237" i="2"/>
  <c r="M233" i="2"/>
  <c r="M229" i="2"/>
  <c r="M225" i="2"/>
  <c r="M221" i="2"/>
  <c r="M217" i="2"/>
  <c r="M213" i="2"/>
  <c r="M209" i="2"/>
  <c r="M205" i="2"/>
  <c r="M201" i="2"/>
  <c r="M197" i="2"/>
  <c r="M193" i="2"/>
  <c r="M189" i="2"/>
  <c r="M185" i="2"/>
  <c r="M181" i="2"/>
  <c r="M177" i="2"/>
  <c r="M173" i="2"/>
  <c r="M169" i="2"/>
  <c r="M165" i="2"/>
  <c r="M161" i="2"/>
  <c r="M157" i="2"/>
  <c r="M153" i="2"/>
  <c r="M149" i="2"/>
  <c r="M145" i="2"/>
  <c r="M141" i="2"/>
  <c r="M137" i="2"/>
  <c r="M133" i="2"/>
  <c r="M129" i="2"/>
  <c r="M125" i="2"/>
  <c r="M121" i="2"/>
  <c r="M117" i="2"/>
  <c r="M113" i="2"/>
  <c r="M109" i="2"/>
  <c r="M105" i="2"/>
  <c r="M101" i="2"/>
  <c r="M97" i="2"/>
  <c r="M93" i="2"/>
  <c r="M89" i="2"/>
  <c r="M85" i="2"/>
  <c r="M81" i="2"/>
  <c r="M77" i="2"/>
  <c r="M73" i="2"/>
  <c r="M69" i="2"/>
  <c r="M65" i="2"/>
  <c r="M61" i="2"/>
  <c r="M57" i="2"/>
  <c r="M53" i="2"/>
  <c r="M49" i="2"/>
  <c r="M45" i="2"/>
  <c r="M41" i="2"/>
  <c r="M37" i="2"/>
  <c r="M33" i="2"/>
  <c r="M29" i="2"/>
  <c r="M25" i="2"/>
  <c r="M21" i="2"/>
  <c r="M17" i="2"/>
  <c r="M13" i="2"/>
  <c r="M9" i="2"/>
  <c r="M255" i="2"/>
  <c r="M250" i="2"/>
  <c r="M244" i="2"/>
  <c r="M239" i="2"/>
  <c r="M234" i="2"/>
  <c r="M228" i="2"/>
  <c r="M223" i="2"/>
  <c r="M218" i="2"/>
  <c r="M212" i="2"/>
  <c r="M207" i="2"/>
  <c r="M202" i="2"/>
  <c r="M196" i="2"/>
  <c r="M191" i="2"/>
  <c r="M186" i="2"/>
  <c r="M180" i="2"/>
  <c r="M175" i="2"/>
  <c r="M170" i="2"/>
  <c r="M164" i="2"/>
  <c r="M159" i="2"/>
  <c r="M154" i="2"/>
  <c r="M148" i="2"/>
  <c r="M143" i="2"/>
  <c r="M138" i="2"/>
  <c r="M132" i="2"/>
  <c r="M127" i="2"/>
  <c r="M122" i="2"/>
  <c r="M116" i="2"/>
  <c r="M111" i="2"/>
  <c r="M106" i="2"/>
  <c r="M100" i="2"/>
  <c r="M95" i="2"/>
  <c r="M90" i="2"/>
  <c r="M84" i="2"/>
  <c r="M79" i="2"/>
  <c r="M74" i="2"/>
  <c r="M68" i="2"/>
  <c r="M63" i="2"/>
  <c r="M58" i="2"/>
  <c r="M52" i="2"/>
  <c r="M47" i="2"/>
  <c r="M42" i="2"/>
  <c r="M36" i="2"/>
  <c r="M31" i="2"/>
  <c r="M26" i="2"/>
  <c r="M20" i="2"/>
  <c r="M15" i="2"/>
  <c r="M10" i="2"/>
  <c r="M254" i="2"/>
  <c r="M248" i="2"/>
  <c r="M243" i="2"/>
  <c r="M238" i="2"/>
  <c r="M232" i="2"/>
  <c r="M227" i="2"/>
  <c r="M222" i="2"/>
  <c r="M216" i="2"/>
  <c r="M211" i="2"/>
  <c r="M206" i="2"/>
  <c r="M200" i="2"/>
  <c r="M195" i="2"/>
  <c r="M190" i="2"/>
  <c r="M184" i="2"/>
  <c r="M179" i="2"/>
  <c r="M174" i="2"/>
  <c r="M168" i="2"/>
  <c r="M163" i="2"/>
  <c r="M158" i="2"/>
  <c r="M152" i="2"/>
  <c r="M147" i="2"/>
  <c r="M142" i="2"/>
  <c r="M136" i="2"/>
  <c r="M131" i="2"/>
  <c r="M126" i="2"/>
  <c r="M120" i="2"/>
  <c r="M115" i="2"/>
  <c r="M110" i="2"/>
  <c r="M104" i="2"/>
  <c r="M99" i="2"/>
  <c r="M94" i="2"/>
  <c r="M88" i="2"/>
  <c r="M83" i="2"/>
  <c r="M78" i="2"/>
  <c r="M72" i="2"/>
  <c r="M67" i="2"/>
  <c r="M62" i="2"/>
  <c r="M56" i="2"/>
  <c r="M51" i="2"/>
  <c r="M46" i="2"/>
  <c r="M40" i="2"/>
  <c r="M35" i="2"/>
  <c r="M30" i="2"/>
  <c r="M252" i="2"/>
  <c r="M242" i="2"/>
  <c r="M231" i="2"/>
  <c r="M220" i="2"/>
  <c r="M210" i="2"/>
  <c r="M199" i="2"/>
  <c r="M188" i="2"/>
  <c r="M178" i="2"/>
  <c r="M167" i="2"/>
  <c r="M156" i="2"/>
  <c r="M146" i="2"/>
  <c r="M135" i="2"/>
  <c r="M124" i="2"/>
  <c r="M114" i="2"/>
  <c r="M103" i="2"/>
  <c r="M92" i="2"/>
  <c r="M82" i="2"/>
  <c r="M60" i="2"/>
  <c r="M50" i="2"/>
  <c r="M39" i="2"/>
  <c r="M28" i="2"/>
  <c r="M22" i="2"/>
  <c r="M251" i="2"/>
  <c r="M240" i="2"/>
  <c r="M230" i="2"/>
  <c r="M219" i="2"/>
  <c r="M208" i="2"/>
  <c r="M198" i="2"/>
  <c r="M187" i="2"/>
  <c r="M176" i="2"/>
  <c r="M166" i="2"/>
  <c r="M155" i="2"/>
  <c r="M144" i="2"/>
  <c r="M134" i="2"/>
  <c r="M123" i="2"/>
  <c r="M112" i="2"/>
  <c r="M102" i="2"/>
  <c r="M91" i="2"/>
  <c r="M80" i="2"/>
  <c r="M70" i="2"/>
  <c r="M59" i="2"/>
  <c r="M48" i="2"/>
  <c r="M38" i="2"/>
  <c r="M27" i="2"/>
  <c r="M19" i="2"/>
  <c r="M12" i="2"/>
  <c r="M247" i="2"/>
  <c r="M236" i="2"/>
  <c r="M226" i="2"/>
  <c r="M215" i="2"/>
  <c r="M204" i="2"/>
  <c r="M194" i="2"/>
  <c r="M183" i="2"/>
  <c r="M172" i="2"/>
  <c r="M162" i="2"/>
  <c r="M151" i="2"/>
  <c r="M140" i="2"/>
  <c r="M130" i="2"/>
  <c r="M119" i="2"/>
  <c r="M108" i="2"/>
  <c r="M98" i="2"/>
  <c r="M87" i="2"/>
  <c r="M76" i="2"/>
  <c r="M66" i="2"/>
  <c r="M55" i="2"/>
  <c r="M44" i="2"/>
  <c r="M34" i="2"/>
  <c r="M24" i="2"/>
  <c r="M18" i="2"/>
  <c r="M11" i="2"/>
  <c r="M256" i="2"/>
  <c r="M246" i="2"/>
  <c r="M235" i="2"/>
  <c r="M224" i="2"/>
  <c r="M214" i="2"/>
  <c r="M203" i="2"/>
  <c r="M192" i="2"/>
  <c r="M182" i="2"/>
  <c r="M171" i="2"/>
  <c r="M160" i="2"/>
  <c r="M150" i="2"/>
  <c r="M139" i="2"/>
  <c r="M128" i="2"/>
  <c r="M118" i="2"/>
  <c r="M107" i="2"/>
  <c r="M96" i="2"/>
  <c r="M86" i="2"/>
  <c r="M75" i="2"/>
  <c r="M64" i="2"/>
  <c r="M54" i="2"/>
  <c r="M43" i="2"/>
  <c r="M32" i="2"/>
  <c r="M23" i="2"/>
  <c r="M16" i="2"/>
  <c r="M8" i="2"/>
  <c r="M71" i="2"/>
  <c r="M14" i="2"/>
  <c r="P38" i="2"/>
  <c r="P34" i="2"/>
  <c r="P30" i="2"/>
  <c r="P26" i="2"/>
  <c r="P22" i="2"/>
  <c r="P18" i="2"/>
  <c r="P14" i="2"/>
  <c r="P10" i="2"/>
  <c r="P36" i="2"/>
  <c r="P31" i="2"/>
  <c r="P25" i="2"/>
  <c r="P20" i="2"/>
  <c r="P15" i="2"/>
  <c r="P9" i="2"/>
  <c r="P35" i="2"/>
  <c r="P29" i="2"/>
  <c r="P24" i="2"/>
  <c r="P19" i="2"/>
  <c r="P13" i="2"/>
  <c r="P8" i="2"/>
  <c r="P33" i="2"/>
  <c r="P23" i="2"/>
  <c r="P12" i="2"/>
  <c r="P32" i="2"/>
  <c r="P21" i="2"/>
  <c r="P11" i="2"/>
  <c r="P28" i="2"/>
  <c r="P17" i="2"/>
  <c r="P37" i="2"/>
  <c r="P27" i="2"/>
  <c r="P16" i="2"/>
  <c r="O6" i="2"/>
  <c r="L6" i="2"/>
  <c r="L8" i="2" a="1"/>
  <c r="L248" i="2" l="1"/>
  <c r="L232" i="2"/>
  <c r="L255" i="2"/>
  <c r="L234" i="2"/>
  <c r="L214" i="2"/>
  <c r="L198" i="2"/>
  <c r="L182" i="2"/>
  <c r="L166" i="2"/>
  <c r="L150" i="2"/>
  <c r="L134" i="2"/>
  <c r="L118" i="2"/>
  <c r="L102" i="2"/>
  <c r="L86" i="2"/>
  <c r="L70" i="2"/>
  <c r="L54" i="2"/>
  <c r="L38" i="2"/>
  <c r="L22" i="2"/>
  <c r="L120" i="2"/>
  <c r="L242" i="2"/>
  <c r="L215" i="2"/>
  <c r="L193" i="2"/>
  <c r="L172" i="2"/>
  <c r="L151" i="2"/>
  <c r="L129" i="2"/>
  <c r="L108" i="2"/>
  <c r="L87" i="2"/>
  <c r="L65" i="2"/>
  <c r="L44" i="2"/>
  <c r="L23" i="2"/>
  <c r="L247" i="2"/>
  <c r="L219" i="2"/>
  <c r="L197" i="2"/>
  <c r="L176" i="2"/>
  <c r="L155" i="2"/>
  <c r="L133" i="2"/>
  <c r="L112" i="2"/>
  <c r="L91" i="2"/>
  <c r="L69" i="2"/>
  <c r="L48" i="2"/>
  <c r="L27" i="2"/>
  <c r="L253" i="2"/>
  <c r="L225" i="2"/>
  <c r="L201" i="2"/>
  <c r="L180" i="2"/>
  <c r="L159" i="2"/>
  <c r="L137" i="2"/>
  <c r="L116" i="2"/>
  <c r="L95" i="2"/>
  <c r="L73" i="2"/>
  <c r="L52" i="2"/>
  <c r="L31" i="2"/>
  <c r="L9" i="2"/>
  <c r="L230" i="2"/>
  <c r="L205" i="2"/>
  <c r="L184" i="2"/>
  <c r="L163" i="2"/>
  <c r="L141" i="2"/>
  <c r="L115" i="2"/>
  <c r="L93" i="2"/>
  <c r="L72" i="2"/>
  <c r="L51" i="2"/>
  <c r="L29" i="2"/>
  <c r="L244" i="2"/>
  <c r="L228" i="2"/>
  <c r="L250" i="2"/>
  <c r="L229" i="2"/>
  <c r="L210" i="2"/>
  <c r="L194" i="2"/>
  <c r="L178" i="2"/>
  <c r="L162" i="2"/>
  <c r="L146" i="2"/>
  <c r="L130" i="2"/>
  <c r="L114" i="2"/>
  <c r="L98" i="2"/>
  <c r="L82" i="2"/>
  <c r="L66" i="2"/>
  <c r="L50" i="2"/>
  <c r="L34" i="2"/>
  <c r="L18" i="2"/>
  <c r="L24" i="2"/>
  <c r="L235" i="2"/>
  <c r="L209" i="2"/>
  <c r="L188" i="2"/>
  <c r="L167" i="2"/>
  <c r="L145" i="2"/>
  <c r="L124" i="2"/>
  <c r="L103" i="2"/>
  <c r="L81" i="2"/>
  <c r="L60" i="2"/>
  <c r="L39" i="2"/>
  <c r="L17" i="2"/>
  <c r="L241" i="2"/>
  <c r="L213" i="2"/>
  <c r="L192" i="2"/>
  <c r="L171" i="2"/>
  <c r="L149" i="2"/>
  <c r="L128" i="2"/>
  <c r="L107" i="2"/>
  <c r="L85" i="2"/>
  <c r="L64" i="2"/>
  <c r="L43" i="2"/>
  <c r="L21" i="2"/>
  <c r="L246" i="2"/>
  <c r="L217" i="2"/>
  <c r="L196" i="2"/>
  <c r="L175" i="2"/>
  <c r="L153" i="2"/>
  <c r="L132" i="2"/>
  <c r="L111" i="2"/>
  <c r="L89" i="2"/>
  <c r="L68" i="2"/>
  <c r="L47" i="2"/>
  <c r="L25" i="2"/>
  <c r="L251" i="2"/>
  <c r="L222" i="2"/>
  <c r="L200" i="2"/>
  <c r="L179" i="2"/>
  <c r="L157" i="2"/>
  <c r="L136" i="2"/>
  <c r="L109" i="2"/>
  <c r="L88" i="2"/>
  <c r="L67" i="2"/>
  <c r="L45" i="2"/>
  <c r="L19" i="2"/>
  <c r="L76" i="2"/>
  <c r="L55" i="2"/>
  <c r="L33" i="2"/>
  <c r="L12" i="2"/>
  <c r="L233" i="2"/>
  <c r="L187" i="2"/>
  <c r="L165" i="2"/>
  <c r="L144" i="2"/>
  <c r="L123" i="2"/>
  <c r="L80" i="2"/>
  <c r="L37" i="2"/>
  <c r="L16" i="2"/>
  <c r="L212" i="2"/>
  <c r="L169" i="2"/>
  <c r="L127" i="2"/>
  <c r="L84" i="2"/>
  <c r="L41" i="2"/>
  <c r="L243" i="2"/>
  <c r="L195" i="2"/>
  <c r="L152" i="2"/>
  <c r="L104" i="2"/>
  <c r="L40" i="2"/>
  <c r="L256" i="2"/>
  <c r="L240" i="2"/>
  <c r="L224" i="2"/>
  <c r="L245" i="2"/>
  <c r="L223" i="2"/>
  <c r="L206" i="2"/>
  <c r="L190" i="2"/>
  <c r="L174" i="2"/>
  <c r="L158" i="2"/>
  <c r="L142" i="2"/>
  <c r="L126" i="2"/>
  <c r="L110" i="2"/>
  <c r="L94" i="2"/>
  <c r="L78" i="2"/>
  <c r="L62" i="2"/>
  <c r="L46" i="2"/>
  <c r="L30" i="2"/>
  <c r="L14" i="2"/>
  <c r="L257" i="2"/>
  <c r="L227" i="2"/>
  <c r="L204" i="2"/>
  <c r="L183" i="2"/>
  <c r="L161" i="2"/>
  <c r="L140" i="2"/>
  <c r="L119" i="2"/>
  <c r="L97" i="2"/>
  <c r="L252" i="2"/>
  <c r="L236" i="2"/>
  <c r="L220" i="2"/>
  <c r="L239" i="2"/>
  <c r="L218" i="2"/>
  <c r="L202" i="2"/>
  <c r="L186" i="2"/>
  <c r="L170" i="2"/>
  <c r="L154" i="2"/>
  <c r="L138" i="2"/>
  <c r="L122" i="2"/>
  <c r="L106" i="2"/>
  <c r="L90" i="2"/>
  <c r="L74" i="2"/>
  <c r="L58" i="2"/>
  <c r="L42" i="2"/>
  <c r="L26" i="2"/>
  <c r="L10" i="2"/>
  <c r="L249" i="2"/>
  <c r="L221" i="2"/>
  <c r="L199" i="2"/>
  <c r="L177" i="2"/>
  <c r="L156" i="2"/>
  <c r="L135" i="2"/>
  <c r="L113" i="2"/>
  <c r="L92" i="2"/>
  <c r="L71" i="2"/>
  <c r="L49" i="2"/>
  <c r="L28" i="2"/>
  <c r="L254" i="2"/>
  <c r="L226" i="2"/>
  <c r="L203" i="2"/>
  <c r="L181" i="2"/>
  <c r="L160" i="2"/>
  <c r="L139" i="2"/>
  <c r="L117" i="2"/>
  <c r="L96" i="2"/>
  <c r="L75" i="2"/>
  <c r="L53" i="2"/>
  <c r="L32" i="2"/>
  <c r="L11" i="2"/>
  <c r="L231" i="2"/>
  <c r="L207" i="2"/>
  <c r="L185" i="2"/>
  <c r="L164" i="2"/>
  <c r="L143" i="2"/>
  <c r="L121" i="2"/>
  <c r="L100" i="2"/>
  <c r="L79" i="2"/>
  <c r="L57" i="2"/>
  <c r="L36" i="2"/>
  <c r="L15" i="2"/>
  <c r="L237" i="2"/>
  <c r="L211" i="2"/>
  <c r="L189" i="2"/>
  <c r="L168" i="2"/>
  <c r="L147" i="2"/>
  <c r="L125" i="2"/>
  <c r="L99" i="2"/>
  <c r="L77" i="2"/>
  <c r="L56" i="2"/>
  <c r="L35" i="2"/>
  <c r="L8" i="2"/>
  <c r="L208" i="2"/>
  <c r="L101" i="2"/>
  <c r="L59" i="2"/>
  <c r="L238" i="2"/>
  <c r="L191" i="2"/>
  <c r="L148" i="2"/>
  <c r="L105" i="2"/>
  <c r="L63" i="2"/>
  <c r="L20" i="2"/>
  <c r="L216" i="2"/>
  <c r="L173" i="2"/>
  <c r="L131" i="2"/>
  <c r="L83" i="2"/>
  <c r="L61" i="2"/>
  <c r="L13" i="2"/>
</calcChain>
</file>

<file path=xl/comments1.xml><?xml version="1.0" encoding="utf-8"?>
<comments xmlns="http://schemas.openxmlformats.org/spreadsheetml/2006/main">
  <authors>
    <author>fries</author>
  </authors>
  <commentList>
    <comment ref="F24" authorId="0" shapeId="0">
      <text>
        <r>
          <rPr>
            <b/>
            <sz val="9"/>
            <color indexed="81"/>
            <rFont val="Segoe UI"/>
            <charset val="1"/>
          </rPr>
          <t>Use this slider to change xi
xi is the volatiltiy of volatility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<sst xmlns="http://schemas.openxmlformats.org/spreadsheetml/2006/main" count="107" uniqueCount="61">
  <si>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4.0.14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</si>
  <si>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</si>
  <si>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</si>
  <si>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</si>
  <si>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</si>
  <si>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</si>
  <si>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</si>
  <si>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</si>
  <si>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</si>
  <si>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</si>
  <si>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</si>
  <si>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</si>
  <si>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</si>
  <si>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</si>
  <si>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</si>
  <si>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</si>
  <si>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</si>
  <si>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Reference cell below to ensure lib is loaded:</t>
  </si>
  <si>
    <t xml:space="preserve"> ← this cell has the name 'obLibs'. Referencing this empty cell will enforce that the spreadsheet app loads the Java libraries before executing the function referencing the cell."</t>
  </si>
  <si>
    <t>Time Discretization</t>
  </si>
  <si>
    <t>Asian Option (used to calculate the pathwise average of the process V(t))</t>
  </si>
  <si>
    <t>className</t>
  </si>
  <si>
    <t>td.start</t>
  </si>
  <si>
    <t>double</t>
  </si>
  <si>
    <t>optionMaturity</t>
  </si>
  <si>
    <t>td.num</t>
  </si>
  <si>
    <t>int</t>
  </si>
  <si>
    <t>optionStrike</t>
  </si>
  <si>
    <t>td.step</t>
  </si>
  <si>
    <t>underlyingIndex</t>
  </si>
  <si>
    <t>Object:</t>
  </si>
  <si>
    <t>timeDiscretization</t>
  </si>
  <si>
    <t>asian</t>
  </si>
  <si>
    <t>Heston  Model</t>
  </si>
  <si>
    <t>net.finmath.montecarlo.assetderivativevaluation.models.HestonModel</t>
  </si>
  <si>
    <t>initialValue</t>
  </si>
  <si>
    <t>riskFreeRate</t>
  </si>
  <si>
    <t>volatility</t>
  </si>
  <si>
    <t>theta</t>
  </si>
  <si>
    <t>kappa</t>
  </si>
  <si>
    <t>xi</t>
  </si>
  <si>
    <t>rho</t>
  </si>
  <si>
    <t>scheme</t>
  </si>
  <si>
    <t>FULL_TRUNCATION</t>
  </si>
  <si>
    <t>model</t>
  </si>
  <si>
    <t>Brownian Motion</t>
  </si>
  <si>
    <t>net.finmath.montecarlo.BrownianMotionLazyInit</t>
  </si>
  <si>
    <t>time disc</t>
  </si>
  <si>
    <t>object</t>
  </si>
  <si>
    <t>numberOfFactors</t>
  </si>
  <si>
    <t>numberOfPaths</t>
  </si>
  <si>
    <t>seed</t>
  </si>
  <si>
    <t>brownianMotion</t>
  </si>
  <si>
    <t>Euler Scheme</t>
  </si>
  <si>
    <t>net.finmath.montecarlo.process.EulerSchemeFromProcessModel</t>
  </si>
  <si>
    <t>eulerScheme</t>
  </si>
  <si>
    <t>Monte Carlo Simulation of Heston Model with Euler Scheme</t>
  </si>
  <si>
    <t>net.finmath.montecarlo.assetderivativevaluation.MonteCarloAssetModel</t>
  </si>
  <si>
    <t>simulation</t>
  </si>
  <si>
    <r>
      <t xml:space="preserve">Note: This sheet requires Obba 6.2 ( </t>
    </r>
    <r>
      <rPr>
        <b/>
        <u/>
        <sz val="8"/>
        <color rgb="FF0000FF"/>
        <rFont val="Arial"/>
        <family val="2"/>
      </rPr>
      <t>http://www.obba.info/</t>
    </r>
    <r>
      <rPr>
        <b/>
        <sz val="8"/>
        <rFont val="Arial"/>
        <family val="2"/>
      </rPr>
      <t xml:space="preserve"> )</t>
    </r>
  </si>
  <si>
    <r>
      <t xml:space="preserve">Note: This sheet requires finmath-lib 4.1 ( </t>
    </r>
    <r>
      <rPr>
        <b/>
        <u/>
        <sz val="8"/>
        <color rgb="FF0000FF"/>
        <rFont val="Arial"/>
        <family val="2"/>
      </rPr>
      <t>http://www.finmath.net/</t>
    </r>
    <r>
      <rPr>
        <b/>
        <sz val="8"/>
        <rFont val="Arial"/>
        <family val="2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</si>
</sst>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[$€-407];[Red]\-#,##0.00\ [$€-407]"/>
    <numFmt numFmtId="165" formatCode="&quot;WAHR&quot;;&quot;WAHR&quot;;&quot;FALSCH&quot;"/>
    <numFmt numFmtId="166" formatCode="0.0"/>
  </numFmts>
  <fonts count="18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0"/>
      <color rgb="FFFF3333"/>
      <name val="Arial"/>
      <family val="2"/>
    </font>
    <font>
      <i/>
      <sz val="10"/>
      <color rgb="FF80000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name val="Arial"/>
      <family val="2"/>
    </font>
    <font>
      <b/>
      <u/>
      <sz val="8"/>
      <color rgb="FF0000FF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C0C0C0"/>
        <bgColor rgb="FFCCCCCC"/>
      </patternFill>
    </fill>
    <fill>
      <patternFill patternType="solid">
        <fgColor rgb="FFFFFFFF"/>
        <bgColor rgb="FFEEEEEE"/>
      </patternFill>
    </fill>
    <fill>
      <patternFill patternType="solid">
        <fgColor rgb="FFFFFF99"/>
        <bgColor rgb="FFEEEEEE"/>
      </patternFill>
    </fill>
    <fill>
      <patternFill patternType="solid">
        <fgColor rgb="FFCCCCCC"/>
        <bgColor rgb="FFC0C0C0"/>
      </patternFill>
    </fill>
    <fill>
      <patternFill patternType="solid">
        <fgColor rgb="FFE6E6E6"/>
        <bgColor rgb="FFE6E6FF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7" fillId="0" borderId="0" applyBorder="0" applyAlignment="0" applyProtection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6" fillId="0" borderId="0" applyBorder="0" applyAlignment="0" applyProtection="0"/>
  </cellStyleXfs>
  <cellXfs count="3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7" fillId="2" borderId="0" xfId="6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165" fontId="0" fillId="2" borderId="0" xfId="0" applyNumberFormat="1" applyFont="1" applyFill="1"/>
    <xf numFmtId="0" fontId="8" fillId="2" borderId="1" xfId="0" applyFont="1" applyFill="1" applyBorder="1"/>
    <xf numFmtId="0" fontId="0" fillId="5" borderId="0" xfId="0" applyFont="1" applyFill="1"/>
    <xf numFmtId="0" fontId="9" fillId="2" borderId="0" xfId="0" applyFont="1" applyFill="1"/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horizontal="center" vertical="top"/>
    </xf>
    <xf numFmtId="0" fontId="0" fillId="2" borderId="0" xfId="0" applyFill="1" applyAlignment="1">
      <alignment vertical="top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center" vertical="top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horizontal="center" vertical="top"/>
    </xf>
    <xf numFmtId="0" fontId="7" fillId="2" borderId="0" xfId="1" applyFill="1" applyBorder="1" applyAlignment="1" applyProtection="1">
      <alignment vertical="top"/>
    </xf>
    <xf numFmtId="0" fontId="10" fillId="2" borderId="2" xfId="0" applyFont="1" applyFill="1" applyBorder="1" applyAlignment="1">
      <alignment vertical="top"/>
    </xf>
    <xf numFmtId="0" fontId="10" fillId="6" borderId="0" xfId="0" applyFont="1" applyFill="1" applyAlignment="1">
      <alignment vertical="top"/>
    </xf>
    <xf numFmtId="166" fontId="10" fillId="2" borderId="0" xfId="0" applyNumberFormat="1" applyFont="1" applyFill="1" applyAlignment="1">
      <alignment horizontal="center" vertical="top"/>
    </xf>
    <xf numFmtId="0" fontId="10" fillId="2" borderId="0" xfId="0" applyFont="1" applyFill="1" applyAlignment="1">
      <alignment vertical="top" wrapText="1"/>
    </xf>
    <xf numFmtId="0" fontId="10" fillId="4" borderId="0" xfId="0" applyFont="1" applyFill="1" applyAlignment="1">
      <alignment vertical="top"/>
    </xf>
    <xf numFmtId="0" fontId="10" fillId="4" borderId="0" xfId="0" applyFont="1" applyFill="1" applyAlignment="1">
      <alignment vertical="top"/>
    </xf>
    <xf numFmtId="0" fontId="10" fillId="4" borderId="0" xfId="0" applyFont="1" applyFill="1" applyAlignment="1">
      <alignment vertical="top" wrapText="1"/>
    </xf>
    <xf numFmtId="9" fontId="10" fillId="2" borderId="0" xfId="0" applyNumberFormat="1" applyFont="1" applyFill="1" applyAlignment="1">
      <alignment horizontal="left" vertical="top"/>
    </xf>
    <xf numFmtId="9" fontId="10" fillId="4" borderId="0" xfId="0" applyNumberFormat="1" applyFont="1" applyFill="1" applyAlignment="1">
      <alignment horizontal="right" vertical="top"/>
    </xf>
    <xf numFmtId="0" fontId="14" fillId="7" borderId="0" xfId="0" applyFont="1" applyFill="1" applyAlignment="1">
      <alignment vertical="top"/>
    </xf>
    <xf numFmtId="0" fontId="17" fillId="2" borderId="0" xfId="0" applyFont="1" applyFill="1" applyAlignment="1">
      <alignment vertical="top"/>
    </xf>
  </cellXfs>
  <cellStyles count="7">
    <cellStyle name="Excel Built-in Title" xfId="6"/>
    <cellStyle name="Heading" xfId="4"/>
    <cellStyle name="Heading1" xfId="5"/>
    <cellStyle name="Link" xfId="1" builtinId="8"/>
    <cellStyle name="Result" xfId="2"/>
    <cellStyle name="Result2" xf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de-DE" sz="1300" b="0" strike="noStrike" spc="-1">
                <a:latin typeface="Arial"/>
              </a:rPr>
              <a:t>sqrt(integral V(t) dt) over S(T)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36000">
                <a:solidFill>
                  <a:srgbClr val="C5000B"/>
                </a:solidFill>
                <a:round/>
              </a:ln>
            </c:spPr>
            <c:trendlineType val="poly"/>
            <c:order val="5"/>
            <c:dispRSqr val="0"/>
            <c:dispEq val="0"/>
          </c:trendline>
          <c:xVal>
            <c:numRef>
              <c:f>MonteCarloBlackScholes!$L$8:$L$257</c:f>
              <c:numCache>
                <c:formatCode>0.0</c:formatCode>
                <c:ptCount val="250"/>
                <c:pt idx="0">
                  <c:v>65.533068537176831</c:v>
                </c:pt>
                <c:pt idx="1">
                  <c:v>157.43359533618479</c:v>
                </c:pt>
                <c:pt idx="2">
                  <c:v>127.65709690926644</c:v>
                </c:pt>
                <c:pt idx="3">
                  <c:v>205.85508658949917</c:v>
                </c:pt>
                <c:pt idx="4">
                  <c:v>106.97533180777779</c:v>
                </c:pt>
                <c:pt idx="5">
                  <c:v>264.49507432784202</c:v>
                </c:pt>
                <c:pt idx="6">
                  <c:v>82.148464469135249</c:v>
                </c:pt>
                <c:pt idx="7">
                  <c:v>86.790166905516941</c:v>
                </c:pt>
                <c:pt idx="8">
                  <c:v>113.98915726002467</c:v>
                </c:pt>
                <c:pt idx="9">
                  <c:v>124.96256518839948</c:v>
                </c:pt>
                <c:pt idx="10">
                  <c:v>131.77278270941886</c:v>
                </c:pt>
                <c:pt idx="11">
                  <c:v>146.37497013580364</c:v>
                </c:pt>
                <c:pt idx="12">
                  <c:v>138.36913457945786</c:v>
                </c:pt>
                <c:pt idx="13">
                  <c:v>98.870614178632835</c:v>
                </c:pt>
                <c:pt idx="14">
                  <c:v>92.626721157479366</c:v>
                </c:pt>
                <c:pt idx="15">
                  <c:v>99.762772372614918</c:v>
                </c:pt>
                <c:pt idx="16">
                  <c:v>62.968739651021181</c:v>
                </c:pt>
                <c:pt idx="17">
                  <c:v>65.503215032024414</c:v>
                </c:pt>
                <c:pt idx="18">
                  <c:v>42.079049419691636</c:v>
                </c:pt>
                <c:pt idx="19">
                  <c:v>100.46886690115808</c:v>
                </c:pt>
                <c:pt idx="20">
                  <c:v>228.41848993242857</c:v>
                </c:pt>
                <c:pt idx="21">
                  <c:v>182.1567057438821</c:v>
                </c:pt>
                <c:pt idx="22">
                  <c:v>66.453121697623715</c:v>
                </c:pt>
                <c:pt idx="23">
                  <c:v>226.84232706519794</c:v>
                </c:pt>
                <c:pt idx="24">
                  <c:v>78.028223733688606</c:v>
                </c:pt>
                <c:pt idx="25">
                  <c:v>58.570691634242884</c:v>
                </c:pt>
                <c:pt idx="26">
                  <c:v>147.18977926822146</c:v>
                </c:pt>
                <c:pt idx="27">
                  <c:v>570.77039698548026</c:v>
                </c:pt>
                <c:pt idx="28">
                  <c:v>40.389540116784588</c:v>
                </c:pt>
                <c:pt idx="29">
                  <c:v>192.44753503854992</c:v>
                </c:pt>
                <c:pt idx="30">
                  <c:v>144.68077427968515</c:v>
                </c:pt>
                <c:pt idx="31">
                  <c:v>48.159876176647749</c:v>
                </c:pt>
                <c:pt idx="32">
                  <c:v>61.462945657292664</c:v>
                </c:pt>
                <c:pt idx="33">
                  <c:v>124.25680194802379</c:v>
                </c:pt>
                <c:pt idx="34">
                  <c:v>283.33602287291887</c:v>
                </c:pt>
                <c:pt idx="35">
                  <c:v>69.446600298355492</c:v>
                </c:pt>
                <c:pt idx="36">
                  <c:v>56.631575642528382</c:v>
                </c:pt>
                <c:pt idx="37">
                  <c:v>78.358541730174011</c:v>
                </c:pt>
                <c:pt idx="38">
                  <c:v>192.35137683345863</c:v>
                </c:pt>
                <c:pt idx="39">
                  <c:v>670.5924115722695</c:v>
                </c:pt>
                <c:pt idx="40">
                  <c:v>74.250276117996975</c:v>
                </c:pt>
                <c:pt idx="41">
                  <c:v>201.90530977842221</c:v>
                </c:pt>
                <c:pt idx="42">
                  <c:v>124.8729034085022</c:v>
                </c:pt>
                <c:pt idx="43">
                  <c:v>65.107549165057009</c:v>
                </c:pt>
                <c:pt idx="44">
                  <c:v>119.57194463952393</c:v>
                </c:pt>
                <c:pt idx="45">
                  <c:v>181.33162677122942</c:v>
                </c:pt>
                <c:pt idx="46">
                  <c:v>121.13682707794062</c:v>
                </c:pt>
                <c:pt idx="47">
                  <c:v>92.747885463484081</c:v>
                </c:pt>
                <c:pt idx="48">
                  <c:v>86.341310944507541</c:v>
                </c:pt>
                <c:pt idx="49">
                  <c:v>227.86781902155141</c:v>
                </c:pt>
                <c:pt idx="50">
                  <c:v>184.63287412962285</c:v>
                </c:pt>
                <c:pt idx="51">
                  <c:v>97.947112556463949</c:v>
                </c:pt>
                <c:pt idx="52">
                  <c:v>183.15249409528298</c:v>
                </c:pt>
                <c:pt idx="53">
                  <c:v>425.49012119266905</c:v>
                </c:pt>
                <c:pt idx="54">
                  <c:v>28.299283612823672</c:v>
                </c:pt>
                <c:pt idx="55">
                  <c:v>496.65643425888953</c:v>
                </c:pt>
                <c:pt idx="56">
                  <c:v>139.5848094150295</c:v>
                </c:pt>
                <c:pt idx="57">
                  <c:v>101.26756298880966</c:v>
                </c:pt>
                <c:pt idx="58">
                  <c:v>169.00693746516748</c:v>
                </c:pt>
                <c:pt idx="59">
                  <c:v>67.353510813806039</c:v>
                </c:pt>
                <c:pt idx="60">
                  <c:v>70.631451947751643</c:v>
                </c:pt>
                <c:pt idx="61">
                  <c:v>44.910153406945781</c:v>
                </c:pt>
                <c:pt idx="62">
                  <c:v>186.70518499480193</c:v>
                </c:pt>
                <c:pt idx="63">
                  <c:v>56.313343095199741</c:v>
                </c:pt>
                <c:pt idx="64">
                  <c:v>157.28784868687782</c:v>
                </c:pt>
                <c:pt idx="65">
                  <c:v>255.90638700408292</c:v>
                </c:pt>
                <c:pt idx="66">
                  <c:v>112.72718921703164</c:v>
                </c:pt>
                <c:pt idx="67">
                  <c:v>127.17938807946376</c:v>
                </c:pt>
                <c:pt idx="68">
                  <c:v>126.74600210197588</c:v>
                </c:pt>
                <c:pt idx="69">
                  <c:v>66.715224155114612</c:v>
                </c:pt>
                <c:pt idx="70">
                  <c:v>301.05907682078328</c:v>
                </c:pt>
                <c:pt idx="71">
                  <c:v>68.429927182619807</c:v>
                </c:pt>
                <c:pt idx="72">
                  <c:v>40.142126100426403</c:v>
                </c:pt>
                <c:pt idx="73">
                  <c:v>50.23813510993763</c:v>
                </c:pt>
                <c:pt idx="74">
                  <c:v>108.30270259055096</c:v>
                </c:pt>
                <c:pt idx="75">
                  <c:v>135.02807030344218</c:v>
                </c:pt>
                <c:pt idx="76">
                  <c:v>121.80905369974172</c:v>
                </c:pt>
                <c:pt idx="77">
                  <c:v>58.772439156568915</c:v>
                </c:pt>
                <c:pt idx="78">
                  <c:v>192.46197974221249</c:v>
                </c:pt>
                <c:pt idx="79">
                  <c:v>51.516309696406594</c:v>
                </c:pt>
                <c:pt idx="80">
                  <c:v>62.835728088334022</c:v>
                </c:pt>
                <c:pt idx="81">
                  <c:v>310.62376492795488</c:v>
                </c:pt>
                <c:pt idx="82">
                  <c:v>151.12488269336117</c:v>
                </c:pt>
                <c:pt idx="83">
                  <c:v>134.09883430332499</c:v>
                </c:pt>
                <c:pt idx="84">
                  <c:v>210.88091742338744</c:v>
                </c:pt>
                <c:pt idx="85">
                  <c:v>79.171147213180276</c:v>
                </c:pt>
                <c:pt idx="86">
                  <c:v>171.55113274527238</c:v>
                </c:pt>
                <c:pt idx="87">
                  <c:v>81.873580851818986</c:v>
                </c:pt>
                <c:pt idx="88">
                  <c:v>222.1554455838731</c:v>
                </c:pt>
                <c:pt idx="89">
                  <c:v>38.275986534824007</c:v>
                </c:pt>
                <c:pt idx="90">
                  <c:v>79.47550081088238</c:v>
                </c:pt>
                <c:pt idx="91">
                  <c:v>194.43161566469357</c:v>
                </c:pt>
                <c:pt idx="92">
                  <c:v>71.020816804724561</c:v>
                </c:pt>
                <c:pt idx="93">
                  <c:v>62.880519540382657</c:v>
                </c:pt>
                <c:pt idx="94">
                  <c:v>34.437949880912733</c:v>
                </c:pt>
                <c:pt idx="95">
                  <c:v>166.96709777944756</c:v>
                </c:pt>
                <c:pt idx="96">
                  <c:v>100.12149500884587</c:v>
                </c:pt>
                <c:pt idx="97">
                  <c:v>150.87239372450492</c:v>
                </c:pt>
                <c:pt idx="98">
                  <c:v>34.459422724036891</c:v>
                </c:pt>
                <c:pt idx="99">
                  <c:v>218.37111062526654</c:v>
                </c:pt>
                <c:pt idx="100">
                  <c:v>70.250650430076035</c:v>
                </c:pt>
                <c:pt idx="101">
                  <c:v>171.03383437073245</c:v>
                </c:pt>
                <c:pt idx="102">
                  <c:v>63.13287879820296</c:v>
                </c:pt>
                <c:pt idx="103">
                  <c:v>55.321845891429732</c:v>
                </c:pt>
                <c:pt idx="104">
                  <c:v>129.55883648259655</c:v>
                </c:pt>
                <c:pt idx="105">
                  <c:v>193.20660399134061</c:v>
                </c:pt>
                <c:pt idx="106">
                  <c:v>66.72400507522903</c:v>
                </c:pt>
                <c:pt idx="107">
                  <c:v>182.56222810878381</c:v>
                </c:pt>
                <c:pt idx="108">
                  <c:v>40.498248013952356</c:v>
                </c:pt>
                <c:pt idx="109">
                  <c:v>65.000593170009864</c:v>
                </c:pt>
                <c:pt idx="110">
                  <c:v>64.030698044470668</c:v>
                </c:pt>
                <c:pt idx="111">
                  <c:v>74.998027329836276</c:v>
                </c:pt>
                <c:pt idx="112">
                  <c:v>130.26544372737942</c:v>
                </c:pt>
                <c:pt idx="113">
                  <c:v>81.526219737587112</c:v>
                </c:pt>
                <c:pt idx="114">
                  <c:v>79.945256667397217</c:v>
                </c:pt>
                <c:pt idx="115">
                  <c:v>74.135720847047295</c:v>
                </c:pt>
                <c:pt idx="116">
                  <c:v>63.45423928244108</c:v>
                </c:pt>
                <c:pt idx="117">
                  <c:v>146.58166562833782</c:v>
                </c:pt>
                <c:pt idx="118">
                  <c:v>123.28570372273289</c:v>
                </c:pt>
                <c:pt idx="119">
                  <c:v>268.39507860955513</c:v>
                </c:pt>
                <c:pt idx="120">
                  <c:v>241.93368730097646</c:v>
                </c:pt>
                <c:pt idx="121">
                  <c:v>161.3373573924793</c:v>
                </c:pt>
                <c:pt idx="122">
                  <c:v>210.4862891384418</c:v>
                </c:pt>
                <c:pt idx="123">
                  <c:v>133.56197257786488</c:v>
                </c:pt>
                <c:pt idx="124">
                  <c:v>85.521295991076059</c:v>
                </c:pt>
                <c:pt idx="125">
                  <c:v>72.741995396723496</c:v>
                </c:pt>
                <c:pt idx="126">
                  <c:v>189.30685086609327</c:v>
                </c:pt>
                <c:pt idx="127">
                  <c:v>113.08599009404267</c:v>
                </c:pt>
                <c:pt idx="128">
                  <c:v>467.66098717512403</c:v>
                </c:pt>
                <c:pt idx="129">
                  <c:v>121.10426831982508</c:v>
                </c:pt>
                <c:pt idx="130">
                  <c:v>203.72568543105831</c:v>
                </c:pt>
                <c:pt idx="131">
                  <c:v>128.25588475569623</c:v>
                </c:pt>
                <c:pt idx="132">
                  <c:v>89.106538317195458</c:v>
                </c:pt>
                <c:pt idx="133">
                  <c:v>125.31304603684973</c:v>
                </c:pt>
                <c:pt idx="134">
                  <c:v>123.81532248343116</c:v>
                </c:pt>
                <c:pt idx="135">
                  <c:v>45.008701157467243</c:v>
                </c:pt>
                <c:pt idx="136">
                  <c:v>121.55656502059659</c:v>
                </c:pt>
                <c:pt idx="137">
                  <c:v>139.29516176730814</c:v>
                </c:pt>
                <c:pt idx="138">
                  <c:v>109.62570623514215</c:v>
                </c:pt>
                <c:pt idx="139">
                  <c:v>174.51878765613819</c:v>
                </c:pt>
                <c:pt idx="140">
                  <c:v>106.27843205977881</c:v>
                </c:pt>
                <c:pt idx="141">
                  <c:v>116.34092454965891</c:v>
                </c:pt>
                <c:pt idx="142">
                  <c:v>287.38422557607669</c:v>
                </c:pt>
                <c:pt idx="143">
                  <c:v>98.846824791703042</c:v>
                </c:pt>
                <c:pt idx="144">
                  <c:v>111.23883852022402</c:v>
                </c:pt>
                <c:pt idx="145">
                  <c:v>42.265727491785078</c:v>
                </c:pt>
                <c:pt idx="146">
                  <c:v>189.71564931866104</c:v>
                </c:pt>
                <c:pt idx="147">
                  <c:v>127.30131390410951</c:v>
                </c:pt>
                <c:pt idx="148">
                  <c:v>138.66606307776121</c:v>
                </c:pt>
                <c:pt idx="149">
                  <c:v>155.64910325794597</c:v>
                </c:pt>
                <c:pt idx="150">
                  <c:v>79.559331726769329</c:v>
                </c:pt>
                <c:pt idx="151">
                  <c:v>411.56546676641949</c:v>
                </c:pt>
                <c:pt idx="152">
                  <c:v>59.926949249405759</c:v>
                </c:pt>
                <c:pt idx="153">
                  <c:v>34.937474155515361</c:v>
                </c:pt>
                <c:pt idx="154">
                  <c:v>345.27443761910479</c:v>
                </c:pt>
                <c:pt idx="155">
                  <c:v>449.06412419479062</c:v>
                </c:pt>
                <c:pt idx="156">
                  <c:v>142.12415370324678</c:v>
                </c:pt>
                <c:pt idx="157">
                  <c:v>62.644922303287281</c:v>
                </c:pt>
                <c:pt idx="158">
                  <c:v>225.61935984753603</c:v>
                </c:pt>
                <c:pt idx="159">
                  <c:v>115.9015637036883</c:v>
                </c:pt>
                <c:pt idx="160">
                  <c:v>131.63855016029527</c:v>
                </c:pt>
                <c:pt idx="161">
                  <c:v>69.829982003732084</c:v>
                </c:pt>
                <c:pt idx="162">
                  <c:v>121.38843672999333</c:v>
                </c:pt>
                <c:pt idx="163">
                  <c:v>103.09357605819787</c:v>
                </c:pt>
                <c:pt idx="164">
                  <c:v>111.74790710142281</c:v>
                </c:pt>
                <c:pt idx="165">
                  <c:v>188.78524408448504</c:v>
                </c:pt>
                <c:pt idx="166">
                  <c:v>277.52430305636528</c:v>
                </c:pt>
                <c:pt idx="167">
                  <c:v>122.26582637759135</c:v>
                </c:pt>
                <c:pt idx="168">
                  <c:v>92.649042762354838</c:v>
                </c:pt>
                <c:pt idx="169">
                  <c:v>95.80230426419503</c:v>
                </c:pt>
                <c:pt idx="170">
                  <c:v>229.24498511464628</c:v>
                </c:pt>
                <c:pt idx="171">
                  <c:v>75.536304317107934</c:v>
                </c:pt>
                <c:pt idx="172">
                  <c:v>71.019290856752917</c:v>
                </c:pt>
                <c:pt idx="173">
                  <c:v>51.089330643491451</c:v>
                </c:pt>
                <c:pt idx="174">
                  <c:v>170.22699980490239</c:v>
                </c:pt>
                <c:pt idx="175">
                  <c:v>99.717693515358704</c:v>
                </c:pt>
                <c:pt idx="176">
                  <c:v>111.40379549288031</c:v>
                </c:pt>
                <c:pt idx="177">
                  <c:v>117.96824870406297</c:v>
                </c:pt>
                <c:pt idx="178">
                  <c:v>99.589756173173356</c:v>
                </c:pt>
                <c:pt idx="179">
                  <c:v>100.5290026802418</c:v>
                </c:pt>
                <c:pt idx="180">
                  <c:v>125.84003129954083</c:v>
                </c:pt>
                <c:pt idx="181">
                  <c:v>132.16832358162449</c:v>
                </c:pt>
                <c:pt idx="182">
                  <c:v>32.715764015009405</c:v>
                </c:pt>
                <c:pt idx="183">
                  <c:v>258.08906177847638</c:v>
                </c:pt>
                <c:pt idx="184">
                  <c:v>117.08457509591649</c:v>
                </c:pt>
                <c:pt idx="185">
                  <c:v>244.54845603230271</c:v>
                </c:pt>
                <c:pt idx="186">
                  <c:v>149.57510930369315</c:v>
                </c:pt>
                <c:pt idx="187">
                  <c:v>164.35564997840928</c:v>
                </c:pt>
                <c:pt idx="188">
                  <c:v>79.541062767755463</c:v>
                </c:pt>
                <c:pt idx="189">
                  <c:v>137.05932024734003</c:v>
                </c:pt>
                <c:pt idx="190">
                  <c:v>134.95983126993627</c:v>
                </c:pt>
                <c:pt idx="191">
                  <c:v>210.30063019836635</c:v>
                </c:pt>
                <c:pt idx="192">
                  <c:v>96.861198493647422</c:v>
                </c:pt>
                <c:pt idx="193">
                  <c:v>156.44980086729888</c:v>
                </c:pt>
                <c:pt idx="194">
                  <c:v>55.568107821779172</c:v>
                </c:pt>
                <c:pt idx="195">
                  <c:v>125.91951873197037</c:v>
                </c:pt>
                <c:pt idx="196">
                  <c:v>68.282698390159936</c:v>
                </c:pt>
                <c:pt idx="197">
                  <c:v>68.099619397496269</c:v>
                </c:pt>
                <c:pt idx="198">
                  <c:v>64.697063336352429</c:v>
                </c:pt>
                <c:pt idx="199">
                  <c:v>29.926190279357304</c:v>
                </c:pt>
                <c:pt idx="200">
                  <c:v>404.5535743369129</c:v>
                </c:pt>
                <c:pt idx="201">
                  <c:v>131.63966632627051</c:v>
                </c:pt>
                <c:pt idx="202">
                  <c:v>57.705715580708699</c:v>
                </c:pt>
                <c:pt idx="203">
                  <c:v>35.474009184675658</c:v>
                </c:pt>
                <c:pt idx="204">
                  <c:v>192.80233094181239</c:v>
                </c:pt>
                <c:pt idx="205">
                  <c:v>25.500071599997892</c:v>
                </c:pt>
                <c:pt idx="206">
                  <c:v>63.04763828125769</c:v>
                </c:pt>
                <c:pt idx="207">
                  <c:v>87.473917218143299</c:v>
                </c:pt>
                <c:pt idx="208">
                  <c:v>110.12874390853933</c:v>
                </c:pt>
                <c:pt idx="209">
                  <c:v>49.090610540909125</c:v>
                </c:pt>
                <c:pt idx="210">
                  <c:v>51.245813187827125</c:v>
                </c:pt>
                <c:pt idx="211">
                  <c:v>91.480248499378959</c:v>
                </c:pt>
                <c:pt idx="212">
                  <c:v>131.10383019389116</c:v>
                </c:pt>
                <c:pt idx="213">
                  <c:v>111.84989547115229</c:v>
                </c:pt>
                <c:pt idx="214">
                  <c:v>152.08393295983169</c:v>
                </c:pt>
                <c:pt idx="215">
                  <c:v>122.86728809105634</c:v>
                </c:pt>
                <c:pt idx="216">
                  <c:v>363.86022101682374</c:v>
                </c:pt>
                <c:pt idx="217">
                  <c:v>240.77979773954723</c:v>
                </c:pt>
                <c:pt idx="218">
                  <c:v>341.31837419638805</c:v>
                </c:pt>
                <c:pt idx="219">
                  <c:v>95.313828556728609</c:v>
                </c:pt>
                <c:pt idx="220">
                  <c:v>58.86787320237724</c:v>
                </c:pt>
                <c:pt idx="221">
                  <c:v>59.088168273833659</c:v>
                </c:pt>
                <c:pt idx="222">
                  <c:v>76.169233039410003</c:v>
                </c:pt>
                <c:pt idx="223">
                  <c:v>88.396400002661167</c:v>
                </c:pt>
                <c:pt idx="224">
                  <c:v>79.624232148930759</c:v>
                </c:pt>
                <c:pt idx="225">
                  <c:v>104.40069578173616</c:v>
                </c:pt>
                <c:pt idx="226">
                  <c:v>74.258940073107894</c:v>
                </c:pt>
                <c:pt idx="227">
                  <c:v>81.250494325538483</c:v>
                </c:pt>
                <c:pt idx="228">
                  <c:v>105.55306080855274</c:v>
                </c:pt>
                <c:pt idx="229">
                  <c:v>75.145550413137983</c:v>
                </c:pt>
                <c:pt idx="230">
                  <c:v>85.276790577799048</c:v>
                </c:pt>
                <c:pt idx="231">
                  <c:v>187.22916205108601</c:v>
                </c:pt>
                <c:pt idx="232">
                  <c:v>36.706300737388268</c:v>
                </c:pt>
                <c:pt idx="233">
                  <c:v>78.492881006918807</c:v>
                </c:pt>
                <c:pt idx="234">
                  <c:v>21.316259943069095</c:v>
                </c:pt>
                <c:pt idx="235">
                  <c:v>147.87168683211524</c:v>
                </c:pt>
                <c:pt idx="236">
                  <c:v>26.211529630513258</c:v>
                </c:pt>
                <c:pt idx="237">
                  <c:v>71.410064848508341</c:v>
                </c:pt>
                <c:pt idx="238">
                  <c:v>111.84855028398839</c:v>
                </c:pt>
                <c:pt idx="239">
                  <c:v>136.80786552912002</c:v>
                </c:pt>
                <c:pt idx="240">
                  <c:v>60.725519038107237</c:v>
                </c:pt>
                <c:pt idx="241">
                  <c:v>331.20191178213753</c:v>
                </c:pt>
                <c:pt idx="242">
                  <c:v>70.829061110919596</c:v>
                </c:pt>
                <c:pt idx="243">
                  <c:v>30.721714358083034</c:v>
                </c:pt>
                <c:pt idx="244">
                  <c:v>69.80919886436358</c:v>
                </c:pt>
                <c:pt idx="245">
                  <c:v>114.35862571903036</c:v>
                </c:pt>
                <c:pt idx="246">
                  <c:v>82.288266827721387</c:v>
                </c:pt>
                <c:pt idx="247">
                  <c:v>298.40805236596282</c:v>
                </c:pt>
                <c:pt idx="248">
                  <c:v>77.351172966855273</c:v>
                </c:pt>
                <c:pt idx="249">
                  <c:v>118.64058908250507</c:v>
                </c:pt>
              </c:numCache>
            </c:numRef>
          </c:xVal>
          <c:yVal>
            <c:numRef>
              <c:f>MonteCarloBlackScholes!$M$8:$M$257</c:f>
              <c:numCache>
                <c:formatCode>0.0</c:formatCode>
                <c:ptCount val="250"/>
                <c:pt idx="0">
                  <c:v>0.34676759301073856</c:v>
                </c:pt>
                <c:pt idx="1">
                  <c:v>0.22726682111602589</c:v>
                </c:pt>
                <c:pt idx="2">
                  <c:v>0.30319864118112339</c:v>
                </c:pt>
                <c:pt idx="3">
                  <c:v>0.32568539638032329</c:v>
                </c:pt>
                <c:pt idx="4">
                  <c:v>0.30815857562134835</c:v>
                </c:pt>
                <c:pt idx="5">
                  <c:v>0.31900095755344016</c:v>
                </c:pt>
                <c:pt idx="6">
                  <c:v>0.39923831185177117</c:v>
                </c:pt>
                <c:pt idx="7">
                  <c:v>0.23966763072151043</c:v>
                </c:pt>
                <c:pt idx="8">
                  <c:v>0.28737060119200331</c:v>
                </c:pt>
                <c:pt idx="9">
                  <c:v>0.43069224021139479</c:v>
                </c:pt>
                <c:pt idx="10">
                  <c:v>0.27134887573171906</c:v>
                </c:pt>
                <c:pt idx="11">
                  <c:v>0.30561885101707642</c:v>
                </c:pt>
                <c:pt idx="12">
                  <c:v>0.17937289913043172</c:v>
                </c:pt>
                <c:pt idx="13">
                  <c:v>0.35659071918926788</c:v>
                </c:pt>
                <c:pt idx="14">
                  <c:v>0.26006130044813769</c:v>
                </c:pt>
                <c:pt idx="15">
                  <c:v>0.34272853207661624</c:v>
                </c:pt>
                <c:pt idx="16">
                  <c:v>0.29961490720724521</c:v>
                </c:pt>
                <c:pt idx="17">
                  <c:v>0.36611671172897237</c:v>
                </c:pt>
                <c:pt idx="18">
                  <c:v>0.31159383963183584</c:v>
                </c:pt>
                <c:pt idx="19">
                  <c:v>0.25113652127840125</c:v>
                </c:pt>
                <c:pt idx="20">
                  <c:v>0.33250876166303633</c:v>
                </c:pt>
                <c:pt idx="21">
                  <c:v>0.25778248459687669</c:v>
                </c:pt>
                <c:pt idx="22">
                  <c:v>0.31578588149138165</c:v>
                </c:pt>
                <c:pt idx="23">
                  <c:v>0.28551102212279111</c:v>
                </c:pt>
                <c:pt idx="24">
                  <c:v>0.30625729938066115</c:v>
                </c:pt>
                <c:pt idx="25">
                  <c:v>0.33782744092818023</c:v>
                </c:pt>
                <c:pt idx="26">
                  <c:v>0.25291771129961416</c:v>
                </c:pt>
                <c:pt idx="27">
                  <c:v>0.23911793024122402</c:v>
                </c:pt>
                <c:pt idx="28">
                  <c:v>0.27180132645587929</c:v>
                </c:pt>
                <c:pt idx="29">
                  <c:v>0.29591479700351936</c:v>
                </c:pt>
                <c:pt idx="30">
                  <c:v>0.22128488128294818</c:v>
                </c:pt>
                <c:pt idx="31">
                  <c:v>0.29650638846789795</c:v>
                </c:pt>
                <c:pt idx="32">
                  <c:v>0.33365580445709486</c:v>
                </c:pt>
                <c:pt idx="33">
                  <c:v>0.30458698718810184</c:v>
                </c:pt>
                <c:pt idx="34">
                  <c:v>0.28811723500737441</c:v>
                </c:pt>
                <c:pt idx="35">
                  <c:v>0.20046567308800481</c:v>
                </c:pt>
                <c:pt idx="36">
                  <c:v>0.25943212844842289</c:v>
                </c:pt>
                <c:pt idx="37">
                  <c:v>0.28860016618017142</c:v>
                </c:pt>
                <c:pt idx="38">
                  <c:v>0.33818319484977261</c:v>
                </c:pt>
                <c:pt idx="39">
                  <c:v>0.27600825423019948</c:v>
                </c:pt>
                <c:pt idx="40">
                  <c:v>0.20606026468254779</c:v>
                </c:pt>
                <c:pt idx="41">
                  <c:v>0.26836223312449864</c:v>
                </c:pt>
                <c:pt idx="42">
                  <c:v>0.22995358958376264</c:v>
                </c:pt>
                <c:pt idx="43">
                  <c:v>0.32438205694340511</c:v>
                </c:pt>
                <c:pt idx="44">
                  <c:v>0.22477279566120978</c:v>
                </c:pt>
                <c:pt idx="45">
                  <c:v>0.31665632001987565</c:v>
                </c:pt>
                <c:pt idx="46">
                  <c:v>0.30782600919431119</c:v>
                </c:pt>
                <c:pt idx="47">
                  <c:v>0.24097192497599845</c:v>
                </c:pt>
                <c:pt idx="48">
                  <c:v>0.20742913319866571</c:v>
                </c:pt>
                <c:pt idx="49">
                  <c:v>0.31249558907614805</c:v>
                </c:pt>
                <c:pt idx="50">
                  <c:v>0.1872842176382371</c:v>
                </c:pt>
                <c:pt idx="51">
                  <c:v>0.30515703641809094</c:v>
                </c:pt>
                <c:pt idx="52">
                  <c:v>0.25927118390651915</c:v>
                </c:pt>
                <c:pt idx="53">
                  <c:v>0.38576254935879611</c:v>
                </c:pt>
                <c:pt idx="54">
                  <c:v>0.25638746953037711</c:v>
                </c:pt>
                <c:pt idx="55">
                  <c:v>0.32828814202183726</c:v>
                </c:pt>
                <c:pt idx="56">
                  <c:v>0.22630150181611017</c:v>
                </c:pt>
                <c:pt idx="57">
                  <c:v>0.32977153104047141</c:v>
                </c:pt>
                <c:pt idx="58">
                  <c:v>0.36611966211978164</c:v>
                </c:pt>
                <c:pt idx="59">
                  <c:v>0.29574759629790653</c:v>
                </c:pt>
                <c:pt idx="60">
                  <c:v>0.27229448160998387</c:v>
                </c:pt>
                <c:pt idx="61">
                  <c:v>0.28369318632906038</c:v>
                </c:pt>
                <c:pt idx="62">
                  <c:v>0.37397903742162564</c:v>
                </c:pt>
                <c:pt idx="63">
                  <c:v>0.2875155834907579</c:v>
                </c:pt>
                <c:pt idx="64">
                  <c:v>0.27355064333813878</c:v>
                </c:pt>
                <c:pt idx="65">
                  <c:v>0.29321655555961529</c:v>
                </c:pt>
                <c:pt idx="66">
                  <c:v>0.21781811387840291</c:v>
                </c:pt>
                <c:pt idx="67">
                  <c:v>0.23156803098197395</c:v>
                </c:pt>
                <c:pt idx="68">
                  <c:v>0.32496997617873136</c:v>
                </c:pt>
                <c:pt idx="69">
                  <c:v>0.27096369401512971</c:v>
                </c:pt>
                <c:pt idx="70">
                  <c:v>0.31008632364312766</c:v>
                </c:pt>
                <c:pt idx="71">
                  <c:v>0.37174757584244489</c:v>
                </c:pt>
                <c:pt idx="72">
                  <c:v>0.4092431777705936</c:v>
                </c:pt>
                <c:pt idx="73">
                  <c:v>0.22191106748751369</c:v>
                </c:pt>
                <c:pt idx="74">
                  <c:v>0.43423019137572316</c:v>
                </c:pt>
                <c:pt idx="75">
                  <c:v>0.303010262699629</c:v>
                </c:pt>
                <c:pt idx="76">
                  <c:v>0.19177366404875737</c:v>
                </c:pt>
                <c:pt idx="77">
                  <c:v>0.32965803764182933</c:v>
                </c:pt>
                <c:pt idx="78">
                  <c:v>0.38942718667593218</c:v>
                </c:pt>
                <c:pt idx="79">
                  <c:v>0.24997867154395625</c:v>
                </c:pt>
                <c:pt idx="80">
                  <c:v>0.26126890879037029</c:v>
                </c:pt>
                <c:pt idx="81">
                  <c:v>0.31842637971830162</c:v>
                </c:pt>
                <c:pt idx="82">
                  <c:v>0.253692099509645</c:v>
                </c:pt>
                <c:pt idx="83">
                  <c:v>0.38742872106890075</c:v>
                </c:pt>
                <c:pt idx="84">
                  <c:v>0.2939136801036748</c:v>
                </c:pt>
                <c:pt idx="85">
                  <c:v>0.31961853741148366</c:v>
                </c:pt>
                <c:pt idx="86">
                  <c:v>0.26818939637334988</c:v>
                </c:pt>
                <c:pt idx="87">
                  <c:v>0.31334176324082103</c:v>
                </c:pt>
                <c:pt idx="88">
                  <c:v>0.26687094033596898</c:v>
                </c:pt>
                <c:pt idx="89">
                  <c:v>0.30793639905199449</c:v>
                </c:pt>
                <c:pt idx="90">
                  <c:v>0.32540094422090898</c:v>
                </c:pt>
                <c:pt idx="91">
                  <c:v>0.36004972857319262</c:v>
                </c:pt>
                <c:pt idx="92">
                  <c:v>0.37897102150972367</c:v>
                </c:pt>
                <c:pt idx="93">
                  <c:v>0.28365988977068812</c:v>
                </c:pt>
                <c:pt idx="94">
                  <c:v>0.28102956162795223</c:v>
                </c:pt>
                <c:pt idx="95">
                  <c:v>0.25636781289007471</c:v>
                </c:pt>
                <c:pt idx="96">
                  <c:v>0.33026887002423261</c:v>
                </c:pt>
                <c:pt idx="97">
                  <c:v>0.46277317699743359</c:v>
                </c:pt>
                <c:pt idx="98">
                  <c:v>0.39509046515462087</c:v>
                </c:pt>
                <c:pt idx="99">
                  <c:v>0.29169381225831403</c:v>
                </c:pt>
                <c:pt idx="100">
                  <c:v>0.20147279764466083</c:v>
                </c:pt>
                <c:pt idx="101">
                  <c:v>0.22454424899978581</c:v>
                </c:pt>
                <c:pt idx="102">
                  <c:v>0.3242695333340741</c:v>
                </c:pt>
                <c:pt idx="103">
                  <c:v>0.3655651179959078</c:v>
                </c:pt>
                <c:pt idx="104">
                  <c:v>0.34101626156727921</c:v>
                </c:pt>
                <c:pt idx="105">
                  <c:v>0.32807915390955189</c:v>
                </c:pt>
                <c:pt idx="106">
                  <c:v>0.17382688424945186</c:v>
                </c:pt>
                <c:pt idx="107">
                  <c:v>0.26205212919650506</c:v>
                </c:pt>
                <c:pt idx="108">
                  <c:v>0.27548696369490933</c:v>
                </c:pt>
                <c:pt idx="109">
                  <c:v>0.26307335815355998</c:v>
                </c:pt>
                <c:pt idx="110">
                  <c:v>0.2689415556673066</c:v>
                </c:pt>
                <c:pt idx="111">
                  <c:v>0.22624293021246034</c:v>
                </c:pt>
                <c:pt idx="112">
                  <c:v>0.27149510232100466</c:v>
                </c:pt>
                <c:pt idx="113">
                  <c:v>0.25044682518282602</c:v>
                </c:pt>
                <c:pt idx="114">
                  <c:v>0.31854029158129582</c:v>
                </c:pt>
                <c:pt idx="115">
                  <c:v>0.2606539339738379</c:v>
                </c:pt>
                <c:pt idx="116">
                  <c:v>0.21091161703663958</c:v>
                </c:pt>
                <c:pt idx="117">
                  <c:v>0.22727441487117314</c:v>
                </c:pt>
                <c:pt idx="118">
                  <c:v>0.2297057163090751</c:v>
                </c:pt>
                <c:pt idx="119">
                  <c:v>0.27737798970428451</c:v>
                </c:pt>
                <c:pt idx="120">
                  <c:v>0.26883403949196</c:v>
                </c:pt>
                <c:pt idx="121">
                  <c:v>0.28850246034496962</c:v>
                </c:pt>
                <c:pt idx="122">
                  <c:v>0.24121301633983355</c:v>
                </c:pt>
                <c:pt idx="123">
                  <c:v>0.20380129471589881</c:v>
                </c:pt>
                <c:pt idx="124">
                  <c:v>0.27957219253940258</c:v>
                </c:pt>
                <c:pt idx="125">
                  <c:v>0.21598284499146528</c:v>
                </c:pt>
                <c:pt idx="126">
                  <c:v>0.42340728782378823</c:v>
                </c:pt>
                <c:pt idx="127">
                  <c:v>0.26909494951479324</c:v>
                </c:pt>
                <c:pt idx="128">
                  <c:v>0.33668458610900803</c:v>
                </c:pt>
                <c:pt idx="129">
                  <c:v>0.29775252084154169</c:v>
                </c:pt>
                <c:pt idx="130">
                  <c:v>0.22678502266953718</c:v>
                </c:pt>
                <c:pt idx="131">
                  <c:v>0.31290386611582022</c:v>
                </c:pt>
                <c:pt idx="132">
                  <c:v>0.27433448070421401</c:v>
                </c:pt>
                <c:pt idx="133">
                  <c:v>0.24544024163875805</c:v>
                </c:pt>
                <c:pt idx="134">
                  <c:v>0.18613901906537883</c:v>
                </c:pt>
                <c:pt idx="135">
                  <c:v>0.33798044561042562</c:v>
                </c:pt>
                <c:pt idx="136">
                  <c:v>0.24276298225289208</c:v>
                </c:pt>
                <c:pt idx="137">
                  <c:v>0.40224165302928483</c:v>
                </c:pt>
                <c:pt idx="138">
                  <c:v>0.34789796216101054</c:v>
                </c:pt>
                <c:pt idx="139">
                  <c:v>0.23946624438997183</c:v>
                </c:pt>
                <c:pt idx="140">
                  <c:v>0.27558046151484911</c:v>
                </c:pt>
                <c:pt idx="141">
                  <c:v>0.31612832488384074</c:v>
                </c:pt>
                <c:pt idx="142">
                  <c:v>0.20789554981906311</c:v>
                </c:pt>
                <c:pt idx="143">
                  <c:v>0.2979378842101244</c:v>
                </c:pt>
                <c:pt idx="144">
                  <c:v>0.35116204961507852</c:v>
                </c:pt>
                <c:pt idx="145">
                  <c:v>0.29427067716740524</c:v>
                </c:pt>
                <c:pt idx="146">
                  <c:v>0.33851628679301549</c:v>
                </c:pt>
                <c:pt idx="147">
                  <c:v>0.28782628474003752</c:v>
                </c:pt>
                <c:pt idx="148">
                  <c:v>0.21789468678616936</c:v>
                </c:pt>
                <c:pt idx="149">
                  <c:v>0.22547126840515105</c:v>
                </c:pt>
                <c:pt idx="150">
                  <c:v>0.29154327805875868</c:v>
                </c:pt>
                <c:pt idx="151">
                  <c:v>0.30478959996478638</c:v>
                </c:pt>
                <c:pt idx="152">
                  <c:v>0.29410662558746714</c:v>
                </c:pt>
                <c:pt idx="153">
                  <c:v>0.43639939330233979</c:v>
                </c:pt>
                <c:pt idx="154">
                  <c:v>0.31450530575384156</c:v>
                </c:pt>
                <c:pt idx="155">
                  <c:v>0.33394779587499435</c:v>
                </c:pt>
                <c:pt idx="156">
                  <c:v>0.36469579551890141</c:v>
                </c:pt>
                <c:pt idx="157">
                  <c:v>0.36141043968635406</c:v>
                </c:pt>
                <c:pt idx="158">
                  <c:v>0.21870211786449756</c:v>
                </c:pt>
                <c:pt idx="159">
                  <c:v>0.17833406306779878</c:v>
                </c:pt>
                <c:pt idx="160">
                  <c:v>0.26522001214355956</c:v>
                </c:pt>
                <c:pt idx="161">
                  <c:v>0.33508497823862488</c:v>
                </c:pt>
                <c:pt idx="162">
                  <c:v>0.28353014775812235</c:v>
                </c:pt>
                <c:pt idx="163">
                  <c:v>0.21536118767334395</c:v>
                </c:pt>
                <c:pt idx="164">
                  <c:v>0.25955757545590713</c:v>
                </c:pt>
                <c:pt idx="165">
                  <c:v>0.26687323602118157</c:v>
                </c:pt>
                <c:pt idx="166">
                  <c:v>0.26762921930655686</c:v>
                </c:pt>
                <c:pt idx="167">
                  <c:v>0.44593150612404392</c:v>
                </c:pt>
                <c:pt idx="168">
                  <c:v>0.33045697979813587</c:v>
                </c:pt>
                <c:pt idx="169">
                  <c:v>0.33764808178626071</c:v>
                </c:pt>
                <c:pt idx="170">
                  <c:v>0.24751863808203145</c:v>
                </c:pt>
                <c:pt idx="171">
                  <c:v>0.25993805796152414</c:v>
                </c:pt>
                <c:pt idx="172">
                  <c:v>0.36890163118721542</c:v>
                </c:pt>
                <c:pt idx="173">
                  <c:v>0.3023301317626329</c:v>
                </c:pt>
                <c:pt idx="174">
                  <c:v>0.29871540794684365</c:v>
                </c:pt>
                <c:pt idx="175">
                  <c:v>0.23617361145592186</c:v>
                </c:pt>
                <c:pt idx="176">
                  <c:v>0.34761888615940606</c:v>
                </c:pt>
                <c:pt idx="177">
                  <c:v>0.29100093533031446</c:v>
                </c:pt>
                <c:pt idx="178">
                  <c:v>0.31259772167172317</c:v>
                </c:pt>
                <c:pt idx="179">
                  <c:v>0.28604414359975899</c:v>
                </c:pt>
                <c:pt idx="180">
                  <c:v>0.27925495958811286</c:v>
                </c:pt>
                <c:pt idx="181">
                  <c:v>0.27944905222572314</c:v>
                </c:pt>
                <c:pt idx="182">
                  <c:v>0.33924257294201071</c:v>
                </c:pt>
                <c:pt idx="183">
                  <c:v>0.38233131748756211</c:v>
                </c:pt>
                <c:pt idx="184">
                  <c:v>0.33279938812276366</c:v>
                </c:pt>
                <c:pt idx="185">
                  <c:v>0.32297008839037133</c:v>
                </c:pt>
                <c:pt idx="186">
                  <c:v>0.23485710254044204</c:v>
                </c:pt>
                <c:pt idx="187">
                  <c:v>0.22586457547253494</c:v>
                </c:pt>
                <c:pt idx="188">
                  <c:v>0.27472004200894673</c:v>
                </c:pt>
                <c:pt idx="189">
                  <c:v>0.27177823282192004</c:v>
                </c:pt>
                <c:pt idx="190">
                  <c:v>0.26357711183942872</c:v>
                </c:pt>
                <c:pt idx="191">
                  <c:v>0.34326271077906384</c:v>
                </c:pt>
                <c:pt idx="192">
                  <c:v>0.26321937989469563</c:v>
                </c:pt>
                <c:pt idx="193">
                  <c:v>0.28832493291095523</c:v>
                </c:pt>
                <c:pt idx="194">
                  <c:v>0.37721809073158452</c:v>
                </c:pt>
                <c:pt idx="195">
                  <c:v>0.18838938376916153</c:v>
                </c:pt>
                <c:pt idx="196">
                  <c:v>0.25801189171291028</c:v>
                </c:pt>
                <c:pt idx="197">
                  <c:v>0.42133421800235343</c:v>
                </c:pt>
                <c:pt idx="198">
                  <c:v>0.27344041854389034</c:v>
                </c:pt>
                <c:pt idx="199">
                  <c:v>0.33270286034124702</c:v>
                </c:pt>
                <c:pt idx="200">
                  <c:v>0.30972841920979927</c:v>
                </c:pt>
                <c:pt idx="201">
                  <c:v>0.24732852547786544</c:v>
                </c:pt>
                <c:pt idx="202">
                  <c:v>0.30222887229924433</c:v>
                </c:pt>
                <c:pt idx="203">
                  <c:v>0.25702508003025154</c:v>
                </c:pt>
                <c:pt idx="204">
                  <c:v>0.25278013006594435</c:v>
                </c:pt>
                <c:pt idx="205">
                  <c:v>0.37883499162437873</c:v>
                </c:pt>
                <c:pt idx="206">
                  <c:v>0.36740444125369087</c:v>
                </c:pt>
                <c:pt idx="207">
                  <c:v>0.26376748953454748</c:v>
                </c:pt>
                <c:pt idx="208">
                  <c:v>0.22879465351362782</c:v>
                </c:pt>
                <c:pt idx="209">
                  <c:v>0.21409835606338679</c:v>
                </c:pt>
                <c:pt idx="210">
                  <c:v>0.22335484772106484</c:v>
                </c:pt>
                <c:pt idx="211">
                  <c:v>0.26721942137240734</c:v>
                </c:pt>
                <c:pt idx="212">
                  <c:v>0.26055528697271985</c:v>
                </c:pt>
                <c:pt idx="213">
                  <c:v>0.30767610215680408</c:v>
                </c:pt>
                <c:pt idx="214">
                  <c:v>0.29354223779585853</c:v>
                </c:pt>
                <c:pt idx="215">
                  <c:v>0.2404287745457408</c:v>
                </c:pt>
                <c:pt idx="216">
                  <c:v>0.33225969842045566</c:v>
                </c:pt>
                <c:pt idx="217">
                  <c:v>0.28690725977134884</c:v>
                </c:pt>
                <c:pt idx="218">
                  <c:v>0.2933643381687539</c:v>
                </c:pt>
                <c:pt idx="219">
                  <c:v>0.23709156749257149</c:v>
                </c:pt>
                <c:pt idx="220">
                  <c:v>0.38439632327616496</c:v>
                </c:pt>
                <c:pt idx="221">
                  <c:v>0.24685190435106569</c:v>
                </c:pt>
                <c:pt idx="222">
                  <c:v>0.2734902643145069</c:v>
                </c:pt>
                <c:pt idx="223">
                  <c:v>0.33556446840096055</c:v>
                </c:pt>
                <c:pt idx="224">
                  <c:v>0.25138366442895638</c:v>
                </c:pt>
                <c:pt idx="225">
                  <c:v>0.18330593615836499</c:v>
                </c:pt>
                <c:pt idx="226">
                  <c:v>0.26501829812369065</c:v>
                </c:pt>
                <c:pt idx="227">
                  <c:v>0.32961800553532472</c:v>
                </c:pt>
                <c:pt idx="228">
                  <c:v>0.31468653987176526</c:v>
                </c:pt>
                <c:pt idx="229">
                  <c:v>0.2547471473852938</c:v>
                </c:pt>
                <c:pt idx="230">
                  <c:v>0.29244722601762174</c:v>
                </c:pt>
                <c:pt idx="231">
                  <c:v>0.27518630391987475</c:v>
                </c:pt>
                <c:pt idx="232">
                  <c:v>0.37092773285149683</c:v>
                </c:pt>
                <c:pt idx="233">
                  <c:v>0.39217308134538398</c:v>
                </c:pt>
                <c:pt idx="234">
                  <c:v>0.36452061453015094</c:v>
                </c:pt>
                <c:pt idx="235">
                  <c:v>0.21715713642563514</c:v>
                </c:pt>
                <c:pt idx="236">
                  <c:v>0.34360845857509931</c:v>
                </c:pt>
                <c:pt idx="237">
                  <c:v>0.36768259077469972</c:v>
                </c:pt>
                <c:pt idx="238">
                  <c:v>0.19683997076676982</c:v>
                </c:pt>
                <c:pt idx="239">
                  <c:v>0.25398094295420665</c:v>
                </c:pt>
                <c:pt idx="240">
                  <c:v>0.27129927464834086</c:v>
                </c:pt>
                <c:pt idx="241">
                  <c:v>0.31512922335088561</c:v>
                </c:pt>
                <c:pt idx="242">
                  <c:v>0.27385929665134512</c:v>
                </c:pt>
                <c:pt idx="243">
                  <c:v>0.26003305789154973</c:v>
                </c:pt>
                <c:pt idx="244">
                  <c:v>0.17647121962349752</c:v>
                </c:pt>
                <c:pt idx="245">
                  <c:v>0.14203158671792451</c:v>
                </c:pt>
                <c:pt idx="246">
                  <c:v>0.21325287051201117</c:v>
                </c:pt>
                <c:pt idx="247">
                  <c:v>0.31815828477088465</c:v>
                </c:pt>
                <c:pt idx="248">
                  <c:v>0.20771250323827706</c:v>
                </c:pt>
                <c:pt idx="249">
                  <c:v>0.29458959116213046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65984"/>
        <c:axId val="223269344"/>
      </c:scatterChart>
      <c:valAx>
        <c:axId val="223265984"/>
        <c:scaling>
          <c:orientation val="minMax"/>
          <c:max val="30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S(T)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23269344"/>
        <c:crosses val="autoZero"/>
        <c:crossBetween val="midCat"/>
      </c:valAx>
      <c:valAx>
        <c:axId val="223269344"/>
        <c:scaling>
          <c:orientation val="minMax"/>
          <c:max val="0.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sqrt(integral V(t) dt)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23265984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EEEEEE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de-DE" sz="1300" b="0" strike="noStrike" spc="-1">
                <a:latin typeface="Arial"/>
              </a:rPr>
              <a:t>Distribution of sqrt(integral V(t) dt)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36000">
                <a:solidFill>
                  <a:srgbClr val="0066CC"/>
                </a:solidFill>
                <a:round/>
              </a:ln>
            </c:spPr>
            <c:trendlineType val="movingAvg"/>
            <c:period val="2"/>
            <c:dispRSqr val="0"/>
            <c:dispEq val="0"/>
          </c:trendline>
          <c:cat>
            <c:numRef>
              <c:f>MonteCarloBlackScholes!$O$8:$O$38</c:f>
              <c:numCache>
                <c:formatCode>General</c:formatCode>
                <c:ptCount val="3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</c:numCache>
            </c:numRef>
          </c:cat>
          <c:val>
            <c:numRef>
              <c:f>MonteCarloBlackScholes!$P$8:$P$38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2E-3</c:v>
                </c:pt>
                <c:pt idx="9">
                  <c:v>1.0999999999999999E-2</c:v>
                </c:pt>
                <c:pt idx="10">
                  <c:v>2.7E-2</c:v>
                </c:pt>
                <c:pt idx="11">
                  <c:v>5.1999999999999998E-2</c:v>
                </c:pt>
                <c:pt idx="12">
                  <c:v>9.0999999999999998E-2</c:v>
                </c:pt>
                <c:pt idx="13">
                  <c:v>0.11600000000000001</c:v>
                </c:pt>
                <c:pt idx="14">
                  <c:v>0.13900000000000001</c:v>
                </c:pt>
                <c:pt idx="15">
                  <c:v>0.13400000000000001</c:v>
                </c:pt>
                <c:pt idx="16">
                  <c:v>0.124</c:v>
                </c:pt>
                <c:pt idx="17">
                  <c:v>9.5000000000000001E-2</c:v>
                </c:pt>
                <c:pt idx="18">
                  <c:v>7.4999999999999997E-2</c:v>
                </c:pt>
                <c:pt idx="19">
                  <c:v>4.9000000000000002E-2</c:v>
                </c:pt>
                <c:pt idx="20">
                  <c:v>4.8000000000000001E-2</c:v>
                </c:pt>
                <c:pt idx="21">
                  <c:v>8.9999999999999993E-3</c:v>
                </c:pt>
                <c:pt idx="22">
                  <c:v>1.0999999999999999E-2</c:v>
                </c:pt>
                <c:pt idx="23">
                  <c:v>0.01</c:v>
                </c:pt>
                <c:pt idx="24">
                  <c:v>6.0000000000000001E-3</c:v>
                </c:pt>
                <c:pt idx="25">
                  <c:v>0</c:v>
                </c:pt>
                <c:pt idx="26">
                  <c:v>0</c:v>
                </c:pt>
                <c:pt idx="27">
                  <c:v>1E-3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3272144"/>
        <c:axId val="223272704"/>
      </c:barChart>
      <c:catAx>
        <c:axId val="2232721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23272704"/>
        <c:crosses val="autoZero"/>
        <c:auto val="1"/>
        <c:lblAlgn val="ctr"/>
        <c:lblOffset val="100"/>
        <c:noMultiLvlLbl val="1"/>
      </c:catAx>
      <c:valAx>
        <c:axId val="2232727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23272144"/>
        <c:crosses val="autoZero"/>
        <c:crossBetween val="between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EEEEE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</xdr:colOff>
      <xdr:row>23</xdr:row>
      <xdr:rowOff>96480</xdr:rowOff>
    </xdr:from>
    <xdr:to>
      <xdr:col>9</xdr:col>
      <xdr:colOff>595800</xdr:colOff>
      <xdr:row>42</xdr:row>
      <xdr:rowOff>129240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353160</xdr:colOff>
      <xdr:row>23</xdr:row>
      <xdr:rowOff>96480</xdr:rowOff>
    </xdr:from>
    <xdr:to>
      <xdr:col>13</xdr:col>
      <xdr:colOff>903240</xdr:colOff>
      <xdr:row>42</xdr:row>
      <xdr:rowOff>129240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952500</xdr:colOff>
          <xdr:row>24</xdr:row>
          <xdr:rowOff>7620</xdr:rowOff>
        </xdr:to>
        <xdr:sp macro="" textlink="">
          <xdr:nvSpPr>
            <xdr:cNvPr id="1025" name="ScrollBa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AMK33"/>
  <sheetViews>
    <sheetView zoomScale="75" zoomScaleNormal="75" workbookViewId="0">
      <selection activeCell="A30" sqref="A30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 style="3"/>
  </cols>
  <sheetData>
    <row r="2" spans="2:6" x14ac:dyDescent="0.25">
      <c r="B2" s="4" t="s">
        <v>0</v>
      </c>
    </row>
    <row r="3" spans="2:6" x14ac:dyDescent="0.25">
      <c r="B3" s="5"/>
    </row>
    <row r="5" spans="2:6" x14ac:dyDescent="0.25">
      <c r="B5" s="6" t="s">
        <v>1</v>
      </c>
      <c r="C5" s="6"/>
      <c r="E5" s="6" t="s">
        <v>2</v>
      </c>
      <c r="F5" s="6"/>
    </row>
    <row r="7" spans="2:6" x14ac:dyDescent="0.25">
      <c r="B7" s="7" t="s">
        <v>3</v>
      </c>
      <c r="C7" s="7"/>
      <c r="E7" s="7" t="s">
        <v>4</v>
      </c>
      <c r="F7" s="7"/>
    </row>
    <row r="8" spans="2:6" x14ac:dyDescent="0.25">
      <c r="B8" s="1" t="s">
        <v>5</v>
      </c>
      <c r="C8" s="8" t="b">
        <f>TRUE()</f>
        <v>1</v>
      </c>
      <c r="E8" s="1" t="s">
        <v>6</v>
      </c>
      <c r="F8" s="9" t="s">
        <v>7</v>
      </c>
    </row>
    <row r="9" spans="2:6" x14ac:dyDescent="0.25">
      <c r="E9" s="1" t="s">
        <v>8</v>
      </c>
      <c r="F9" s="10" t="b">
        <f>TRUE()</f>
        <v>1</v>
      </c>
    </row>
    <row r="10" spans="2:6" x14ac:dyDescent="0.25">
      <c r="B10" s="7" t="s">
        <v>9</v>
      </c>
      <c r="C10" s="7"/>
    </row>
    <row r="11" spans="2:6" x14ac:dyDescent="0.25">
      <c r="B11" s="11" t="b">
        <f>[1]!OBCONTROLPANELSETVISIBLE(C8)</f>
        <v>1</v>
      </c>
      <c r="E11" s="7" t="s">
        <v>9</v>
      </c>
      <c r="F11" s="7"/>
    </row>
    <row r="12" spans="2:6" x14ac:dyDescent="0.25">
      <c r="E12" s="1" t="s">
        <v>10</v>
      </c>
      <c r="F12" s="1" t="str">
        <f>[1]!OBADDALLJARS(F8,F9)</f>
        <v>Z:\finmath-spreadsheets\spreadsheets\Monte Carlo Valuation with Heston Model\lib</v>
      </c>
    </row>
    <row r="14" spans="2:6" x14ac:dyDescent="0.25">
      <c r="B14" s="6" t="s">
        <v>11</v>
      </c>
      <c r="C14" s="6"/>
      <c r="E14" s="6" t="s">
        <v>12</v>
      </c>
      <c r="F14" s="6"/>
    </row>
    <row r="16" spans="2:6" x14ac:dyDescent="0.25">
      <c r="B16" s="7" t="s">
        <v>9</v>
      </c>
      <c r="C16" s="7"/>
      <c r="E16" s="7" t="s">
        <v>13</v>
      </c>
      <c r="F16" s="7"/>
    </row>
    <row r="17" spans="2:6" x14ac:dyDescent="0.25">
      <c r="B17" s="1" t="s">
        <v>14</v>
      </c>
      <c r="C17" s="8" t="str">
        <f>[1]!OBGETPROPERTY("version")</f>
        <v>6.2.1</v>
      </c>
      <c r="E17" s="1" t="s">
        <v>6</v>
      </c>
      <c r="F17" s="9"/>
    </row>
    <row r="18" spans="2:6" x14ac:dyDescent="0.25">
      <c r="B18" s="1" t="s">
        <v>15</v>
      </c>
      <c r="C18" s="1" t="str">
        <f>[1]!OBGETPROPERTY("build")</f>
        <v>60102</v>
      </c>
      <c r="E18" s="1" t="s">
        <v>8</v>
      </c>
      <c r="F18" s="10" t="b">
        <f>TRUE()</f>
        <v>1</v>
      </c>
    </row>
    <row r="20" spans="2:6" x14ac:dyDescent="0.25">
      <c r="E20" s="7" t="s">
        <v>9</v>
      </c>
      <c r="F20" s="7"/>
    </row>
    <row r="21" spans="2:6" x14ac:dyDescent="0.25">
      <c r="B21" s="6" t="s">
        <v>16</v>
      </c>
      <c r="C21" s="6"/>
      <c r="E21" s="1" t="s">
        <v>10</v>
      </c>
      <c r="F21" s="1" t="str">
        <f>[1]!OBADDCLASSES(F17,F18)</f>
        <v>Z:\finmath-spreadsheets\spreadsheets\Monte Carlo Valuation with Heston Model\</v>
      </c>
    </row>
    <row r="23" spans="2:6" x14ac:dyDescent="0.25">
      <c r="B23" s="7" t="s">
        <v>9</v>
      </c>
      <c r="C23" s="7"/>
      <c r="E23" s="6" t="s">
        <v>12</v>
      </c>
      <c r="F23" s="6"/>
    </row>
    <row r="24" spans="2:6" x14ac:dyDescent="0.25">
      <c r="B24" s="1" t="s">
        <v>14</v>
      </c>
      <c r="C24" s="8" t="str">
        <f>[1]!OBGET([1]!OBCALL("",obLibs&amp;"net.finmath.information.Library","getVersionString"))</f>
        <v>4.1.2</v>
      </c>
    </row>
    <row r="25" spans="2:6" x14ac:dyDescent="0.25">
      <c r="E25" s="7" t="s">
        <v>13</v>
      </c>
      <c r="F25" s="7"/>
    </row>
    <row r="26" spans="2:6" x14ac:dyDescent="0.25">
      <c r="E26" s="1" t="s">
        <v>6</v>
      </c>
      <c r="F26" s="9"/>
    </row>
    <row r="27" spans="2:6" x14ac:dyDescent="0.25">
      <c r="E27" s="1" t="s">
        <v>8</v>
      </c>
      <c r="F27" s="10" t="b">
        <f>TRUE()</f>
        <v>1</v>
      </c>
    </row>
    <row r="29" spans="2:6" x14ac:dyDescent="0.25">
      <c r="E29" s="7" t="s">
        <v>9</v>
      </c>
      <c r="F29" s="7"/>
    </row>
    <row r="30" spans="2:6" x14ac:dyDescent="0.25">
      <c r="E30" s="1" t="s">
        <v>10</v>
      </c>
      <c r="F30" s="1" t="str">
        <f>[1]!OBADDCLASSES(F26,F27)</f>
        <v>Z:\finmath-spreadsheets\spreadsheets\Monte Carlo Valuation with Heston Model\</v>
      </c>
    </row>
    <row r="32" spans="2:6" x14ac:dyDescent="0.25">
      <c r="E32" s="6" t="s">
        <v>17</v>
      </c>
      <c r="F32" s="12"/>
    </row>
    <row r="33" spans="5:6" x14ac:dyDescent="0.25">
      <c r="E33" s="13" t="str">
        <f>IF(OR(ISERROR(F12),ISERROR(F21),ISERROR(F30)),NA(),"")</f>
        <v/>
      </c>
      <c r="F33" s="14" t="s">
        <v>18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2:AMK257"/>
  <sheetViews>
    <sheetView tabSelected="1" zoomScale="75" zoomScaleNormal="75" workbookViewId="0"/>
  </sheetViews>
  <sheetFormatPr baseColWidth="10" defaultColWidth="8.88671875" defaultRowHeight="13.2" x14ac:dyDescent="0.25"/>
  <cols>
    <col min="1" max="1" width="5" style="15" customWidth="1"/>
    <col min="2" max="5" width="14.44140625" style="15" customWidth="1"/>
    <col min="6" max="6" width="14.44140625" style="16" customWidth="1"/>
    <col min="7" max="253" width="14.44140625" style="15" customWidth="1"/>
    <col min="254" max="254" width="14.44140625" style="17" customWidth="1"/>
    <col min="255" max="1025" width="11.5546875" style="3"/>
  </cols>
  <sheetData>
    <row r="2" spans="2:1024" s="18" customFormat="1" ht="15.6" x14ac:dyDescent="0.25">
      <c r="B2" s="33" t="str">
        <f>"Monte Carlo Simulation of Heston Model: This sheet illustrates the use of the class "&amp;C17</f>
        <v>Monte Carlo Simulation of Heston Model: This sheet illustrates the use of the class net.finmath.montecarlo.assetderivativevaluation.models.HestonModel</v>
      </c>
      <c r="F2" s="19"/>
      <c r="AMF2" s="3"/>
      <c r="AMG2" s="3"/>
      <c r="AMH2" s="3"/>
      <c r="AMI2" s="3"/>
      <c r="AMJ2" s="3"/>
    </row>
    <row r="3" spans="2:1024" s="20" customFormat="1" ht="11.85" customHeight="1" x14ac:dyDescent="0.25">
      <c r="B3" s="32" t="s">
        <v>59</v>
      </c>
      <c r="F3" s="21"/>
      <c r="AMF3" s="3"/>
      <c r="AMG3" s="3"/>
      <c r="AMH3" s="3"/>
      <c r="AMI3" s="3"/>
      <c r="AMJ3" s="3"/>
    </row>
    <row r="4" spans="2:1024" s="20" customFormat="1" ht="11.85" customHeight="1" x14ac:dyDescent="0.25">
      <c r="B4" s="32" t="s">
        <v>60</v>
      </c>
      <c r="F4" s="21"/>
      <c r="AMF4" s="3"/>
      <c r="AMG4" s="3"/>
      <c r="AMH4" s="3"/>
      <c r="AMI4" s="3"/>
      <c r="AMJ4" s="3"/>
    </row>
    <row r="5" spans="2:1024" ht="11.85" customHeight="1" x14ac:dyDescent="0.25">
      <c r="B5" s="22"/>
      <c r="C5" s="20"/>
      <c r="D5" s="20"/>
    </row>
    <row r="6" spans="2:1024" ht="11.85" customHeight="1" x14ac:dyDescent="0.25">
      <c r="B6" s="23" t="s">
        <v>19</v>
      </c>
      <c r="C6" s="23"/>
      <c r="D6" s="23"/>
      <c r="E6" s="23"/>
      <c r="G6" s="23" t="s">
        <v>20</v>
      </c>
      <c r="H6" s="23"/>
      <c r="I6" s="23"/>
      <c r="J6" s="23"/>
      <c r="L6" s="23" t="str">
        <f>[1]!OBCALL("underlyingValue",B57,"getAssetValue",$G$9,[1]!OBMAKE("","int",0))</f>
        <v>underlyingValue 
[32385]</v>
      </c>
      <c r="M6" s="23" t="str">
        <f>[1]!OBCALL("pathwiseRMSVolatility",[1]!OBCALL("",G15,"getValue",G9,B57),"sqrt")</f>
        <v>pathwiseRMSVolatility 
[32380]</v>
      </c>
      <c r="O6" s="23" t="str">
        <f>"histogram of "&amp;M6</f>
        <v>histogram of pathwiseRMSVolatility 
[32380]</v>
      </c>
      <c r="P6" s="23"/>
    </row>
    <row r="7" spans="2:1024" ht="11.85" customHeight="1" x14ac:dyDescent="0.25">
      <c r="B7" s="15" t="s">
        <v>21</v>
      </c>
      <c r="C7" s="15" t="str">
        <f>obLibs&amp;"net.finmath.time.TimeDiscretizationFromArray"</f>
        <v>net.finmath.time.TimeDiscretizationFromArray</v>
      </c>
    </row>
    <row r="8" spans="2:1024" x14ac:dyDescent="0.25">
      <c r="B8" s="24" t="s">
        <v>3</v>
      </c>
      <c r="C8" s="24"/>
      <c r="D8" s="24"/>
      <c r="E8" s="24"/>
      <c r="G8" s="24" t="s">
        <v>3</v>
      </c>
      <c r="H8" s="24"/>
      <c r="I8" s="24"/>
      <c r="J8" s="24"/>
      <c r="L8" s="25">
        <f t="array" ref="L8:L257">TRANSPOSE([1]!OBGET([1]!OBCALL("",L6,"getRealizations")))</f>
        <v>65.533068537176831</v>
      </c>
      <c r="M8" s="25">
        <f t="array" ref="M8:M257">TRANSPOSE([1]!OBGET([1]!OBCALL("",M6,"getRealizations")))</f>
        <v>0.34676759301073856</v>
      </c>
      <c r="O8" s="15">
        <v>0</v>
      </c>
      <c r="P8" s="15">
        <f t="array" ref="P8:P38">TRANSPOSE([1]!OBGET([1]!OBCALL("",M6,"getHistogram",[1]!OBMAKE("","double[]",O8:O38))))</f>
        <v>0</v>
      </c>
    </row>
    <row r="9" spans="2:1024" ht="11.85" customHeight="1" x14ac:dyDescent="0.25">
      <c r="B9" s="26" t="str">
        <f>[1]!OBMAKE(C9,D9,E9)</f>
        <v>td.start 
[32272]</v>
      </c>
      <c r="C9" s="26" t="s">
        <v>22</v>
      </c>
      <c r="D9" s="26" t="s">
        <v>23</v>
      </c>
      <c r="E9" s="27">
        <v>0</v>
      </c>
      <c r="G9" s="26" t="str">
        <f>[1]!OBMAKE(H9,I9,J9)</f>
        <v>optionMaturity 
[32270]</v>
      </c>
      <c r="H9" s="26" t="s">
        <v>24</v>
      </c>
      <c r="I9" s="26" t="s">
        <v>23</v>
      </c>
      <c r="J9" s="28">
        <v>5</v>
      </c>
      <c r="L9" s="25">
        <v>157.43359533618479</v>
      </c>
      <c r="M9" s="25">
        <v>0.22726682111602589</v>
      </c>
      <c r="O9" s="15">
        <f t="shared" ref="O9:O38" si="0">O8+0.02</f>
        <v>0.02</v>
      </c>
      <c r="P9" s="15">
        <v>0</v>
      </c>
    </row>
    <row r="10" spans="2:1024" ht="11.85" customHeight="1" x14ac:dyDescent="0.25">
      <c r="B10" s="26" t="str">
        <f>[1]!OBMAKE(C10,D10,E10)</f>
        <v>td.num 
[32261]</v>
      </c>
      <c r="C10" s="26" t="s">
        <v>25</v>
      </c>
      <c r="D10" s="26" t="s">
        <v>26</v>
      </c>
      <c r="E10" s="27">
        <v>50</v>
      </c>
      <c r="G10" s="26" t="str">
        <f>[1]!OBMAKE(H10,I10,J10)</f>
        <v>optionStrike 
[32268]</v>
      </c>
      <c r="H10" s="26" t="s">
        <v>27</v>
      </c>
      <c r="I10" s="26" t="s">
        <v>23</v>
      </c>
      <c r="J10" s="27">
        <v>0</v>
      </c>
      <c r="L10" s="25">
        <v>127.65709690926644</v>
      </c>
      <c r="M10" s="25">
        <v>0.30319864118112339</v>
      </c>
      <c r="O10" s="15">
        <f t="shared" si="0"/>
        <v>0.04</v>
      </c>
      <c r="P10" s="15">
        <v>0</v>
      </c>
    </row>
    <row r="11" spans="2:1024" ht="11.85" customHeight="1" x14ac:dyDescent="0.25">
      <c r="B11" s="26" t="str">
        <f>[1]!OBMAKE(C11,D11,E11)</f>
        <v>td.step 
[32274]</v>
      </c>
      <c r="C11" s="26" t="s">
        <v>28</v>
      </c>
      <c r="D11" s="26" t="s">
        <v>23</v>
      </c>
      <c r="E11" s="27">
        <v>0.1</v>
      </c>
      <c r="G11" s="15" t="str">
        <f>B14</f>
        <v>timeDiscretization 
[32276]</v>
      </c>
      <c r="H11" s="26"/>
      <c r="I11" s="26"/>
      <c r="L11" s="25">
        <v>205.85508658949917</v>
      </c>
      <c r="M11" s="25">
        <v>0.32568539638032329</v>
      </c>
      <c r="O11" s="15">
        <f t="shared" si="0"/>
        <v>0.06</v>
      </c>
      <c r="P11" s="15">
        <v>0</v>
      </c>
    </row>
    <row r="12" spans="2:1024" ht="11.85" customHeight="1" x14ac:dyDescent="0.25">
      <c r="B12" s="3"/>
      <c r="D12" s="26"/>
      <c r="G12" s="26" t="str">
        <f>[1]!OBMAKE(H12,I12,J12)</f>
        <v>underlyingIndex 
[32260]</v>
      </c>
      <c r="H12" s="26" t="s">
        <v>29</v>
      </c>
      <c r="I12" s="26" t="s">
        <v>26</v>
      </c>
      <c r="J12" s="27">
        <v>1</v>
      </c>
      <c r="L12" s="25">
        <v>106.97533180777779</v>
      </c>
      <c r="M12" s="25">
        <v>0.30815857562134835</v>
      </c>
      <c r="O12" s="15">
        <f t="shared" si="0"/>
        <v>0.08</v>
      </c>
      <c r="P12" s="15">
        <v>0</v>
      </c>
    </row>
    <row r="13" spans="2:1024" ht="11.85" customHeight="1" x14ac:dyDescent="0.25">
      <c r="B13" s="24" t="s">
        <v>30</v>
      </c>
      <c r="C13" s="24"/>
      <c r="D13" s="24"/>
      <c r="E13" s="24"/>
      <c r="L13" s="25">
        <v>264.49507432784202</v>
      </c>
      <c r="M13" s="25">
        <v>0.31900095755344016</v>
      </c>
      <c r="O13" s="15">
        <f t="shared" si="0"/>
        <v>0.1</v>
      </c>
      <c r="P13" s="15">
        <v>0</v>
      </c>
    </row>
    <row r="14" spans="2:1024" ht="11.85" customHeight="1" x14ac:dyDescent="0.25">
      <c r="B14" s="26" t="str">
        <f>[1]!OBMAKE(C14,C7,B9:B11)</f>
        <v>timeDiscretization 
[32276]</v>
      </c>
      <c r="C14" s="15" t="s">
        <v>31</v>
      </c>
      <c r="G14" s="24" t="s">
        <v>30</v>
      </c>
      <c r="H14" s="24"/>
      <c r="I14" s="24"/>
      <c r="J14" s="24"/>
      <c r="L14" s="25">
        <v>82.148464469135249</v>
      </c>
      <c r="M14" s="25">
        <v>0.39923831185177117</v>
      </c>
      <c r="O14" s="15">
        <f t="shared" si="0"/>
        <v>0.12000000000000001</v>
      </c>
      <c r="P14" s="15">
        <v>0</v>
      </c>
    </row>
    <row r="15" spans="2:1024" ht="11.85" customHeight="1" x14ac:dyDescent="0.25">
      <c r="G15" s="26" t="str">
        <f>[1]!OBMAKE(H15,obLibs&amp;"net.finmath.montecarlo.assetderivativevaluation.products.AsianOption",G9:G12)</f>
        <v>asian 
[32281]</v>
      </c>
      <c r="H15" s="26" t="s">
        <v>32</v>
      </c>
      <c r="I15" s="26"/>
      <c r="L15" s="25">
        <v>86.790166905516941</v>
      </c>
      <c r="M15" s="25">
        <v>0.23966763072151043</v>
      </c>
      <c r="O15" s="15">
        <f t="shared" si="0"/>
        <v>0.14000000000000001</v>
      </c>
      <c r="P15" s="15">
        <v>0</v>
      </c>
    </row>
    <row r="16" spans="2:1024" ht="11.85" customHeight="1" x14ac:dyDescent="0.25">
      <c r="B16" s="23" t="s">
        <v>33</v>
      </c>
      <c r="C16" s="23"/>
      <c r="D16" s="23"/>
      <c r="E16" s="23"/>
      <c r="L16" s="25">
        <v>113.98915726002467</v>
      </c>
      <c r="M16" s="25">
        <v>0.28737060119200331</v>
      </c>
      <c r="O16" s="15">
        <f t="shared" si="0"/>
        <v>0.16</v>
      </c>
      <c r="P16" s="15">
        <v>2E-3</v>
      </c>
    </row>
    <row r="17" spans="2:16" ht="11.85" customHeight="1" x14ac:dyDescent="0.25">
      <c r="B17" s="15" t="s">
        <v>21</v>
      </c>
      <c r="C17" s="15" t="s">
        <v>34</v>
      </c>
      <c r="L17" s="25">
        <v>124.96256518839948</v>
      </c>
      <c r="M17" s="25">
        <v>0.43069224021139479</v>
      </c>
      <c r="O17" s="15">
        <f t="shared" si="0"/>
        <v>0.18</v>
      </c>
      <c r="P17" s="15">
        <v>1.0999999999999999E-2</v>
      </c>
    </row>
    <row r="18" spans="2:16" ht="11.85" customHeight="1" x14ac:dyDescent="0.25">
      <c r="B18" s="24" t="s">
        <v>3</v>
      </c>
      <c r="C18" s="24"/>
      <c r="D18" s="24"/>
      <c r="E18" s="24"/>
      <c r="L18" s="25">
        <v>131.77278270941886</v>
      </c>
      <c r="M18" s="25">
        <v>0.27134887573171906</v>
      </c>
      <c r="O18" s="15">
        <f t="shared" si="0"/>
        <v>0.19999999999999998</v>
      </c>
      <c r="P18" s="15">
        <v>2.7E-2</v>
      </c>
    </row>
    <row r="19" spans="2:16" ht="11.85" customHeight="1" x14ac:dyDescent="0.25">
      <c r="B19" s="26" t="str">
        <f>[1]!OBMAKE(C19,D19,E19)</f>
        <v>initialValue 
[32266]</v>
      </c>
      <c r="C19" s="26" t="s">
        <v>35</v>
      </c>
      <c r="D19" s="26" t="s">
        <v>23</v>
      </c>
      <c r="E19" s="29">
        <v>100</v>
      </c>
      <c r="L19" s="25">
        <v>146.37497013580364</v>
      </c>
      <c r="M19" s="25">
        <v>0.30561885101707642</v>
      </c>
      <c r="O19" s="15">
        <f t="shared" si="0"/>
        <v>0.21999999999999997</v>
      </c>
      <c r="P19" s="15">
        <v>5.1999999999999998E-2</v>
      </c>
    </row>
    <row r="20" spans="2:16" ht="11.85" customHeight="1" x14ac:dyDescent="0.25">
      <c r="B20" s="26" t="str">
        <f>[1]!OBMAKE(C20,D20,E20)</f>
        <v>riskFreeRate 
[32264]</v>
      </c>
      <c r="C20" s="26" t="s">
        <v>36</v>
      </c>
      <c r="D20" s="26" t="s">
        <v>23</v>
      </c>
      <c r="E20" s="29">
        <v>0.05</v>
      </c>
      <c r="L20" s="25">
        <v>138.36913457945786</v>
      </c>
      <c r="M20" s="25">
        <v>0.17937289913043172</v>
      </c>
      <c r="O20" s="15">
        <f t="shared" si="0"/>
        <v>0.23999999999999996</v>
      </c>
      <c r="P20" s="15">
        <v>9.0999999999999998E-2</v>
      </c>
    </row>
    <row r="21" spans="2:16" ht="11.85" customHeight="1" x14ac:dyDescent="0.25">
      <c r="B21" s="26" t="str">
        <f>[1]!OBMAKE(C21,D21,E21)</f>
        <v>volatility 
[32275]</v>
      </c>
      <c r="C21" s="26" t="s">
        <v>37</v>
      </c>
      <c r="D21" s="26" t="s">
        <v>23</v>
      </c>
      <c r="E21" s="29">
        <v>0.3</v>
      </c>
      <c r="L21" s="25">
        <v>98.870614178632835</v>
      </c>
      <c r="M21" s="25">
        <v>0.35659071918926788</v>
      </c>
      <c r="O21" s="15">
        <f t="shared" si="0"/>
        <v>0.25999999999999995</v>
      </c>
      <c r="P21" s="15">
        <v>0.11600000000000001</v>
      </c>
    </row>
    <row r="22" spans="2:16" ht="11.85" customHeight="1" x14ac:dyDescent="0.25">
      <c r="B22" s="26" t="str">
        <f>[1]!OBMAKE(C22,D22,E22)</f>
        <v>theta 
[32271]</v>
      </c>
      <c r="C22" s="26" t="s">
        <v>38</v>
      </c>
      <c r="D22" s="26" t="s">
        <v>23</v>
      </c>
      <c r="E22" s="29">
        <f>E21*E21</f>
        <v>0.09</v>
      </c>
      <c r="G22" s="16"/>
      <c r="H22" s="16"/>
      <c r="I22" s="16"/>
      <c r="J22" s="16"/>
      <c r="L22" s="25">
        <v>92.626721157479366</v>
      </c>
      <c r="M22" s="25">
        <v>0.26006130044813769</v>
      </c>
      <c r="O22" s="15">
        <f t="shared" si="0"/>
        <v>0.27999999999999997</v>
      </c>
      <c r="P22" s="15">
        <v>0.13900000000000001</v>
      </c>
    </row>
    <row r="23" spans="2:16" ht="11.85" customHeight="1" x14ac:dyDescent="0.25">
      <c r="B23" s="26" t="str">
        <f>[1]!OBMAKE(C23,D23,E23)</f>
        <v>kappa 
[32263]</v>
      </c>
      <c r="C23" s="26" t="s">
        <v>39</v>
      </c>
      <c r="D23" s="26" t="s">
        <v>23</v>
      </c>
      <c r="E23" s="29">
        <v>0.2</v>
      </c>
      <c r="L23" s="25">
        <v>99.762772372614918</v>
      </c>
      <c r="M23" s="25">
        <v>0.34272853207661624</v>
      </c>
      <c r="O23" s="15">
        <f t="shared" si="0"/>
        <v>0.3</v>
      </c>
      <c r="P23" s="15">
        <v>0.13400000000000001</v>
      </c>
    </row>
    <row r="24" spans="2:16" ht="11.85" customHeight="1" x14ac:dyDescent="0.25">
      <c r="B24" s="26" t="str">
        <f>[1]!OBMAKE(C24,D24,E24)</f>
        <v>xi 
[32375]</v>
      </c>
      <c r="C24" s="26" t="s">
        <v>40</v>
      </c>
      <c r="D24" s="26" t="s">
        <v>23</v>
      </c>
      <c r="E24" s="29">
        <f>F24/100*0.3</f>
        <v>0.13200000000000001</v>
      </c>
      <c r="F24" s="16">
        <v>44</v>
      </c>
      <c r="L24" s="25">
        <v>62.968739651021181</v>
      </c>
      <c r="M24" s="25">
        <v>0.29961490720724521</v>
      </c>
      <c r="O24" s="15">
        <f t="shared" si="0"/>
        <v>0.32</v>
      </c>
      <c r="P24" s="15">
        <v>0.124</v>
      </c>
    </row>
    <row r="25" spans="2:16" ht="11.85" customHeight="1" x14ac:dyDescent="0.25">
      <c r="B25" s="26" t="str">
        <f>[1]!OBMAKE(C25,D25,E25)</f>
        <v>rho 
[32269]</v>
      </c>
      <c r="C25" s="26" t="s">
        <v>41</v>
      </c>
      <c r="D25" s="26" t="s">
        <v>23</v>
      </c>
      <c r="E25" s="29">
        <v>0</v>
      </c>
      <c r="L25" s="25">
        <v>65.503215032024414</v>
      </c>
      <c r="M25" s="25">
        <v>0.36611671172897237</v>
      </c>
      <c r="O25" s="15">
        <f t="shared" si="0"/>
        <v>0.34</v>
      </c>
      <c r="P25" s="15">
        <v>9.5000000000000001E-2</v>
      </c>
    </row>
    <row r="26" spans="2:16" ht="11.85" customHeight="1" x14ac:dyDescent="0.25">
      <c r="B26" s="30" t="str">
        <f>[1]!OBCALL(C26,obLibs&amp;"net.finmath.montecarlo.assetderivativevaluation.models.HestonModel$Scheme","valueOf",[1]!OBMAKE("","String",E26))</f>
        <v>scheme 
[32279]</v>
      </c>
      <c r="C26" s="26" t="s">
        <v>42</v>
      </c>
      <c r="D26" s="26"/>
      <c r="E26" s="31" t="s">
        <v>43</v>
      </c>
      <c r="L26" s="25">
        <v>42.079049419691636</v>
      </c>
      <c r="M26" s="25">
        <v>0.31159383963183584</v>
      </c>
      <c r="O26" s="15">
        <f t="shared" si="0"/>
        <v>0.36000000000000004</v>
      </c>
      <c r="P26" s="15">
        <v>7.4999999999999997E-2</v>
      </c>
    </row>
    <row r="27" spans="2:16" ht="11.85" customHeight="1" x14ac:dyDescent="0.25">
      <c r="L27" s="25">
        <v>100.46886690115808</v>
      </c>
      <c r="M27" s="25">
        <v>0.25113652127840125</v>
      </c>
      <c r="O27" s="15">
        <f t="shared" si="0"/>
        <v>0.38000000000000006</v>
      </c>
      <c r="P27" s="15">
        <v>4.9000000000000002E-2</v>
      </c>
    </row>
    <row r="28" spans="2:16" ht="11.85" customHeight="1" x14ac:dyDescent="0.25">
      <c r="B28" s="24" t="s">
        <v>30</v>
      </c>
      <c r="C28" s="24"/>
      <c r="D28" s="24"/>
      <c r="E28" s="24"/>
      <c r="L28" s="25">
        <v>228.41848993242857</v>
      </c>
      <c r="M28" s="25">
        <v>0.33250876166303633</v>
      </c>
      <c r="O28" s="15">
        <f t="shared" si="0"/>
        <v>0.40000000000000008</v>
      </c>
      <c r="P28" s="15">
        <v>4.8000000000000001E-2</v>
      </c>
    </row>
    <row r="29" spans="2:16" ht="11.85" customHeight="1" x14ac:dyDescent="0.25">
      <c r="B29" s="26" t="str">
        <f>[1]!OBMAKE(C29,obLibs&amp;C17,B19:B26)</f>
        <v>model 
[32376]</v>
      </c>
      <c r="C29" s="26" t="s">
        <v>44</v>
      </c>
      <c r="D29" s="26"/>
      <c r="E29" s="26"/>
      <c r="L29" s="25">
        <v>182.1567057438821</v>
      </c>
      <c r="M29" s="25">
        <v>0.25778248459687669</v>
      </c>
      <c r="O29" s="15">
        <f t="shared" si="0"/>
        <v>0.4200000000000001</v>
      </c>
      <c r="P29" s="15">
        <v>8.9999999999999993E-3</v>
      </c>
    </row>
    <row r="30" spans="2:16" ht="11.85" customHeight="1" x14ac:dyDescent="0.25">
      <c r="L30" s="25">
        <v>66.453121697623715</v>
      </c>
      <c r="M30" s="25">
        <v>0.31578588149138165</v>
      </c>
      <c r="O30" s="15">
        <f t="shared" si="0"/>
        <v>0.44000000000000011</v>
      </c>
      <c r="P30" s="15">
        <v>1.0999999999999999E-2</v>
      </c>
    </row>
    <row r="31" spans="2:16" ht="11.85" customHeight="1" x14ac:dyDescent="0.25">
      <c r="B31" s="23" t="s">
        <v>45</v>
      </c>
      <c r="C31" s="23"/>
      <c r="D31" s="23"/>
      <c r="E31" s="23"/>
      <c r="L31" s="25">
        <v>226.84232706519794</v>
      </c>
      <c r="M31" s="25">
        <v>0.28551102212279111</v>
      </c>
      <c r="O31" s="15">
        <f t="shared" si="0"/>
        <v>0.46000000000000013</v>
      </c>
      <c r="P31" s="15">
        <v>0.01</v>
      </c>
    </row>
    <row r="32" spans="2:16" ht="11.85" customHeight="1" x14ac:dyDescent="0.25">
      <c r="B32" s="15" t="s">
        <v>21</v>
      </c>
      <c r="C32" s="15" t="s">
        <v>46</v>
      </c>
      <c r="L32" s="25">
        <v>78.028223733688606</v>
      </c>
      <c r="M32" s="25">
        <v>0.30625729938066115</v>
      </c>
      <c r="O32" s="15">
        <f t="shared" si="0"/>
        <v>0.48000000000000015</v>
      </c>
      <c r="P32" s="15">
        <v>6.0000000000000001E-3</v>
      </c>
    </row>
    <row r="33" spans="2:16" ht="11.85" customHeight="1" x14ac:dyDescent="0.25">
      <c r="B33" s="24" t="s">
        <v>3</v>
      </c>
      <c r="C33" s="24"/>
      <c r="D33" s="24"/>
      <c r="E33" s="24"/>
      <c r="L33" s="25">
        <v>58.570691634242884</v>
      </c>
      <c r="M33" s="25">
        <v>0.33782744092818023</v>
      </c>
      <c r="O33" s="15">
        <f t="shared" si="0"/>
        <v>0.50000000000000011</v>
      </c>
      <c r="P33" s="15">
        <v>0</v>
      </c>
    </row>
    <row r="34" spans="2:16" ht="11.85" customHeight="1" x14ac:dyDescent="0.25">
      <c r="B34" s="15" t="str">
        <f>B14</f>
        <v>timeDiscretization 
[32276]</v>
      </c>
      <c r="C34" s="26" t="s">
        <v>47</v>
      </c>
      <c r="D34" s="26" t="s">
        <v>48</v>
      </c>
      <c r="E34" s="29">
        <v>100</v>
      </c>
      <c r="L34" s="25">
        <v>147.18977926822146</v>
      </c>
      <c r="M34" s="25">
        <v>0.25291771129961416</v>
      </c>
      <c r="O34" s="15">
        <f t="shared" si="0"/>
        <v>0.52000000000000013</v>
      </c>
      <c r="P34" s="15">
        <v>0</v>
      </c>
    </row>
    <row r="35" spans="2:16" ht="11.85" customHeight="1" x14ac:dyDescent="0.25">
      <c r="B35" s="26" t="str">
        <f>[1]!OBMAKE(C35,D35,E35)</f>
        <v>numberOfFactors 
[32267]</v>
      </c>
      <c r="C35" s="26" t="s">
        <v>49</v>
      </c>
      <c r="D35" s="26" t="s">
        <v>26</v>
      </c>
      <c r="E35" s="29">
        <v>2</v>
      </c>
      <c r="L35" s="25">
        <v>570.77039698548026</v>
      </c>
      <c r="M35" s="25">
        <v>0.23911793024122402</v>
      </c>
      <c r="O35" s="15">
        <f t="shared" si="0"/>
        <v>0.54000000000000015</v>
      </c>
      <c r="P35" s="15">
        <v>1E-3</v>
      </c>
    </row>
    <row r="36" spans="2:16" ht="11.85" customHeight="1" x14ac:dyDescent="0.25">
      <c r="B36" s="26" t="str">
        <f>[1]!OBMAKE(C36,D36,E36)</f>
        <v>numberOfPaths 
[32265]</v>
      </c>
      <c r="C36" s="26" t="s">
        <v>50</v>
      </c>
      <c r="D36" s="26" t="s">
        <v>26</v>
      </c>
      <c r="E36" s="29">
        <v>1000</v>
      </c>
      <c r="L36" s="25">
        <v>40.389540116784588</v>
      </c>
      <c r="M36" s="25">
        <v>0.27180132645587929</v>
      </c>
      <c r="O36" s="15">
        <f t="shared" si="0"/>
        <v>0.56000000000000016</v>
      </c>
      <c r="P36" s="15">
        <v>0</v>
      </c>
    </row>
    <row r="37" spans="2:16" ht="11.85" customHeight="1" x14ac:dyDescent="0.25">
      <c r="B37" s="26" t="str">
        <f>[1]!OBMAKE(C37,D37,E37)</f>
        <v>seed 
[32262]</v>
      </c>
      <c r="C37" s="26" t="s">
        <v>51</v>
      </c>
      <c r="D37" s="26" t="s">
        <v>26</v>
      </c>
      <c r="E37" s="29">
        <v>3131</v>
      </c>
      <c r="L37" s="25">
        <v>192.44753503854992</v>
      </c>
      <c r="M37" s="25">
        <v>0.29591479700351936</v>
      </c>
      <c r="O37" s="15">
        <f t="shared" si="0"/>
        <v>0.58000000000000018</v>
      </c>
      <c r="P37" s="15">
        <v>0</v>
      </c>
    </row>
    <row r="38" spans="2:16" ht="11.85" customHeight="1" x14ac:dyDescent="0.25">
      <c r="L38" s="25">
        <v>144.68077427968515</v>
      </c>
      <c r="M38" s="25">
        <v>0.22128488128294818</v>
      </c>
      <c r="O38" s="15">
        <f t="shared" si="0"/>
        <v>0.6000000000000002</v>
      </c>
      <c r="P38" s="15">
        <v>0</v>
      </c>
    </row>
    <row r="39" spans="2:16" ht="11.85" customHeight="1" x14ac:dyDescent="0.25">
      <c r="B39" s="24" t="s">
        <v>30</v>
      </c>
      <c r="C39" s="24"/>
      <c r="D39" s="24"/>
      <c r="E39" s="24"/>
      <c r="L39" s="25">
        <v>48.159876176647749</v>
      </c>
      <c r="M39" s="25">
        <v>0.29650638846789795</v>
      </c>
    </row>
    <row r="40" spans="2:16" ht="11.85" customHeight="1" x14ac:dyDescent="0.25">
      <c r="B40" s="26" t="str">
        <f>[1]!OBMAKE(C40,obLibs&amp;C32,B34:B37)</f>
        <v>brownianMotion 
[32282]</v>
      </c>
      <c r="C40" s="26" t="s">
        <v>52</v>
      </c>
      <c r="D40" s="26"/>
      <c r="E40" s="26"/>
      <c r="L40" s="25">
        <v>61.462945657292664</v>
      </c>
      <c r="M40" s="25">
        <v>0.33365580445709486</v>
      </c>
    </row>
    <row r="41" spans="2:16" ht="11.85" customHeight="1" x14ac:dyDescent="0.25">
      <c r="B41" s="26"/>
      <c r="C41" s="26"/>
      <c r="D41" s="26"/>
      <c r="E41" s="26"/>
      <c r="L41" s="25">
        <v>124.25680194802379</v>
      </c>
      <c r="M41" s="25">
        <v>0.30458698718810184</v>
      </c>
    </row>
    <row r="42" spans="2:16" ht="11.85" customHeight="1" x14ac:dyDescent="0.25">
      <c r="B42" s="23" t="s">
        <v>53</v>
      </c>
      <c r="C42" s="23"/>
      <c r="D42" s="23"/>
      <c r="E42" s="23"/>
      <c r="L42" s="25">
        <v>283.33602287291887</v>
      </c>
      <c r="M42" s="25">
        <v>0.28811723500737441</v>
      </c>
    </row>
    <row r="43" spans="2:16" ht="11.85" customHeight="1" x14ac:dyDescent="0.25">
      <c r="B43" s="15" t="s">
        <v>21</v>
      </c>
      <c r="C43" s="15" t="s">
        <v>54</v>
      </c>
      <c r="L43" s="25">
        <v>69.446600298355492</v>
      </c>
      <c r="M43" s="25">
        <v>0.20046567308800481</v>
      </c>
    </row>
    <row r="44" spans="2:16" ht="11.85" customHeight="1" x14ac:dyDescent="0.25">
      <c r="B44" s="24" t="s">
        <v>3</v>
      </c>
      <c r="C44" s="24"/>
      <c r="D44" s="24"/>
      <c r="E44" s="24"/>
      <c r="L44" s="25">
        <v>56.631575642528382</v>
      </c>
      <c r="M44" s="25">
        <v>0.25943212844842289</v>
      </c>
    </row>
    <row r="45" spans="2:16" ht="11.85" customHeight="1" x14ac:dyDescent="0.25">
      <c r="B45" s="15" t="str">
        <f>B40</f>
        <v>brownianMotion 
[32282]</v>
      </c>
      <c r="C45" s="26"/>
      <c r="D45" s="26" t="s">
        <v>48</v>
      </c>
      <c r="E45" s="26"/>
      <c r="L45" s="25">
        <v>78.358541730174011</v>
      </c>
      <c r="M45" s="25">
        <v>0.28860016618017142</v>
      </c>
    </row>
    <row r="46" spans="2:16" ht="11.85" customHeight="1" x14ac:dyDescent="0.25">
      <c r="L46" s="25">
        <v>192.35137683345863</v>
      </c>
      <c r="M46" s="25">
        <v>0.33818319484977261</v>
      </c>
    </row>
    <row r="47" spans="2:16" ht="11.85" customHeight="1" x14ac:dyDescent="0.25">
      <c r="B47" s="24" t="s">
        <v>30</v>
      </c>
      <c r="C47" s="24"/>
      <c r="D47" s="24"/>
      <c r="E47" s="24"/>
      <c r="L47" s="25">
        <v>670.5924115722695</v>
      </c>
      <c r="M47" s="25">
        <v>0.27600825423019948</v>
      </c>
    </row>
    <row r="48" spans="2:16" ht="11.85" customHeight="1" x14ac:dyDescent="0.25">
      <c r="B48" s="26" t="str">
        <f>[1]!OBMAKE(C48,obLibs&amp;C43,[1]!OBSYNC(B45,B29))</f>
        <v>eulerScheme 
[32377]</v>
      </c>
      <c r="C48" s="26" t="s">
        <v>55</v>
      </c>
      <c r="D48" s="26"/>
      <c r="E48" s="26"/>
      <c r="L48" s="25">
        <v>74.250276117996975</v>
      </c>
      <c r="M48" s="25">
        <v>0.20606026468254779</v>
      </c>
    </row>
    <row r="49" spans="2:13" ht="11.85" customHeight="1" x14ac:dyDescent="0.25">
      <c r="B49" s="26"/>
      <c r="C49" s="26"/>
      <c r="D49" s="26"/>
      <c r="E49" s="26"/>
      <c r="L49" s="25">
        <v>201.90530977842221</v>
      </c>
      <c r="M49" s="25">
        <v>0.26836223312449864</v>
      </c>
    </row>
    <row r="50" spans="2:13" ht="11.85" customHeight="1" x14ac:dyDescent="0.25">
      <c r="B50" s="23" t="s">
        <v>56</v>
      </c>
      <c r="C50" s="23"/>
      <c r="D50" s="23"/>
      <c r="E50" s="23"/>
      <c r="L50" s="25">
        <v>124.8729034085022</v>
      </c>
      <c r="M50" s="25">
        <v>0.22995358958376264</v>
      </c>
    </row>
    <row r="51" spans="2:13" ht="11.85" customHeight="1" x14ac:dyDescent="0.25">
      <c r="B51" s="15" t="s">
        <v>21</v>
      </c>
      <c r="C51" s="15" t="s">
        <v>57</v>
      </c>
      <c r="L51" s="25">
        <v>65.107549165057009</v>
      </c>
      <c r="M51" s="25">
        <v>0.32438205694340511</v>
      </c>
    </row>
    <row r="52" spans="2:13" ht="11.85" customHeight="1" x14ac:dyDescent="0.25">
      <c r="B52" s="24" t="s">
        <v>3</v>
      </c>
      <c r="C52" s="24"/>
      <c r="D52" s="24"/>
      <c r="E52" s="24"/>
      <c r="L52" s="25">
        <v>119.57194463952393</v>
      </c>
      <c r="M52" s="25">
        <v>0.22477279566120978</v>
      </c>
    </row>
    <row r="53" spans="2:13" ht="11.85" customHeight="1" x14ac:dyDescent="0.25">
      <c r="B53" s="15" t="str">
        <f>B29</f>
        <v>model 
[32376]</v>
      </c>
      <c r="C53" s="26"/>
      <c r="D53" s="26" t="s">
        <v>48</v>
      </c>
      <c r="E53" s="26"/>
      <c r="L53" s="25">
        <v>181.33162677122942</v>
      </c>
      <c r="M53" s="25">
        <v>0.31665632001987565</v>
      </c>
    </row>
    <row r="54" spans="2:13" ht="11.85" customHeight="1" x14ac:dyDescent="0.25">
      <c r="B54" s="15" t="str">
        <f>B48</f>
        <v>eulerScheme 
[32377]</v>
      </c>
      <c r="C54" s="26"/>
      <c r="D54" s="26" t="s">
        <v>48</v>
      </c>
      <c r="E54" s="26"/>
      <c r="L54" s="25">
        <v>121.13682707794062</v>
      </c>
      <c r="M54" s="25">
        <v>0.30782600919431119</v>
      </c>
    </row>
    <row r="55" spans="2:13" ht="11.85" customHeight="1" x14ac:dyDescent="0.25">
      <c r="L55" s="25">
        <v>92.747885463484081</v>
      </c>
      <c r="M55" s="25">
        <v>0.24097192497599845</v>
      </c>
    </row>
    <row r="56" spans="2:13" ht="11.85" customHeight="1" x14ac:dyDescent="0.25">
      <c r="B56" s="24" t="s">
        <v>30</v>
      </c>
      <c r="C56" s="24"/>
      <c r="D56" s="24"/>
      <c r="E56" s="24"/>
      <c r="L56" s="25">
        <v>86.341310944507541</v>
      </c>
      <c r="M56" s="25">
        <v>0.20742913319866571</v>
      </c>
    </row>
    <row r="57" spans="2:13" ht="11.85" customHeight="1" x14ac:dyDescent="0.25">
      <c r="B57" s="26" t="str">
        <f>[1]!OBMAKE(C57,obLibs&amp;C51,B53:B54)</f>
        <v>simulation 
[32378]</v>
      </c>
      <c r="C57" s="26" t="s">
        <v>58</v>
      </c>
      <c r="D57" s="26"/>
      <c r="E57" s="26"/>
      <c r="L57" s="25">
        <v>227.86781902155141</v>
      </c>
      <c r="M57" s="25">
        <v>0.31249558907614805</v>
      </c>
    </row>
    <row r="58" spans="2:13" ht="11.85" customHeight="1" x14ac:dyDescent="0.25">
      <c r="L58" s="25">
        <v>184.63287412962285</v>
      </c>
      <c r="M58" s="25">
        <v>0.1872842176382371</v>
      </c>
    </row>
    <row r="59" spans="2:13" ht="11.85" customHeight="1" x14ac:dyDescent="0.25">
      <c r="L59" s="25">
        <v>97.947112556463949</v>
      </c>
      <c r="M59" s="25">
        <v>0.30515703641809094</v>
      </c>
    </row>
    <row r="60" spans="2:13" ht="11.85" customHeight="1" x14ac:dyDescent="0.25">
      <c r="L60" s="25">
        <v>183.15249409528298</v>
      </c>
      <c r="M60" s="25">
        <v>0.25927118390651915</v>
      </c>
    </row>
    <row r="61" spans="2:13" ht="11.85" customHeight="1" x14ac:dyDescent="0.25">
      <c r="L61" s="25">
        <v>425.49012119266905</v>
      </c>
      <c r="M61" s="25">
        <v>0.38576254935879611</v>
      </c>
    </row>
    <row r="62" spans="2:13" ht="11.85" customHeight="1" x14ac:dyDescent="0.25">
      <c r="L62" s="25">
        <v>28.299283612823672</v>
      </c>
      <c r="M62" s="25">
        <v>0.25638746953037711</v>
      </c>
    </row>
    <row r="63" spans="2:13" ht="11.85" customHeight="1" x14ac:dyDescent="0.25">
      <c r="L63" s="25">
        <v>496.65643425888953</v>
      </c>
      <c r="M63" s="25">
        <v>0.32828814202183726</v>
      </c>
    </row>
    <row r="64" spans="2:13" ht="11.85" customHeight="1" x14ac:dyDescent="0.25">
      <c r="L64" s="25">
        <v>139.5848094150295</v>
      </c>
      <c r="M64" s="25">
        <v>0.22630150181611017</v>
      </c>
    </row>
    <row r="65" spans="12:13" ht="11.85" customHeight="1" x14ac:dyDescent="0.25">
      <c r="L65" s="25">
        <v>101.26756298880966</v>
      </c>
      <c r="M65" s="25">
        <v>0.32977153104047141</v>
      </c>
    </row>
    <row r="66" spans="12:13" ht="11.85" customHeight="1" x14ac:dyDescent="0.25">
      <c r="L66" s="25">
        <v>169.00693746516748</v>
      </c>
      <c r="M66" s="25">
        <v>0.36611966211978164</v>
      </c>
    </row>
    <row r="67" spans="12:13" ht="11.85" customHeight="1" x14ac:dyDescent="0.25">
      <c r="L67" s="25">
        <v>67.353510813806039</v>
      </c>
      <c r="M67" s="25">
        <v>0.29574759629790653</v>
      </c>
    </row>
    <row r="68" spans="12:13" ht="11.85" customHeight="1" x14ac:dyDescent="0.25">
      <c r="L68" s="25">
        <v>70.631451947751643</v>
      </c>
      <c r="M68" s="25">
        <v>0.27229448160998387</v>
      </c>
    </row>
    <row r="69" spans="12:13" ht="11.85" customHeight="1" x14ac:dyDescent="0.25">
      <c r="L69" s="25">
        <v>44.910153406945781</v>
      </c>
      <c r="M69" s="25">
        <v>0.28369318632906038</v>
      </c>
    </row>
    <row r="70" spans="12:13" ht="11.85" customHeight="1" x14ac:dyDescent="0.25">
      <c r="L70" s="25">
        <v>186.70518499480193</v>
      </c>
      <c r="M70" s="25">
        <v>0.37397903742162564</v>
      </c>
    </row>
    <row r="71" spans="12:13" ht="11.85" customHeight="1" x14ac:dyDescent="0.25">
      <c r="L71" s="25">
        <v>56.313343095199741</v>
      </c>
      <c r="M71" s="25">
        <v>0.2875155834907579</v>
      </c>
    </row>
    <row r="72" spans="12:13" ht="11.85" customHeight="1" x14ac:dyDescent="0.25">
      <c r="L72" s="25">
        <v>157.28784868687782</v>
      </c>
      <c r="M72" s="25">
        <v>0.27355064333813878</v>
      </c>
    </row>
    <row r="73" spans="12:13" ht="11.85" customHeight="1" x14ac:dyDescent="0.25">
      <c r="L73" s="25">
        <v>255.90638700408292</v>
      </c>
      <c r="M73" s="25">
        <v>0.29321655555961529</v>
      </c>
    </row>
    <row r="74" spans="12:13" ht="11.85" customHeight="1" x14ac:dyDescent="0.25">
      <c r="L74" s="25">
        <v>112.72718921703164</v>
      </c>
      <c r="M74" s="25">
        <v>0.21781811387840291</v>
      </c>
    </row>
    <row r="75" spans="12:13" ht="11.85" customHeight="1" x14ac:dyDescent="0.25">
      <c r="L75" s="25">
        <v>127.17938807946376</v>
      </c>
      <c r="M75" s="25">
        <v>0.23156803098197395</v>
      </c>
    </row>
    <row r="76" spans="12:13" ht="11.85" customHeight="1" x14ac:dyDescent="0.25">
      <c r="L76" s="25">
        <v>126.74600210197588</v>
      </c>
      <c r="M76" s="25">
        <v>0.32496997617873136</v>
      </c>
    </row>
    <row r="77" spans="12:13" ht="11.85" customHeight="1" x14ac:dyDescent="0.25">
      <c r="L77" s="25">
        <v>66.715224155114612</v>
      </c>
      <c r="M77" s="25">
        <v>0.27096369401512971</v>
      </c>
    </row>
    <row r="78" spans="12:13" ht="11.85" customHeight="1" x14ac:dyDescent="0.25">
      <c r="L78" s="25">
        <v>301.05907682078328</v>
      </c>
      <c r="M78" s="25">
        <v>0.31008632364312766</v>
      </c>
    </row>
    <row r="79" spans="12:13" ht="11.85" customHeight="1" x14ac:dyDescent="0.25">
      <c r="L79" s="25">
        <v>68.429927182619807</v>
      </c>
      <c r="M79" s="25">
        <v>0.37174757584244489</v>
      </c>
    </row>
    <row r="80" spans="12:13" ht="11.85" customHeight="1" x14ac:dyDescent="0.25">
      <c r="L80" s="25">
        <v>40.142126100426403</v>
      </c>
      <c r="M80" s="25">
        <v>0.4092431777705936</v>
      </c>
    </row>
    <row r="81" spans="12:13" ht="11.85" customHeight="1" x14ac:dyDescent="0.25">
      <c r="L81" s="25">
        <v>50.23813510993763</v>
      </c>
      <c r="M81" s="25">
        <v>0.22191106748751369</v>
      </c>
    </row>
    <row r="82" spans="12:13" ht="11.85" customHeight="1" x14ac:dyDescent="0.25">
      <c r="L82" s="25">
        <v>108.30270259055096</v>
      </c>
      <c r="M82" s="25">
        <v>0.43423019137572316</v>
      </c>
    </row>
    <row r="83" spans="12:13" ht="11.85" customHeight="1" x14ac:dyDescent="0.25">
      <c r="L83" s="25">
        <v>135.02807030344218</v>
      </c>
      <c r="M83" s="25">
        <v>0.303010262699629</v>
      </c>
    </row>
    <row r="84" spans="12:13" ht="11.85" customHeight="1" x14ac:dyDescent="0.25">
      <c r="L84" s="25">
        <v>121.80905369974172</v>
      </c>
      <c r="M84" s="25">
        <v>0.19177366404875737</v>
      </c>
    </row>
    <row r="85" spans="12:13" ht="11.85" customHeight="1" x14ac:dyDescent="0.25">
      <c r="L85" s="25">
        <v>58.772439156568915</v>
      </c>
      <c r="M85" s="25">
        <v>0.32965803764182933</v>
      </c>
    </row>
    <row r="86" spans="12:13" ht="11.85" customHeight="1" x14ac:dyDescent="0.25">
      <c r="L86" s="25">
        <v>192.46197974221249</v>
      </c>
      <c r="M86" s="25">
        <v>0.38942718667593218</v>
      </c>
    </row>
    <row r="87" spans="12:13" ht="11.85" customHeight="1" x14ac:dyDescent="0.25">
      <c r="L87" s="25">
        <v>51.516309696406594</v>
      </c>
      <c r="M87" s="25">
        <v>0.24997867154395625</v>
      </c>
    </row>
    <row r="88" spans="12:13" ht="11.85" customHeight="1" x14ac:dyDescent="0.25">
      <c r="L88" s="25">
        <v>62.835728088334022</v>
      </c>
      <c r="M88" s="25">
        <v>0.26126890879037029</v>
      </c>
    </row>
    <row r="89" spans="12:13" ht="11.85" customHeight="1" x14ac:dyDescent="0.25">
      <c r="L89" s="25">
        <v>310.62376492795488</v>
      </c>
      <c r="M89" s="25">
        <v>0.31842637971830162</v>
      </c>
    </row>
    <row r="90" spans="12:13" ht="11.85" customHeight="1" x14ac:dyDescent="0.25">
      <c r="L90" s="25">
        <v>151.12488269336117</v>
      </c>
      <c r="M90" s="25">
        <v>0.253692099509645</v>
      </c>
    </row>
    <row r="91" spans="12:13" ht="11.85" customHeight="1" x14ac:dyDescent="0.25">
      <c r="L91" s="25">
        <v>134.09883430332499</v>
      </c>
      <c r="M91" s="25">
        <v>0.38742872106890075</v>
      </c>
    </row>
    <row r="92" spans="12:13" ht="11.85" customHeight="1" x14ac:dyDescent="0.25">
      <c r="L92" s="25">
        <v>210.88091742338744</v>
      </c>
      <c r="M92" s="25">
        <v>0.2939136801036748</v>
      </c>
    </row>
    <row r="93" spans="12:13" ht="11.85" customHeight="1" x14ac:dyDescent="0.25">
      <c r="L93" s="25">
        <v>79.171147213180276</v>
      </c>
      <c r="M93" s="25">
        <v>0.31961853741148366</v>
      </c>
    </row>
    <row r="94" spans="12:13" ht="11.85" customHeight="1" x14ac:dyDescent="0.25">
      <c r="L94" s="25">
        <v>171.55113274527238</v>
      </c>
      <c r="M94" s="25">
        <v>0.26818939637334988</v>
      </c>
    </row>
    <row r="95" spans="12:13" ht="11.85" customHeight="1" x14ac:dyDescent="0.25">
      <c r="L95" s="25">
        <v>81.873580851818986</v>
      </c>
      <c r="M95" s="25">
        <v>0.31334176324082103</v>
      </c>
    </row>
    <row r="96" spans="12:13" ht="11.85" customHeight="1" x14ac:dyDescent="0.25">
      <c r="L96" s="25">
        <v>222.1554455838731</v>
      </c>
      <c r="M96" s="25">
        <v>0.26687094033596898</v>
      </c>
    </row>
    <row r="97" spans="12:13" ht="11.85" customHeight="1" x14ac:dyDescent="0.25">
      <c r="L97" s="25">
        <v>38.275986534824007</v>
      </c>
      <c r="M97" s="25">
        <v>0.30793639905199449</v>
      </c>
    </row>
    <row r="98" spans="12:13" ht="11.85" customHeight="1" x14ac:dyDescent="0.25">
      <c r="L98" s="25">
        <v>79.47550081088238</v>
      </c>
      <c r="M98" s="25">
        <v>0.32540094422090898</v>
      </c>
    </row>
    <row r="99" spans="12:13" ht="11.85" customHeight="1" x14ac:dyDescent="0.25">
      <c r="L99" s="25">
        <v>194.43161566469357</v>
      </c>
      <c r="M99" s="25">
        <v>0.36004972857319262</v>
      </c>
    </row>
    <row r="100" spans="12:13" ht="11.85" customHeight="1" x14ac:dyDescent="0.25">
      <c r="L100" s="25">
        <v>71.020816804724561</v>
      </c>
      <c r="M100" s="25">
        <v>0.37897102150972367</v>
      </c>
    </row>
    <row r="101" spans="12:13" ht="11.85" customHeight="1" x14ac:dyDescent="0.25">
      <c r="L101" s="25">
        <v>62.880519540382657</v>
      </c>
      <c r="M101" s="25">
        <v>0.28365988977068812</v>
      </c>
    </row>
    <row r="102" spans="12:13" ht="11.85" customHeight="1" x14ac:dyDescent="0.25">
      <c r="L102" s="25">
        <v>34.437949880912733</v>
      </c>
      <c r="M102" s="25">
        <v>0.28102956162795223</v>
      </c>
    </row>
    <row r="103" spans="12:13" ht="11.85" customHeight="1" x14ac:dyDescent="0.25">
      <c r="L103" s="25">
        <v>166.96709777944756</v>
      </c>
      <c r="M103" s="25">
        <v>0.25636781289007471</v>
      </c>
    </row>
    <row r="104" spans="12:13" ht="11.85" customHeight="1" x14ac:dyDescent="0.25">
      <c r="L104" s="25">
        <v>100.12149500884587</v>
      </c>
      <c r="M104" s="25">
        <v>0.33026887002423261</v>
      </c>
    </row>
    <row r="105" spans="12:13" ht="11.85" customHeight="1" x14ac:dyDescent="0.25">
      <c r="L105" s="25">
        <v>150.87239372450492</v>
      </c>
      <c r="M105" s="25">
        <v>0.46277317699743359</v>
      </c>
    </row>
    <row r="106" spans="12:13" ht="11.85" customHeight="1" x14ac:dyDescent="0.25">
      <c r="L106" s="25">
        <v>34.459422724036891</v>
      </c>
      <c r="M106" s="25">
        <v>0.39509046515462087</v>
      </c>
    </row>
    <row r="107" spans="12:13" ht="11.85" customHeight="1" x14ac:dyDescent="0.25">
      <c r="L107" s="25">
        <v>218.37111062526654</v>
      </c>
      <c r="M107" s="25">
        <v>0.29169381225831403</v>
      </c>
    </row>
    <row r="108" spans="12:13" ht="11.85" customHeight="1" x14ac:dyDescent="0.25">
      <c r="L108" s="25">
        <v>70.250650430076035</v>
      </c>
      <c r="M108" s="25">
        <v>0.20147279764466083</v>
      </c>
    </row>
    <row r="109" spans="12:13" ht="11.85" customHeight="1" x14ac:dyDescent="0.25">
      <c r="L109" s="25">
        <v>171.03383437073245</v>
      </c>
      <c r="M109" s="25">
        <v>0.22454424899978581</v>
      </c>
    </row>
    <row r="110" spans="12:13" ht="11.85" customHeight="1" x14ac:dyDescent="0.25">
      <c r="L110" s="25">
        <v>63.13287879820296</v>
      </c>
      <c r="M110" s="25">
        <v>0.3242695333340741</v>
      </c>
    </row>
    <row r="111" spans="12:13" ht="11.85" customHeight="1" x14ac:dyDescent="0.25">
      <c r="L111" s="25">
        <v>55.321845891429732</v>
      </c>
      <c r="M111" s="25">
        <v>0.3655651179959078</v>
      </c>
    </row>
    <row r="112" spans="12:13" ht="11.85" customHeight="1" x14ac:dyDescent="0.25">
      <c r="L112" s="25">
        <v>129.55883648259655</v>
      </c>
      <c r="M112" s="25">
        <v>0.34101626156727921</v>
      </c>
    </row>
    <row r="113" spans="12:13" ht="11.85" customHeight="1" x14ac:dyDescent="0.25">
      <c r="L113" s="25">
        <v>193.20660399134061</v>
      </c>
      <c r="M113" s="25">
        <v>0.32807915390955189</v>
      </c>
    </row>
    <row r="114" spans="12:13" ht="11.85" customHeight="1" x14ac:dyDescent="0.25">
      <c r="L114" s="25">
        <v>66.72400507522903</v>
      </c>
      <c r="M114" s="25">
        <v>0.17382688424945186</v>
      </c>
    </row>
    <row r="115" spans="12:13" ht="11.85" customHeight="1" x14ac:dyDescent="0.25">
      <c r="L115" s="25">
        <v>182.56222810878381</v>
      </c>
      <c r="M115" s="25">
        <v>0.26205212919650506</v>
      </c>
    </row>
    <row r="116" spans="12:13" ht="11.85" customHeight="1" x14ac:dyDescent="0.25">
      <c r="L116" s="25">
        <v>40.498248013952356</v>
      </c>
      <c r="M116" s="25">
        <v>0.27548696369490933</v>
      </c>
    </row>
    <row r="117" spans="12:13" ht="11.85" customHeight="1" x14ac:dyDescent="0.25">
      <c r="L117" s="25">
        <v>65.000593170009864</v>
      </c>
      <c r="M117" s="25">
        <v>0.26307335815355998</v>
      </c>
    </row>
    <row r="118" spans="12:13" ht="11.85" customHeight="1" x14ac:dyDescent="0.25">
      <c r="L118" s="25">
        <v>64.030698044470668</v>
      </c>
      <c r="M118" s="25">
        <v>0.2689415556673066</v>
      </c>
    </row>
    <row r="119" spans="12:13" ht="11.85" customHeight="1" x14ac:dyDescent="0.25">
      <c r="L119" s="25">
        <v>74.998027329836276</v>
      </c>
      <c r="M119" s="25">
        <v>0.22624293021246034</v>
      </c>
    </row>
    <row r="120" spans="12:13" ht="11.85" customHeight="1" x14ac:dyDescent="0.25">
      <c r="L120" s="25">
        <v>130.26544372737942</v>
      </c>
      <c r="M120" s="25">
        <v>0.27149510232100466</v>
      </c>
    </row>
    <row r="121" spans="12:13" ht="11.85" customHeight="1" x14ac:dyDescent="0.25">
      <c r="L121" s="25">
        <v>81.526219737587112</v>
      </c>
      <c r="M121" s="25">
        <v>0.25044682518282602</v>
      </c>
    </row>
    <row r="122" spans="12:13" ht="11.85" customHeight="1" x14ac:dyDescent="0.25">
      <c r="L122" s="25">
        <v>79.945256667397217</v>
      </c>
      <c r="M122" s="25">
        <v>0.31854029158129582</v>
      </c>
    </row>
    <row r="123" spans="12:13" ht="11.85" customHeight="1" x14ac:dyDescent="0.25">
      <c r="L123" s="25">
        <v>74.135720847047295</v>
      </c>
      <c r="M123" s="25">
        <v>0.2606539339738379</v>
      </c>
    </row>
    <row r="124" spans="12:13" ht="11.85" customHeight="1" x14ac:dyDescent="0.25">
      <c r="L124" s="25">
        <v>63.45423928244108</v>
      </c>
      <c r="M124" s="25">
        <v>0.21091161703663958</v>
      </c>
    </row>
    <row r="125" spans="12:13" ht="11.85" customHeight="1" x14ac:dyDescent="0.25">
      <c r="L125" s="25">
        <v>146.58166562833782</v>
      </c>
      <c r="M125" s="25">
        <v>0.22727441487117314</v>
      </c>
    </row>
    <row r="126" spans="12:13" ht="11.85" customHeight="1" x14ac:dyDescent="0.25">
      <c r="L126" s="25">
        <v>123.28570372273289</v>
      </c>
      <c r="M126" s="25">
        <v>0.2297057163090751</v>
      </c>
    </row>
    <row r="127" spans="12:13" ht="11.85" customHeight="1" x14ac:dyDescent="0.25">
      <c r="L127" s="25">
        <v>268.39507860955513</v>
      </c>
      <c r="M127" s="25">
        <v>0.27737798970428451</v>
      </c>
    </row>
    <row r="128" spans="12:13" ht="11.85" customHeight="1" x14ac:dyDescent="0.25">
      <c r="L128" s="25">
        <v>241.93368730097646</v>
      </c>
      <c r="M128" s="25">
        <v>0.26883403949196</v>
      </c>
    </row>
    <row r="129" spans="12:13" ht="11.85" customHeight="1" x14ac:dyDescent="0.25">
      <c r="L129" s="25">
        <v>161.3373573924793</v>
      </c>
      <c r="M129" s="25">
        <v>0.28850246034496962</v>
      </c>
    </row>
    <row r="130" spans="12:13" ht="11.85" customHeight="1" x14ac:dyDescent="0.25">
      <c r="L130" s="25">
        <v>210.4862891384418</v>
      </c>
      <c r="M130" s="25">
        <v>0.24121301633983355</v>
      </c>
    </row>
    <row r="131" spans="12:13" ht="11.85" customHeight="1" x14ac:dyDescent="0.25">
      <c r="L131" s="25">
        <v>133.56197257786488</v>
      </c>
      <c r="M131" s="25">
        <v>0.20380129471589881</v>
      </c>
    </row>
    <row r="132" spans="12:13" ht="11.85" customHeight="1" x14ac:dyDescent="0.25">
      <c r="L132" s="25">
        <v>85.521295991076059</v>
      </c>
      <c r="M132" s="25">
        <v>0.27957219253940258</v>
      </c>
    </row>
    <row r="133" spans="12:13" ht="11.85" customHeight="1" x14ac:dyDescent="0.25">
      <c r="L133" s="25">
        <v>72.741995396723496</v>
      </c>
      <c r="M133" s="25">
        <v>0.21598284499146528</v>
      </c>
    </row>
    <row r="134" spans="12:13" ht="11.85" customHeight="1" x14ac:dyDescent="0.25">
      <c r="L134" s="25">
        <v>189.30685086609327</v>
      </c>
      <c r="M134" s="25">
        <v>0.42340728782378823</v>
      </c>
    </row>
    <row r="135" spans="12:13" ht="11.85" customHeight="1" x14ac:dyDescent="0.25">
      <c r="L135" s="25">
        <v>113.08599009404267</v>
      </c>
      <c r="M135" s="25">
        <v>0.26909494951479324</v>
      </c>
    </row>
    <row r="136" spans="12:13" ht="11.85" customHeight="1" x14ac:dyDescent="0.25">
      <c r="L136" s="25">
        <v>467.66098717512403</v>
      </c>
      <c r="M136" s="25">
        <v>0.33668458610900803</v>
      </c>
    </row>
    <row r="137" spans="12:13" ht="11.85" customHeight="1" x14ac:dyDescent="0.25">
      <c r="L137" s="25">
        <v>121.10426831982508</v>
      </c>
      <c r="M137" s="25">
        <v>0.29775252084154169</v>
      </c>
    </row>
    <row r="138" spans="12:13" ht="11.85" customHeight="1" x14ac:dyDescent="0.25">
      <c r="L138" s="25">
        <v>203.72568543105831</v>
      </c>
      <c r="M138" s="25">
        <v>0.22678502266953718</v>
      </c>
    </row>
    <row r="139" spans="12:13" ht="11.85" customHeight="1" x14ac:dyDescent="0.25">
      <c r="L139" s="25">
        <v>128.25588475569623</v>
      </c>
      <c r="M139" s="25">
        <v>0.31290386611582022</v>
      </c>
    </row>
    <row r="140" spans="12:13" ht="11.85" customHeight="1" x14ac:dyDescent="0.25">
      <c r="L140" s="25">
        <v>89.106538317195458</v>
      </c>
      <c r="M140" s="25">
        <v>0.27433448070421401</v>
      </c>
    </row>
    <row r="141" spans="12:13" ht="11.85" customHeight="1" x14ac:dyDescent="0.25">
      <c r="L141" s="25">
        <v>125.31304603684973</v>
      </c>
      <c r="M141" s="25">
        <v>0.24544024163875805</v>
      </c>
    </row>
    <row r="142" spans="12:13" ht="11.85" customHeight="1" x14ac:dyDescent="0.25">
      <c r="L142" s="25">
        <v>123.81532248343116</v>
      </c>
      <c r="M142" s="25">
        <v>0.18613901906537883</v>
      </c>
    </row>
    <row r="143" spans="12:13" ht="11.85" customHeight="1" x14ac:dyDescent="0.25">
      <c r="L143" s="25">
        <v>45.008701157467243</v>
      </c>
      <c r="M143" s="25">
        <v>0.33798044561042562</v>
      </c>
    </row>
    <row r="144" spans="12:13" ht="11.85" customHeight="1" x14ac:dyDescent="0.25">
      <c r="L144" s="25">
        <v>121.55656502059659</v>
      </c>
      <c r="M144" s="25">
        <v>0.24276298225289208</v>
      </c>
    </row>
    <row r="145" spans="12:13" ht="11.85" customHeight="1" x14ac:dyDescent="0.25">
      <c r="L145" s="25">
        <v>139.29516176730814</v>
      </c>
      <c r="M145" s="25">
        <v>0.40224165302928483</v>
      </c>
    </row>
    <row r="146" spans="12:13" ht="11.85" customHeight="1" x14ac:dyDescent="0.25">
      <c r="L146" s="25">
        <v>109.62570623514215</v>
      </c>
      <c r="M146" s="25">
        <v>0.34789796216101054</v>
      </c>
    </row>
    <row r="147" spans="12:13" ht="11.85" customHeight="1" x14ac:dyDescent="0.25">
      <c r="L147" s="25">
        <v>174.51878765613819</v>
      </c>
      <c r="M147" s="25">
        <v>0.23946624438997183</v>
      </c>
    </row>
    <row r="148" spans="12:13" ht="11.85" customHeight="1" x14ac:dyDescent="0.25">
      <c r="L148" s="25">
        <v>106.27843205977881</v>
      </c>
      <c r="M148" s="25">
        <v>0.27558046151484911</v>
      </c>
    </row>
    <row r="149" spans="12:13" ht="11.85" customHeight="1" x14ac:dyDescent="0.25">
      <c r="L149" s="25">
        <v>116.34092454965891</v>
      </c>
      <c r="M149" s="25">
        <v>0.31612832488384074</v>
      </c>
    </row>
    <row r="150" spans="12:13" ht="11.85" customHeight="1" x14ac:dyDescent="0.25">
      <c r="L150" s="25">
        <v>287.38422557607669</v>
      </c>
      <c r="M150" s="25">
        <v>0.20789554981906311</v>
      </c>
    </row>
    <row r="151" spans="12:13" ht="11.85" customHeight="1" x14ac:dyDescent="0.25">
      <c r="L151" s="25">
        <v>98.846824791703042</v>
      </c>
      <c r="M151" s="25">
        <v>0.2979378842101244</v>
      </c>
    </row>
    <row r="152" spans="12:13" ht="11.85" customHeight="1" x14ac:dyDescent="0.25">
      <c r="L152" s="25">
        <v>111.23883852022402</v>
      </c>
      <c r="M152" s="25">
        <v>0.35116204961507852</v>
      </c>
    </row>
    <row r="153" spans="12:13" ht="11.85" customHeight="1" x14ac:dyDescent="0.25">
      <c r="L153" s="25">
        <v>42.265727491785078</v>
      </c>
      <c r="M153" s="25">
        <v>0.29427067716740524</v>
      </c>
    </row>
    <row r="154" spans="12:13" ht="11.85" customHeight="1" x14ac:dyDescent="0.25">
      <c r="L154" s="25">
        <v>189.71564931866104</v>
      </c>
      <c r="M154" s="25">
        <v>0.33851628679301549</v>
      </c>
    </row>
    <row r="155" spans="12:13" ht="11.85" customHeight="1" x14ac:dyDescent="0.25">
      <c r="L155" s="25">
        <v>127.30131390410951</v>
      </c>
      <c r="M155" s="25">
        <v>0.28782628474003752</v>
      </c>
    </row>
    <row r="156" spans="12:13" ht="11.85" customHeight="1" x14ac:dyDescent="0.25">
      <c r="L156" s="25">
        <v>138.66606307776121</v>
      </c>
      <c r="M156" s="25">
        <v>0.21789468678616936</v>
      </c>
    </row>
    <row r="157" spans="12:13" ht="11.85" customHeight="1" x14ac:dyDescent="0.25">
      <c r="L157" s="25">
        <v>155.64910325794597</v>
      </c>
      <c r="M157" s="25">
        <v>0.22547126840515105</v>
      </c>
    </row>
    <row r="158" spans="12:13" ht="11.85" customHeight="1" x14ac:dyDescent="0.25">
      <c r="L158" s="25">
        <v>79.559331726769329</v>
      </c>
      <c r="M158" s="25">
        <v>0.29154327805875868</v>
      </c>
    </row>
    <row r="159" spans="12:13" ht="11.85" customHeight="1" x14ac:dyDescent="0.25">
      <c r="L159" s="25">
        <v>411.56546676641949</v>
      </c>
      <c r="M159" s="25">
        <v>0.30478959996478638</v>
      </c>
    </row>
    <row r="160" spans="12:13" ht="11.85" customHeight="1" x14ac:dyDescent="0.25">
      <c r="L160" s="25">
        <v>59.926949249405759</v>
      </c>
      <c r="M160" s="25">
        <v>0.29410662558746714</v>
      </c>
    </row>
    <row r="161" spans="12:13" ht="11.85" customHeight="1" x14ac:dyDescent="0.25">
      <c r="L161" s="25">
        <v>34.937474155515361</v>
      </c>
      <c r="M161" s="25">
        <v>0.43639939330233979</v>
      </c>
    </row>
    <row r="162" spans="12:13" ht="11.85" customHeight="1" x14ac:dyDescent="0.25">
      <c r="L162" s="25">
        <v>345.27443761910479</v>
      </c>
      <c r="M162" s="25">
        <v>0.31450530575384156</v>
      </c>
    </row>
    <row r="163" spans="12:13" ht="11.85" customHeight="1" x14ac:dyDescent="0.25">
      <c r="L163" s="25">
        <v>449.06412419479062</v>
      </c>
      <c r="M163" s="25">
        <v>0.33394779587499435</v>
      </c>
    </row>
    <row r="164" spans="12:13" ht="11.85" customHeight="1" x14ac:dyDescent="0.25">
      <c r="L164" s="25">
        <v>142.12415370324678</v>
      </c>
      <c r="M164" s="25">
        <v>0.36469579551890141</v>
      </c>
    </row>
    <row r="165" spans="12:13" ht="11.85" customHeight="1" x14ac:dyDescent="0.25">
      <c r="L165" s="25">
        <v>62.644922303287281</v>
      </c>
      <c r="M165" s="25">
        <v>0.36141043968635406</v>
      </c>
    </row>
    <row r="166" spans="12:13" ht="11.85" customHeight="1" x14ac:dyDescent="0.25">
      <c r="L166" s="25">
        <v>225.61935984753603</v>
      </c>
      <c r="M166" s="25">
        <v>0.21870211786449756</v>
      </c>
    </row>
    <row r="167" spans="12:13" ht="11.85" customHeight="1" x14ac:dyDescent="0.25">
      <c r="L167" s="25">
        <v>115.9015637036883</v>
      </c>
      <c r="M167" s="25">
        <v>0.17833406306779878</v>
      </c>
    </row>
    <row r="168" spans="12:13" ht="11.85" customHeight="1" x14ac:dyDescent="0.25">
      <c r="L168" s="25">
        <v>131.63855016029527</v>
      </c>
      <c r="M168" s="25">
        <v>0.26522001214355956</v>
      </c>
    </row>
    <row r="169" spans="12:13" ht="11.85" customHeight="1" x14ac:dyDescent="0.25">
      <c r="L169" s="25">
        <v>69.829982003732084</v>
      </c>
      <c r="M169" s="25">
        <v>0.33508497823862488</v>
      </c>
    </row>
    <row r="170" spans="12:13" ht="11.85" customHeight="1" x14ac:dyDescent="0.25">
      <c r="L170" s="25">
        <v>121.38843672999333</v>
      </c>
      <c r="M170" s="25">
        <v>0.28353014775812235</v>
      </c>
    </row>
    <row r="171" spans="12:13" ht="11.85" customHeight="1" x14ac:dyDescent="0.25">
      <c r="L171" s="25">
        <v>103.09357605819787</v>
      </c>
      <c r="M171" s="25">
        <v>0.21536118767334395</v>
      </c>
    </row>
    <row r="172" spans="12:13" ht="11.85" customHeight="1" x14ac:dyDescent="0.25">
      <c r="L172" s="25">
        <v>111.74790710142281</v>
      </c>
      <c r="M172" s="25">
        <v>0.25955757545590713</v>
      </c>
    </row>
    <row r="173" spans="12:13" ht="11.85" customHeight="1" x14ac:dyDescent="0.25">
      <c r="L173" s="25">
        <v>188.78524408448504</v>
      </c>
      <c r="M173" s="25">
        <v>0.26687323602118157</v>
      </c>
    </row>
    <row r="174" spans="12:13" ht="11.85" customHeight="1" x14ac:dyDescent="0.25">
      <c r="L174" s="25">
        <v>277.52430305636528</v>
      </c>
      <c r="M174" s="25">
        <v>0.26762921930655686</v>
      </c>
    </row>
    <row r="175" spans="12:13" ht="11.85" customHeight="1" x14ac:dyDescent="0.25">
      <c r="L175" s="25">
        <v>122.26582637759135</v>
      </c>
      <c r="M175" s="25">
        <v>0.44593150612404392</v>
      </c>
    </row>
    <row r="176" spans="12:13" ht="11.85" customHeight="1" x14ac:dyDescent="0.25">
      <c r="L176" s="25">
        <v>92.649042762354838</v>
      </c>
      <c r="M176" s="25">
        <v>0.33045697979813587</v>
      </c>
    </row>
    <row r="177" spans="12:13" ht="11.85" customHeight="1" x14ac:dyDescent="0.25">
      <c r="L177" s="25">
        <v>95.80230426419503</v>
      </c>
      <c r="M177" s="25">
        <v>0.33764808178626071</v>
      </c>
    </row>
    <row r="178" spans="12:13" ht="11.85" customHeight="1" x14ac:dyDescent="0.25">
      <c r="L178" s="25">
        <v>229.24498511464628</v>
      </c>
      <c r="M178" s="25">
        <v>0.24751863808203145</v>
      </c>
    </row>
    <row r="179" spans="12:13" ht="11.85" customHeight="1" x14ac:dyDescent="0.25">
      <c r="L179" s="25">
        <v>75.536304317107934</v>
      </c>
      <c r="M179" s="25">
        <v>0.25993805796152414</v>
      </c>
    </row>
    <row r="180" spans="12:13" ht="11.85" customHeight="1" x14ac:dyDescent="0.25">
      <c r="L180" s="25">
        <v>71.019290856752917</v>
      </c>
      <c r="M180" s="25">
        <v>0.36890163118721542</v>
      </c>
    </row>
    <row r="181" spans="12:13" ht="11.85" customHeight="1" x14ac:dyDescent="0.25">
      <c r="L181" s="25">
        <v>51.089330643491451</v>
      </c>
      <c r="M181" s="25">
        <v>0.3023301317626329</v>
      </c>
    </row>
    <row r="182" spans="12:13" ht="11.85" customHeight="1" x14ac:dyDescent="0.25">
      <c r="L182" s="25">
        <v>170.22699980490239</v>
      </c>
      <c r="M182" s="25">
        <v>0.29871540794684365</v>
      </c>
    </row>
    <row r="183" spans="12:13" ht="11.85" customHeight="1" x14ac:dyDescent="0.25">
      <c r="L183" s="25">
        <v>99.717693515358704</v>
      </c>
      <c r="M183" s="25">
        <v>0.23617361145592186</v>
      </c>
    </row>
    <row r="184" spans="12:13" ht="11.85" customHeight="1" x14ac:dyDescent="0.25">
      <c r="L184" s="25">
        <v>111.40379549288031</v>
      </c>
      <c r="M184" s="25">
        <v>0.34761888615940606</v>
      </c>
    </row>
    <row r="185" spans="12:13" ht="11.85" customHeight="1" x14ac:dyDescent="0.25">
      <c r="L185" s="25">
        <v>117.96824870406297</v>
      </c>
      <c r="M185" s="25">
        <v>0.29100093533031446</v>
      </c>
    </row>
    <row r="186" spans="12:13" ht="11.85" customHeight="1" x14ac:dyDescent="0.25">
      <c r="L186" s="25">
        <v>99.589756173173356</v>
      </c>
      <c r="M186" s="25">
        <v>0.31259772167172317</v>
      </c>
    </row>
    <row r="187" spans="12:13" ht="11.85" customHeight="1" x14ac:dyDescent="0.25">
      <c r="L187" s="25">
        <v>100.5290026802418</v>
      </c>
      <c r="M187" s="25">
        <v>0.28604414359975899</v>
      </c>
    </row>
    <row r="188" spans="12:13" ht="11.85" customHeight="1" x14ac:dyDescent="0.25">
      <c r="L188" s="25">
        <v>125.84003129954083</v>
      </c>
      <c r="M188" s="25">
        <v>0.27925495958811286</v>
      </c>
    </row>
    <row r="189" spans="12:13" ht="11.85" customHeight="1" x14ac:dyDescent="0.25">
      <c r="L189" s="25">
        <v>132.16832358162449</v>
      </c>
      <c r="M189" s="25">
        <v>0.27944905222572314</v>
      </c>
    </row>
    <row r="190" spans="12:13" ht="11.85" customHeight="1" x14ac:dyDescent="0.25">
      <c r="L190" s="25">
        <v>32.715764015009405</v>
      </c>
      <c r="M190" s="25">
        <v>0.33924257294201071</v>
      </c>
    </row>
    <row r="191" spans="12:13" ht="11.85" customHeight="1" x14ac:dyDescent="0.25">
      <c r="L191" s="25">
        <v>258.08906177847638</v>
      </c>
      <c r="M191" s="25">
        <v>0.38233131748756211</v>
      </c>
    </row>
    <row r="192" spans="12:13" ht="11.85" customHeight="1" x14ac:dyDescent="0.25">
      <c r="L192" s="25">
        <v>117.08457509591649</v>
      </c>
      <c r="M192" s="25">
        <v>0.33279938812276366</v>
      </c>
    </row>
    <row r="193" spans="12:13" ht="11.85" customHeight="1" x14ac:dyDescent="0.25">
      <c r="L193" s="25">
        <v>244.54845603230271</v>
      </c>
      <c r="M193" s="25">
        <v>0.32297008839037133</v>
      </c>
    </row>
    <row r="194" spans="12:13" ht="11.85" customHeight="1" x14ac:dyDescent="0.25">
      <c r="L194" s="25">
        <v>149.57510930369315</v>
      </c>
      <c r="M194" s="25">
        <v>0.23485710254044204</v>
      </c>
    </row>
    <row r="195" spans="12:13" ht="11.85" customHeight="1" x14ac:dyDescent="0.25">
      <c r="L195" s="25">
        <v>164.35564997840928</v>
      </c>
      <c r="M195" s="25">
        <v>0.22586457547253494</v>
      </c>
    </row>
    <row r="196" spans="12:13" ht="11.85" customHeight="1" x14ac:dyDescent="0.25">
      <c r="L196" s="25">
        <v>79.541062767755463</v>
      </c>
      <c r="M196" s="25">
        <v>0.27472004200894673</v>
      </c>
    </row>
    <row r="197" spans="12:13" ht="11.85" customHeight="1" x14ac:dyDescent="0.25">
      <c r="L197" s="25">
        <v>137.05932024734003</v>
      </c>
      <c r="M197" s="25">
        <v>0.27177823282192004</v>
      </c>
    </row>
    <row r="198" spans="12:13" ht="11.85" customHeight="1" x14ac:dyDescent="0.25">
      <c r="L198" s="25">
        <v>134.95983126993627</v>
      </c>
      <c r="M198" s="25">
        <v>0.26357711183942872</v>
      </c>
    </row>
    <row r="199" spans="12:13" ht="11.85" customHeight="1" x14ac:dyDescent="0.25">
      <c r="L199" s="25">
        <v>210.30063019836635</v>
      </c>
      <c r="M199" s="25">
        <v>0.34326271077906384</v>
      </c>
    </row>
    <row r="200" spans="12:13" ht="11.85" customHeight="1" x14ac:dyDescent="0.25">
      <c r="L200" s="25">
        <v>96.861198493647422</v>
      </c>
      <c r="M200" s="25">
        <v>0.26321937989469563</v>
      </c>
    </row>
    <row r="201" spans="12:13" ht="11.85" customHeight="1" x14ac:dyDescent="0.25">
      <c r="L201" s="25">
        <v>156.44980086729888</v>
      </c>
      <c r="M201" s="25">
        <v>0.28832493291095523</v>
      </c>
    </row>
    <row r="202" spans="12:13" ht="11.85" customHeight="1" x14ac:dyDescent="0.25">
      <c r="L202" s="25">
        <v>55.568107821779172</v>
      </c>
      <c r="M202" s="25">
        <v>0.37721809073158452</v>
      </c>
    </row>
    <row r="203" spans="12:13" ht="11.85" customHeight="1" x14ac:dyDescent="0.25">
      <c r="L203" s="25">
        <v>125.91951873197037</v>
      </c>
      <c r="M203" s="25">
        <v>0.18838938376916153</v>
      </c>
    </row>
    <row r="204" spans="12:13" ht="11.85" customHeight="1" x14ac:dyDescent="0.25">
      <c r="L204" s="25">
        <v>68.282698390159936</v>
      </c>
      <c r="M204" s="25">
        <v>0.25801189171291028</v>
      </c>
    </row>
    <row r="205" spans="12:13" ht="11.85" customHeight="1" x14ac:dyDescent="0.25">
      <c r="L205" s="25">
        <v>68.099619397496269</v>
      </c>
      <c r="M205" s="25">
        <v>0.42133421800235343</v>
      </c>
    </row>
    <row r="206" spans="12:13" ht="11.85" customHeight="1" x14ac:dyDescent="0.25">
      <c r="L206" s="25">
        <v>64.697063336352429</v>
      </c>
      <c r="M206" s="25">
        <v>0.27344041854389034</v>
      </c>
    </row>
    <row r="207" spans="12:13" ht="11.85" customHeight="1" x14ac:dyDescent="0.25">
      <c r="L207" s="25">
        <v>29.926190279357304</v>
      </c>
      <c r="M207" s="25">
        <v>0.33270286034124702</v>
      </c>
    </row>
    <row r="208" spans="12:13" ht="11.85" customHeight="1" x14ac:dyDescent="0.25">
      <c r="L208" s="25">
        <v>404.5535743369129</v>
      </c>
      <c r="M208" s="25">
        <v>0.30972841920979927</v>
      </c>
    </row>
    <row r="209" spans="12:13" ht="11.85" customHeight="1" x14ac:dyDescent="0.25">
      <c r="L209" s="25">
        <v>131.63966632627051</v>
      </c>
      <c r="M209" s="25">
        <v>0.24732852547786544</v>
      </c>
    </row>
    <row r="210" spans="12:13" ht="11.85" customHeight="1" x14ac:dyDescent="0.25">
      <c r="L210" s="25">
        <v>57.705715580708699</v>
      </c>
      <c r="M210" s="25">
        <v>0.30222887229924433</v>
      </c>
    </row>
    <row r="211" spans="12:13" ht="11.85" customHeight="1" x14ac:dyDescent="0.25">
      <c r="L211" s="25">
        <v>35.474009184675658</v>
      </c>
      <c r="M211" s="25">
        <v>0.25702508003025154</v>
      </c>
    </row>
    <row r="212" spans="12:13" ht="11.85" customHeight="1" x14ac:dyDescent="0.25">
      <c r="L212" s="25">
        <v>192.80233094181239</v>
      </c>
      <c r="M212" s="25">
        <v>0.25278013006594435</v>
      </c>
    </row>
    <row r="213" spans="12:13" ht="11.85" customHeight="1" x14ac:dyDescent="0.25">
      <c r="L213" s="25">
        <v>25.500071599997892</v>
      </c>
      <c r="M213" s="25">
        <v>0.37883499162437873</v>
      </c>
    </row>
    <row r="214" spans="12:13" ht="11.85" customHeight="1" x14ac:dyDescent="0.25">
      <c r="L214" s="25">
        <v>63.04763828125769</v>
      </c>
      <c r="M214" s="25">
        <v>0.36740444125369087</v>
      </c>
    </row>
    <row r="215" spans="12:13" ht="11.85" customHeight="1" x14ac:dyDescent="0.25">
      <c r="L215" s="25">
        <v>87.473917218143299</v>
      </c>
      <c r="M215" s="25">
        <v>0.26376748953454748</v>
      </c>
    </row>
    <row r="216" spans="12:13" ht="11.85" customHeight="1" x14ac:dyDescent="0.25">
      <c r="L216" s="25">
        <v>110.12874390853933</v>
      </c>
      <c r="M216" s="25">
        <v>0.22879465351362782</v>
      </c>
    </row>
    <row r="217" spans="12:13" ht="11.85" customHeight="1" x14ac:dyDescent="0.25">
      <c r="L217" s="25">
        <v>49.090610540909125</v>
      </c>
      <c r="M217" s="25">
        <v>0.21409835606338679</v>
      </c>
    </row>
    <row r="218" spans="12:13" ht="11.85" customHeight="1" x14ac:dyDescent="0.25">
      <c r="L218" s="25">
        <v>51.245813187827125</v>
      </c>
      <c r="M218" s="25">
        <v>0.22335484772106484</v>
      </c>
    </row>
    <row r="219" spans="12:13" ht="11.85" customHeight="1" x14ac:dyDescent="0.25">
      <c r="L219" s="25">
        <v>91.480248499378959</v>
      </c>
      <c r="M219" s="25">
        <v>0.26721942137240734</v>
      </c>
    </row>
    <row r="220" spans="12:13" ht="11.85" customHeight="1" x14ac:dyDescent="0.25">
      <c r="L220" s="25">
        <v>131.10383019389116</v>
      </c>
      <c r="M220" s="25">
        <v>0.26055528697271985</v>
      </c>
    </row>
    <row r="221" spans="12:13" ht="11.85" customHeight="1" x14ac:dyDescent="0.25">
      <c r="L221" s="25">
        <v>111.84989547115229</v>
      </c>
      <c r="M221" s="25">
        <v>0.30767610215680408</v>
      </c>
    </row>
    <row r="222" spans="12:13" ht="11.85" customHeight="1" x14ac:dyDescent="0.25">
      <c r="L222" s="25">
        <v>152.08393295983169</v>
      </c>
      <c r="M222" s="25">
        <v>0.29354223779585853</v>
      </c>
    </row>
    <row r="223" spans="12:13" ht="11.85" customHeight="1" x14ac:dyDescent="0.25">
      <c r="L223" s="25">
        <v>122.86728809105634</v>
      </c>
      <c r="M223" s="25">
        <v>0.2404287745457408</v>
      </c>
    </row>
    <row r="224" spans="12:13" ht="11.85" customHeight="1" x14ac:dyDescent="0.25">
      <c r="L224" s="25">
        <v>363.86022101682374</v>
      </c>
      <c r="M224" s="25">
        <v>0.33225969842045566</v>
      </c>
    </row>
    <row r="225" spans="12:13" ht="11.85" customHeight="1" x14ac:dyDescent="0.25">
      <c r="L225" s="25">
        <v>240.77979773954723</v>
      </c>
      <c r="M225" s="25">
        <v>0.28690725977134884</v>
      </c>
    </row>
    <row r="226" spans="12:13" ht="11.85" customHeight="1" x14ac:dyDescent="0.25">
      <c r="L226" s="25">
        <v>341.31837419638805</v>
      </c>
      <c r="M226" s="25">
        <v>0.2933643381687539</v>
      </c>
    </row>
    <row r="227" spans="12:13" ht="11.85" customHeight="1" x14ac:dyDescent="0.25">
      <c r="L227" s="25">
        <v>95.313828556728609</v>
      </c>
      <c r="M227" s="25">
        <v>0.23709156749257149</v>
      </c>
    </row>
    <row r="228" spans="12:13" ht="11.85" customHeight="1" x14ac:dyDescent="0.25">
      <c r="L228" s="25">
        <v>58.86787320237724</v>
      </c>
      <c r="M228" s="25">
        <v>0.38439632327616496</v>
      </c>
    </row>
    <row r="229" spans="12:13" ht="11.85" customHeight="1" x14ac:dyDescent="0.25">
      <c r="L229" s="25">
        <v>59.088168273833659</v>
      </c>
      <c r="M229" s="25">
        <v>0.24685190435106569</v>
      </c>
    </row>
    <row r="230" spans="12:13" ht="11.85" customHeight="1" x14ac:dyDescent="0.25">
      <c r="L230" s="25">
        <v>76.169233039410003</v>
      </c>
      <c r="M230" s="25">
        <v>0.2734902643145069</v>
      </c>
    </row>
    <row r="231" spans="12:13" ht="11.85" customHeight="1" x14ac:dyDescent="0.25">
      <c r="L231" s="25">
        <v>88.396400002661167</v>
      </c>
      <c r="M231" s="25">
        <v>0.33556446840096055</v>
      </c>
    </row>
    <row r="232" spans="12:13" ht="11.85" customHeight="1" x14ac:dyDescent="0.25">
      <c r="L232" s="25">
        <v>79.624232148930759</v>
      </c>
      <c r="M232" s="25">
        <v>0.25138366442895638</v>
      </c>
    </row>
    <row r="233" spans="12:13" ht="11.85" customHeight="1" x14ac:dyDescent="0.25">
      <c r="L233" s="25">
        <v>104.40069578173616</v>
      </c>
      <c r="M233" s="25">
        <v>0.18330593615836499</v>
      </c>
    </row>
    <row r="234" spans="12:13" ht="11.85" customHeight="1" x14ac:dyDescent="0.25">
      <c r="L234" s="25">
        <v>74.258940073107894</v>
      </c>
      <c r="M234" s="25">
        <v>0.26501829812369065</v>
      </c>
    </row>
    <row r="235" spans="12:13" ht="11.85" customHeight="1" x14ac:dyDescent="0.25">
      <c r="L235" s="25">
        <v>81.250494325538483</v>
      </c>
      <c r="M235" s="25">
        <v>0.32961800553532472</v>
      </c>
    </row>
    <row r="236" spans="12:13" ht="11.85" customHeight="1" x14ac:dyDescent="0.25">
      <c r="L236" s="25">
        <v>105.55306080855274</v>
      </c>
      <c r="M236" s="25">
        <v>0.31468653987176526</v>
      </c>
    </row>
    <row r="237" spans="12:13" ht="11.85" customHeight="1" x14ac:dyDescent="0.25">
      <c r="L237" s="25">
        <v>75.145550413137983</v>
      </c>
      <c r="M237" s="25">
        <v>0.2547471473852938</v>
      </c>
    </row>
    <row r="238" spans="12:13" ht="11.85" customHeight="1" x14ac:dyDescent="0.25">
      <c r="L238" s="25">
        <v>85.276790577799048</v>
      </c>
      <c r="M238" s="25">
        <v>0.29244722601762174</v>
      </c>
    </row>
    <row r="239" spans="12:13" ht="11.85" customHeight="1" x14ac:dyDescent="0.25">
      <c r="L239" s="25">
        <v>187.22916205108601</v>
      </c>
      <c r="M239" s="25">
        <v>0.27518630391987475</v>
      </c>
    </row>
    <row r="240" spans="12:13" ht="11.85" customHeight="1" x14ac:dyDescent="0.25">
      <c r="L240" s="25">
        <v>36.706300737388268</v>
      </c>
      <c r="M240" s="25">
        <v>0.37092773285149683</v>
      </c>
    </row>
    <row r="241" spans="12:13" ht="11.85" customHeight="1" x14ac:dyDescent="0.25">
      <c r="L241" s="25">
        <v>78.492881006918807</v>
      </c>
      <c r="M241" s="25">
        <v>0.39217308134538398</v>
      </c>
    </row>
    <row r="242" spans="12:13" ht="11.85" customHeight="1" x14ac:dyDescent="0.25">
      <c r="L242" s="25">
        <v>21.316259943069095</v>
      </c>
      <c r="M242" s="25">
        <v>0.36452061453015094</v>
      </c>
    </row>
    <row r="243" spans="12:13" ht="11.85" customHeight="1" x14ac:dyDescent="0.25">
      <c r="L243" s="25">
        <v>147.87168683211524</v>
      </c>
      <c r="M243" s="25">
        <v>0.21715713642563514</v>
      </c>
    </row>
    <row r="244" spans="12:13" ht="11.85" customHeight="1" x14ac:dyDescent="0.25">
      <c r="L244" s="25">
        <v>26.211529630513258</v>
      </c>
      <c r="M244" s="25">
        <v>0.34360845857509931</v>
      </c>
    </row>
    <row r="245" spans="12:13" ht="11.85" customHeight="1" x14ac:dyDescent="0.25">
      <c r="L245" s="25">
        <v>71.410064848508341</v>
      </c>
      <c r="M245" s="25">
        <v>0.36768259077469972</v>
      </c>
    </row>
    <row r="246" spans="12:13" ht="11.85" customHeight="1" x14ac:dyDescent="0.25">
      <c r="L246" s="25">
        <v>111.84855028398839</v>
      </c>
      <c r="M246" s="25">
        <v>0.19683997076676982</v>
      </c>
    </row>
    <row r="247" spans="12:13" ht="11.85" customHeight="1" x14ac:dyDescent="0.25">
      <c r="L247" s="25">
        <v>136.80786552912002</v>
      </c>
      <c r="M247" s="25">
        <v>0.25398094295420665</v>
      </c>
    </row>
    <row r="248" spans="12:13" ht="11.85" customHeight="1" x14ac:dyDescent="0.25">
      <c r="L248" s="25">
        <v>60.725519038107237</v>
      </c>
      <c r="M248" s="25">
        <v>0.27129927464834086</v>
      </c>
    </row>
    <row r="249" spans="12:13" ht="11.85" customHeight="1" x14ac:dyDescent="0.25">
      <c r="L249" s="25">
        <v>331.20191178213753</v>
      </c>
      <c r="M249" s="25">
        <v>0.31512922335088561</v>
      </c>
    </row>
    <row r="250" spans="12:13" ht="11.85" customHeight="1" x14ac:dyDescent="0.25">
      <c r="L250" s="25">
        <v>70.829061110919596</v>
      </c>
      <c r="M250" s="25">
        <v>0.27385929665134512</v>
      </c>
    </row>
    <row r="251" spans="12:13" ht="11.85" customHeight="1" x14ac:dyDescent="0.25">
      <c r="L251" s="25">
        <v>30.721714358083034</v>
      </c>
      <c r="M251" s="25">
        <v>0.26003305789154973</v>
      </c>
    </row>
    <row r="252" spans="12:13" ht="11.85" customHeight="1" x14ac:dyDescent="0.25">
      <c r="L252" s="25">
        <v>69.80919886436358</v>
      </c>
      <c r="M252" s="25">
        <v>0.17647121962349752</v>
      </c>
    </row>
    <row r="253" spans="12:13" ht="11.85" customHeight="1" x14ac:dyDescent="0.25">
      <c r="L253" s="25">
        <v>114.35862571903036</v>
      </c>
      <c r="M253" s="25">
        <v>0.14203158671792451</v>
      </c>
    </row>
    <row r="254" spans="12:13" ht="11.85" customHeight="1" x14ac:dyDescent="0.25">
      <c r="L254" s="25">
        <v>82.288266827721387</v>
      </c>
      <c r="M254" s="25">
        <v>0.21325287051201117</v>
      </c>
    </row>
    <row r="255" spans="12:13" ht="11.85" customHeight="1" x14ac:dyDescent="0.25">
      <c r="L255" s="25">
        <v>298.40805236596282</v>
      </c>
      <c r="M255" s="25">
        <v>0.31815828477088465</v>
      </c>
    </row>
    <row r="256" spans="12:13" ht="11.85" customHeight="1" x14ac:dyDescent="0.25">
      <c r="L256" s="25">
        <v>77.351172966855273</v>
      </c>
      <c r="M256" s="25">
        <v>0.20771250323827706</v>
      </c>
    </row>
    <row r="257" spans="12:13" ht="11.85" customHeight="1" x14ac:dyDescent="0.25">
      <c r="L257" s="25">
        <v>118.64058908250507</v>
      </c>
      <c r="M257" s="25">
        <v>0.29458959116213046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ScrollBar1">
          <controlPr defaultSize="0" autoLine="0" autoPict="0" linkedCell="F24" r:id="rId5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952500</xdr:colOff>
                <xdr:row>24</xdr:row>
                <xdr:rowOff>7620</xdr:rowOff>
              </to>
            </anchor>
          </controlPr>
        </control>
      </mc:Choice>
      <mc:Fallback>
        <control shapeId="1025" r:id="rId4" name="ScrollBa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MonteCarloBlackScholes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fries</cp:lastModifiedBy>
  <cp:revision>54</cp:revision>
  <dcterms:modified xsi:type="dcterms:W3CDTF">2020-03-08T11:55:36Z</dcterms:modified>
  <dc:language>de-DE</dc:language>
</cp:coreProperties>
</file>