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mware-host\Shared Folders\finmath-spreadsheets\spreadsheets\Brownian Motion\"/>
    </mc:Choice>
  </mc:AlternateContent>
  <bookViews>
    <workbookView xWindow="0" yWindow="0" windowWidth="16380" windowHeight="8196" tabRatio="500" activeTab="1"/>
  </bookViews>
  <sheets>
    <sheet name="Load Libs" sheetId="1" r:id="rId1"/>
    <sheet name="Brownian Motion" sheetId="2" r:id="rId2"/>
    <sheet name="Brownian Bridge" sheetId="3" r:id="rId3"/>
  </sheets>
  <externalReferences>
    <externalReference r:id="rId4"/>
  </externalReferences>
  <definedNames>
    <definedName name="obLibs">'Load Libs'!$E$27</definedName>
  </definedNames>
  <calcPr calcId="152511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11" i="3" l="1"/>
  <c r="B2" i="3"/>
  <c r="B2" i="2"/>
  <c r="F9" i="1"/>
  <c r="C8" i="1"/>
  <c r="E11" i="3"/>
  <c r="B9" i="3"/>
  <c r="E12" i="2"/>
  <c r="B10" i="2"/>
  <c r="C17" i="1"/>
  <c r="E10" i="3"/>
  <c r="B11" i="2"/>
  <c r="F21" i="1"/>
  <c r="B11" i="1"/>
  <c r="B10" i="3"/>
  <c r="E10" i="2"/>
  <c r="C18" i="1"/>
  <c r="B9" i="2"/>
  <c r="B11" i="3"/>
  <c r="F12" i="1"/>
  <c r="E11" i="2"/>
  <c r="E27" i="1" l="1"/>
  <c r="B14" i="2"/>
  <c r="B14" i="3"/>
  <c r="E15" i="2"/>
  <c r="N25" i="2"/>
  <c r="J25" i="2"/>
  <c r="L25" i="2"/>
  <c r="I25" i="2"/>
  <c r="I23" i="2" s="1"/>
  <c r="M25" i="2"/>
  <c r="K25" i="2"/>
  <c r="N25" i="3"/>
  <c r="J25" i="3"/>
  <c r="L25" i="3"/>
  <c r="I25" i="3"/>
  <c r="M25" i="3"/>
  <c r="K25" i="3"/>
  <c r="C23" i="2"/>
  <c r="C26" i="2" s="1" a="1"/>
  <c r="G23" i="2"/>
  <c r="G26" i="2" s="1" a="1"/>
  <c r="E23" i="2"/>
  <c r="E26" i="2" s="1" a="1"/>
  <c r="F23" i="2"/>
  <c r="F26" i="2" s="1" a="1"/>
  <c r="D23" i="2"/>
  <c r="D26" i="2" s="1" a="1"/>
  <c r="D74" i="2" l="1"/>
  <c r="K74" i="2" s="1"/>
  <c r="D70" i="2"/>
  <c r="D66" i="2"/>
  <c r="D62" i="2"/>
  <c r="D58" i="2"/>
  <c r="K58" i="2" s="1"/>
  <c r="D54" i="2"/>
  <c r="D50" i="2"/>
  <c r="D46" i="2"/>
  <c r="D42" i="2"/>
  <c r="K42" i="2" s="1"/>
  <c r="D38" i="2"/>
  <c r="D34" i="2"/>
  <c r="D30" i="2"/>
  <c r="D26" i="2"/>
  <c r="K26" i="2" s="1"/>
  <c r="D72" i="2"/>
  <c r="D68" i="2"/>
  <c r="D64" i="2"/>
  <c r="K64" i="2" s="1"/>
  <c r="D60" i="2"/>
  <c r="K60" i="2" s="1"/>
  <c r="D56" i="2"/>
  <c r="D52" i="2"/>
  <c r="D48" i="2"/>
  <c r="D44" i="2"/>
  <c r="K44" i="2" s="1"/>
  <c r="D40" i="2"/>
  <c r="D36" i="2"/>
  <c r="D32" i="2"/>
  <c r="D28" i="2"/>
  <c r="K28" i="2" s="1"/>
  <c r="D75" i="2"/>
  <c r="D71" i="2"/>
  <c r="D67" i="2"/>
  <c r="K67" i="2" s="1"/>
  <c r="D63" i="2"/>
  <c r="K63" i="2" s="1"/>
  <c r="D59" i="2"/>
  <c r="D55" i="2"/>
  <c r="D51" i="2"/>
  <c r="K51" i="2" s="1"/>
  <c r="L51" i="2" s="1"/>
  <c r="D47" i="2"/>
  <c r="K47" i="2" s="1"/>
  <c r="L47" i="2" s="1"/>
  <c r="M47" i="2" s="1"/>
  <c r="D43" i="2"/>
  <c r="D39" i="2"/>
  <c r="D35" i="2"/>
  <c r="K35" i="2" s="1"/>
  <c r="D31" i="2"/>
  <c r="K31" i="2" s="1"/>
  <c r="L31" i="2" s="1"/>
  <c r="M31" i="2" s="1"/>
  <c r="D27" i="2"/>
  <c r="D61" i="2"/>
  <c r="D45" i="2"/>
  <c r="D29" i="2"/>
  <c r="K29" i="2" s="1"/>
  <c r="D65" i="2"/>
  <c r="D73" i="2"/>
  <c r="D57" i="2"/>
  <c r="D41" i="2"/>
  <c r="D69" i="2"/>
  <c r="D53" i="2"/>
  <c r="D49" i="2"/>
  <c r="K49" i="2" s="1"/>
  <c r="D37" i="2"/>
  <c r="K37" i="2" s="1"/>
  <c r="D33" i="2"/>
  <c r="F72" i="2"/>
  <c r="F68" i="2"/>
  <c r="F64" i="2"/>
  <c r="F60" i="2"/>
  <c r="F56" i="2"/>
  <c r="F52" i="2"/>
  <c r="F48" i="2"/>
  <c r="F44" i="2"/>
  <c r="F40" i="2"/>
  <c r="F36" i="2"/>
  <c r="F32" i="2"/>
  <c r="F28" i="2"/>
  <c r="F74" i="2"/>
  <c r="F70" i="2"/>
  <c r="F66" i="2"/>
  <c r="F62" i="2"/>
  <c r="F58" i="2"/>
  <c r="F54" i="2"/>
  <c r="F50" i="2"/>
  <c r="F46" i="2"/>
  <c r="F42" i="2"/>
  <c r="F38" i="2"/>
  <c r="F34" i="2"/>
  <c r="F30" i="2"/>
  <c r="F26" i="2"/>
  <c r="F73" i="2"/>
  <c r="F69" i="2"/>
  <c r="F65" i="2"/>
  <c r="F61" i="2"/>
  <c r="F57" i="2"/>
  <c r="F53" i="2"/>
  <c r="F49" i="2"/>
  <c r="F45" i="2"/>
  <c r="F41" i="2"/>
  <c r="F37" i="2"/>
  <c r="F33" i="2"/>
  <c r="F29" i="2"/>
  <c r="F71" i="2"/>
  <c r="F55" i="2"/>
  <c r="F39" i="2"/>
  <c r="F67" i="2"/>
  <c r="F51" i="2"/>
  <c r="F35" i="2"/>
  <c r="F47" i="2"/>
  <c r="F75" i="2"/>
  <c r="F59" i="2"/>
  <c r="F27" i="2"/>
  <c r="F63" i="2"/>
  <c r="F31" i="2"/>
  <c r="F43" i="2"/>
  <c r="E75" i="2"/>
  <c r="E71" i="2"/>
  <c r="E67" i="2"/>
  <c r="E63" i="2"/>
  <c r="E59" i="2"/>
  <c r="E55" i="2"/>
  <c r="E51" i="2"/>
  <c r="E47" i="2"/>
  <c r="E43" i="2"/>
  <c r="E39" i="2"/>
  <c r="E35" i="2"/>
  <c r="E31" i="2"/>
  <c r="E27" i="2"/>
  <c r="E73" i="2"/>
  <c r="E69" i="2"/>
  <c r="E65" i="2"/>
  <c r="E61" i="2"/>
  <c r="E57" i="2"/>
  <c r="E53" i="2"/>
  <c r="E49" i="2"/>
  <c r="L49" i="2" s="1"/>
  <c r="M49" i="2" s="1"/>
  <c r="N49" i="2" s="1"/>
  <c r="E45" i="2"/>
  <c r="E41" i="2"/>
  <c r="E37" i="2"/>
  <c r="E33" i="2"/>
  <c r="E29" i="2"/>
  <c r="E72" i="2"/>
  <c r="E68" i="2"/>
  <c r="E64" i="2"/>
  <c r="E60" i="2"/>
  <c r="E56" i="2"/>
  <c r="E52" i="2"/>
  <c r="E48" i="2"/>
  <c r="E44" i="2"/>
  <c r="E40" i="2"/>
  <c r="E36" i="2"/>
  <c r="E32" i="2"/>
  <c r="E28" i="2"/>
  <c r="E74" i="2"/>
  <c r="E58" i="2"/>
  <c r="E42" i="2"/>
  <c r="E26" i="2"/>
  <c r="E70" i="2"/>
  <c r="E54" i="2"/>
  <c r="E38" i="2"/>
  <c r="E50" i="2"/>
  <c r="E46" i="2"/>
  <c r="E66" i="2"/>
  <c r="E34" i="2"/>
  <c r="E62" i="2"/>
  <c r="E30" i="2"/>
  <c r="G72" i="2"/>
  <c r="G68" i="2"/>
  <c r="G64" i="2"/>
  <c r="G60" i="2"/>
  <c r="G56" i="2"/>
  <c r="G52" i="2"/>
  <c r="G75" i="2"/>
  <c r="G70" i="2"/>
  <c r="G65" i="2"/>
  <c r="G59" i="2"/>
  <c r="G54" i="2"/>
  <c r="G49" i="2"/>
  <c r="G45" i="2"/>
  <c r="G41" i="2"/>
  <c r="G37" i="2"/>
  <c r="G33" i="2"/>
  <c r="G29" i="2"/>
  <c r="G73" i="2"/>
  <c r="G67" i="2"/>
  <c r="G62" i="2"/>
  <c r="G57" i="2"/>
  <c r="G51" i="2"/>
  <c r="G47" i="2"/>
  <c r="G43" i="2"/>
  <c r="G39" i="2"/>
  <c r="G35" i="2"/>
  <c r="G31" i="2"/>
  <c r="G27" i="2"/>
  <c r="G71" i="2"/>
  <c r="G66" i="2"/>
  <c r="G61" i="2"/>
  <c r="G55" i="2"/>
  <c r="G50" i="2"/>
  <c r="G46" i="2"/>
  <c r="G42" i="2"/>
  <c r="G38" i="2"/>
  <c r="G34" i="2"/>
  <c r="G30" i="2"/>
  <c r="G26" i="2"/>
  <c r="G74" i="2"/>
  <c r="G53" i="2"/>
  <c r="G36" i="2"/>
  <c r="G69" i="2"/>
  <c r="G48" i="2"/>
  <c r="G32" i="2"/>
  <c r="G58" i="2"/>
  <c r="G63" i="2"/>
  <c r="G44" i="2"/>
  <c r="G28" i="2"/>
  <c r="G40" i="2"/>
  <c r="C73" i="2"/>
  <c r="J73" i="2" s="1"/>
  <c r="C69" i="2"/>
  <c r="J69" i="2" s="1"/>
  <c r="C65" i="2"/>
  <c r="J65" i="2" s="1"/>
  <c r="C61" i="2"/>
  <c r="J61" i="2" s="1"/>
  <c r="C57" i="2"/>
  <c r="J57" i="2" s="1"/>
  <c r="C53" i="2"/>
  <c r="J53" i="2" s="1"/>
  <c r="C49" i="2"/>
  <c r="J49" i="2" s="1"/>
  <c r="C45" i="2"/>
  <c r="J45" i="2" s="1"/>
  <c r="C41" i="2"/>
  <c r="J41" i="2" s="1"/>
  <c r="C37" i="2"/>
  <c r="J37" i="2" s="1"/>
  <c r="C33" i="2"/>
  <c r="J33" i="2" s="1"/>
  <c r="C29" i="2"/>
  <c r="J29" i="2" s="1"/>
  <c r="C75" i="2"/>
  <c r="J75" i="2" s="1"/>
  <c r="C71" i="2"/>
  <c r="J71" i="2" s="1"/>
  <c r="C67" i="2"/>
  <c r="J67" i="2" s="1"/>
  <c r="C63" i="2"/>
  <c r="J63" i="2" s="1"/>
  <c r="C59" i="2"/>
  <c r="J59" i="2" s="1"/>
  <c r="C55" i="2"/>
  <c r="J55" i="2" s="1"/>
  <c r="C51" i="2"/>
  <c r="J51" i="2" s="1"/>
  <c r="C47" i="2"/>
  <c r="J47" i="2" s="1"/>
  <c r="C43" i="2"/>
  <c r="J43" i="2" s="1"/>
  <c r="C39" i="2"/>
  <c r="J39" i="2" s="1"/>
  <c r="C35" i="2"/>
  <c r="J35" i="2" s="1"/>
  <c r="C31" i="2"/>
  <c r="J31" i="2" s="1"/>
  <c r="C27" i="2"/>
  <c r="J27" i="2" s="1"/>
  <c r="C74" i="2"/>
  <c r="J74" i="2" s="1"/>
  <c r="C70" i="2"/>
  <c r="J70" i="2" s="1"/>
  <c r="C66" i="2"/>
  <c r="J66" i="2" s="1"/>
  <c r="C62" i="2"/>
  <c r="J62" i="2" s="1"/>
  <c r="C58" i="2"/>
  <c r="J58" i="2" s="1"/>
  <c r="C54" i="2"/>
  <c r="J54" i="2" s="1"/>
  <c r="C50" i="2"/>
  <c r="J50" i="2" s="1"/>
  <c r="C46" i="2"/>
  <c r="J46" i="2" s="1"/>
  <c r="C42" i="2"/>
  <c r="J42" i="2" s="1"/>
  <c r="C38" i="2"/>
  <c r="J38" i="2" s="1"/>
  <c r="C34" i="2"/>
  <c r="J34" i="2" s="1"/>
  <c r="C30" i="2"/>
  <c r="J30" i="2" s="1"/>
  <c r="C26" i="2"/>
  <c r="J26" i="2" s="1"/>
  <c r="C64" i="2"/>
  <c r="J64" i="2" s="1"/>
  <c r="C48" i="2"/>
  <c r="J48" i="2" s="1"/>
  <c r="C32" i="2"/>
  <c r="J32" i="2" s="1"/>
  <c r="C60" i="2"/>
  <c r="J60" i="2" s="1"/>
  <c r="C44" i="2"/>
  <c r="J44" i="2" s="1"/>
  <c r="C28" i="2"/>
  <c r="J28" i="2" s="1"/>
  <c r="C72" i="2"/>
  <c r="J72" i="2" s="1"/>
  <c r="C56" i="2"/>
  <c r="J56" i="2" s="1"/>
  <c r="C40" i="2"/>
  <c r="J40" i="2" s="1"/>
  <c r="C68" i="2"/>
  <c r="J68" i="2" s="1"/>
  <c r="C36" i="2"/>
  <c r="J36" i="2" s="1"/>
  <c r="C52" i="2"/>
  <c r="J52" i="2" s="1"/>
  <c r="E9" i="3"/>
  <c r="E9" i="2"/>
  <c r="J23" i="2"/>
  <c r="F12" i="3" l="1"/>
  <c r="L45" i="2"/>
  <c r="M45" i="2" s="1"/>
  <c r="N45" i="2" s="1"/>
  <c r="K41" i="2"/>
  <c r="L41" i="2" s="1"/>
  <c r="M41" i="2" s="1"/>
  <c r="N41" i="2" s="1"/>
  <c r="N47" i="2"/>
  <c r="L42" i="2"/>
  <c r="M42" i="2" s="1"/>
  <c r="N42" i="2" s="1"/>
  <c r="L63" i="2"/>
  <c r="M63" i="2" s="1"/>
  <c r="N63" i="2" s="1"/>
  <c r="K45" i="2"/>
  <c r="M51" i="2"/>
  <c r="N51" i="2" s="1"/>
  <c r="K32" i="2"/>
  <c r="K62" i="2"/>
  <c r="L62" i="2" s="1"/>
  <c r="M62" i="2" s="1"/>
  <c r="N62" i="2" s="1"/>
  <c r="L54" i="2"/>
  <c r="M54" i="2" s="1"/>
  <c r="N54" i="2" s="1"/>
  <c r="L58" i="2"/>
  <c r="L37" i="2"/>
  <c r="M37" i="2" s="1"/>
  <c r="N37" i="2" s="1"/>
  <c r="L69" i="2"/>
  <c r="M69" i="2" s="1"/>
  <c r="N69" i="2" s="1"/>
  <c r="L35" i="2"/>
  <c r="M35" i="2" s="1"/>
  <c r="N35" i="2" s="1"/>
  <c r="L67" i="2"/>
  <c r="M67" i="2" s="1"/>
  <c r="N67" i="2" s="1"/>
  <c r="M58" i="2"/>
  <c r="N58" i="2" s="1"/>
  <c r="K53" i="2"/>
  <c r="L53" i="2" s="1"/>
  <c r="M53" i="2" s="1"/>
  <c r="N53" i="2" s="1"/>
  <c r="K73" i="2"/>
  <c r="L73" i="2" s="1"/>
  <c r="M73" i="2" s="1"/>
  <c r="N73" i="2" s="1"/>
  <c r="K61" i="2"/>
  <c r="L61" i="2" s="1"/>
  <c r="M61" i="2" s="1"/>
  <c r="N61" i="2" s="1"/>
  <c r="K39" i="2"/>
  <c r="K55" i="2"/>
  <c r="K71" i="2"/>
  <c r="L71" i="2" s="1"/>
  <c r="M71" i="2" s="1"/>
  <c r="N71" i="2" s="1"/>
  <c r="K36" i="2"/>
  <c r="L36" i="2" s="1"/>
  <c r="M36" i="2" s="1"/>
  <c r="N36" i="2" s="1"/>
  <c r="K52" i="2"/>
  <c r="L52" i="2" s="1"/>
  <c r="M52" i="2" s="1"/>
  <c r="N52" i="2" s="1"/>
  <c r="K68" i="2"/>
  <c r="L68" i="2" s="1"/>
  <c r="M68" i="2" s="1"/>
  <c r="N68" i="2" s="1"/>
  <c r="K34" i="2"/>
  <c r="L34" i="2" s="1"/>
  <c r="M34" i="2" s="1"/>
  <c r="N34" i="2" s="1"/>
  <c r="K50" i="2"/>
  <c r="L50" i="2" s="1"/>
  <c r="M50" i="2" s="1"/>
  <c r="N50" i="2" s="1"/>
  <c r="K66" i="2"/>
  <c r="L66" i="2" s="1"/>
  <c r="M66" i="2" s="1"/>
  <c r="N66" i="2" s="1"/>
  <c r="L29" i="2"/>
  <c r="M29" i="2" s="1"/>
  <c r="N29" i="2" s="1"/>
  <c r="L28" i="2"/>
  <c r="M28" i="2" s="1"/>
  <c r="N28" i="2" s="1"/>
  <c r="L44" i="2"/>
  <c r="M44" i="2" s="1"/>
  <c r="N44" i="2" s="1"/>
  <c r="L26" i="2"/>
  <c r="M26" i="2" s="1"/>
  <c r="N26" i="2" s="1"/>
  <c r="L32" i="2"/>
  <c r="M32" i="2" s="1"/>
  <c r="N32" i="2" s="1"/>
  <c r="K57" i="2"/>
  <c r="L57" i="2" s="1"/>
  <c r="M57" i="2" s="1"/>
  <c r="N57" i="2" s="1"/>
  <c r="K48" i="2"/>
  <c r="L48" i="2" s="1"/>
  <c r="M48" i="2" s="1"/>
  <c r="N48" i="2" s="1"/>
  <c r="L64" i="2"/>
  <c r="M64" i="2" s="1"/>
  <c r="N64" i="2" s="1"/>
  <c r="K30" i="2"/>
  <c r="K46" i="2"/>
  <c r="L46" i="2" s="1"/>
  <c r="M46" i="2" s="1"/>
  <c r="N46" i="2" s="1"/>
  <c r="L30" i="2"/>
  <c r="M30" i="2" s="1"/>
  <c r="N30" i="2" s="1"/>
  <c r="L74" i="2"/>
  <c r="M74" i="2" s="1"/>
  <c r="N74" i="2" s="1"/>
  <c r="L40" i="2"/>
  <c r="M40" i="2" s="1"/>
  <c r="N40" i="2" s="1"/>
  <c r="L39" i="2"/>
  <c r="M39" i="2" s="1"/>
  <c r="N39" i="2" s="1"/>
  <c r="L55" i="2"/>
  <c r="M55" i="2" s="1"/>
  <c r="N55" i="2" s="1"/>
  <c r="K33" i="2"/>
  <c r="L33" i="2" s="1"/>
  <c r="M33" i="2" s="1"/>
  <c r="N33" i="2" s="1"/>
  <c r="K69" i="2"/>
  <c r="K65" i="2"/>
  <c r="L65" i="2" s="1"/>
  <c r="M65" i="2" s="1"/>
  <c r="N65" i="2" s="1"/>
  <c r="K27" i="2"/>
  <c r="L27" i="2" s="1"/>
  <c r="M27" i="2" s="1"/>
  <c r="N27" i="2" s="1"/>
  <c r="K43" i="2"/>
  <c r="L43" i="2" s="1"/>
  <c r="M43" i="2" s="1"/>
  <c r="N43" i="2" s="1"/>
  <c r="K59" i="2"/>
  <c r="L59" i="2" s="1"/>
  <c r="M59" i="2" s="1"/>
  <c r="N59" i="2" s="1"/>
  <c r="K75" i="2"/>
  <c r="K40" i="2"/>
  <c r="K56" i="2"/>
  <c r="L56" i="2" s="1"/>
  <c r="M56" i="2" s="1"/>
  <c r="N56" i="2" s="1"/>
  <c r="K72" i="2"/>
  <c r="L72" i="2" s="1"/>
  <c r="M72" i="2" s="1"/>
  <c r="N72" i="2" s="1"/>
  <c r="K38" i="2"/>
  <c r="L38" i="2" s="1"/>
  <c r="M38" i="2" s="1"/>
  <c r="N38" i="2" s="1"/>
  <c r="K54" i="2"/>
  <c r="K70" i="2"/>
  <c r="L70" i="2" s="1"/>
  <c r="M70" i="2" s="1"/>
  <c r="N70" i="2" s="1"/>
  <c r="N31" i="2"/>
  <c r="L60" i="2"/>
  <c r="M60" i="2" s="1"/>
  <c r="N60" i="2" s="1"/>
  <c r="I26" i="3" a="1"/>
  <c r="K23" i="2"/>
  <c r="F13" i="3" l="1"/>
  <c r="I74" i="3"/>
  <c r="I70" i="3"/>
  <c r="I66" i="3"/>
  <c r="I62" i="3"/>
  <c r="I58" i="3"/>
  <c r="I54" i="3"/>
  <c r="I50" i="3"/>
  <c r="I46" i="3"/>
  <c r="I42" i="3"/>
  <c r="I38" i="3"/>
  <c r="I34" i="3"/>
  <c r="I30" i="3"/>
  <c r="I26" i="3"/>
  <c r="I73" i="3"/>
  <c r="I69" i="3"/>
  <c r="I65" i="3"/>
  <c r="I61" i="3"/>
  <c r="I57" i="3"/>
  <c r="I53" i="3"/>
  <c r="I49" i="3"/>
  <c r="I45" i="3"/>
  <c r="I41" i="3"/>
  <c r="I37" i="3"/>
  <c r="I33" i="3"/>
  <c r="I29" i="3"/>
  <c r="I72" i="3"/>
  <c r="I68" i="3"/>
  <c r="I64" i="3"/>
  <c r="I60" i="3"/>
  <c r="I56" i="3"/>
  <c r="I52" i="3"/>
  <c r="I48" i="3"/>
  <c r="I44" i="3"/>
  <c r="I40" i="3"/>
  <c r="I36" i="3"/>
  <c r="I32" i="3"/>
  <c r="I28" i="3"/>
  <c r="I71" i="3"/>
  <c r="I67" i="3"/>
  <c r="I63" i="3"/>
  <c r="I59" i="3"/>
  <c r="I55" i="3"/>
  <c r="I51" i="3"/>
  <c r="I47" i="3"/>
  <c r="I43" i="3"/>
  <c r="I39" i="3"/>
  <c r="I35" i="3"/>
  <c r="I31" i="3"/>
  <c r="I27" i="3"/>
  <c r="L75" i="2"/>
  <c r="L23" i="2"/>
  <c r="E16" i="3"/>
  <c r="E23" i="3"/>
  <c r="E26" i="3" s="1" a="1"/>
  <c r="C23" i="3"/>
  <c r="C26" i="3" s="1" a="1"/>
  <c r="G23" i="3"/>
  <c r="G26" i="3" s="1" a="1"/>
  <c r="D23" i="3"/>
  <c r="D26" i="3" s="1" a="1"/>
  <c r="F23" i="3"/>
  <c r="F26" i="3" s="1" a="1"/>
  <c r="F72" i="3" l="1"/>
  <c r="F68" i="3"/>
  <c r="F64" i="3"/>
  <c r="F60" i="3"/>
  <c r="F56" i="3"/>
  <c r="F52" i="3"/>
  <c r="F48" i="3"/>
  <c r="F44" i="3"/>
  <c r="F40" i="3"/>
  <c r="F36" i="3"/>
  <c r="F32" i="3"/>
  <c r="F28" i="3"/>
  <c r="F74" i="3"/>
  <c r="F70" i="3"/>
  <c r="F66" i="3"/>
  <c r="F62" i="3"/>
  <c r="F58" i="3"/>
  <c r="F54" i="3"/>
  <c r="F50" i="3"/>
  <c r="F46" i="3"/>
  <c r="F42" i="3"/>
  <c r="F38" i="3"/>
  <c r="F34" i="3"/>
  <c r="F30" i="3"/>
  <c r="F26" i="3"/>
  <c r="F73" i="3"/>
  <c r="F69" i="3"/>
  <c r="F65" i="3"/>
  <c r="F61" i="3"/>
  <c r="F57" i="3"/>
  <c r="F53" i="3"/>
  <c r="F49" i="3"/>
  <c r="F45" i="3"/>
  <c r="F41" i="3"/>
  <c r="F37" i="3"/>
  <c r="F33" i="3"/>
  <c r="F29" i="3"/>
  <c r="F75" i="3"/>
  <c r="F59" i="3"/>
  <c r="F43" i="3"/>
  <c r="F27" i="3"/>
  <c r="F67" i="3"/>
  <c r="F51" i="3"/>
  <c r="F35" i="3"/>
  <c r="F71" i="3"/>
  <c r="F63" i="3"/>
  <c r="F47" i="3"/>
  <c r="F31" i="3"/>
  <c r="F39" i="3"/>
  <c r="F55" i="3"/>
  <c r="D74" i="3"/>
  <c r="D70" i="3"/>
  <c r="K70" i="3" s="1"/>
  <c r="L70" i="3" s="1"/>
  <c r="M70" i="3" s="1"/>
  <c r="N70" i="3" s="1"/>
  <c r="D66" i="3"/>
  <c r="D62" i="3"/>
  <c r="D58" i="3"/>
  <c r="D54" i="3"/>
  <c r="D50" i="3"/>
  <c r="D46" i="3"/>
  <c r="D42" i="3"/>
  <c r="D38" i="3"/>
  <c r="D34" i="3"/>
  <c r="D30" i="3"/>
  <c r="K30" i="3" s="1"/>
  <c r="D26" i="3"/>
  <c r="D72" i="3"/>
  <c r="K72" i="3" s="1"/>
  <c r="D68" i="3"/>
  <c r="D64" i="3"/>
  <c r="K64" i="3" s="1"/>
  <c r="D60" i="3"/>
  <c r="D56" i="3"/>
  <c r="D52" i="3"/>
  <c r="D48" i="3"/>
  <c r="D44" i="3"/>
  <c r="D40" i="3"/>
  <c r="D36" i="3"/>
  <c r="D32" i="3"/>
  <c r="D28" i="3"/>
  <c r="D75" i="3"/>
  <c r="D71" i="3"/>
  <c r="D67" i="3"/>
  <c r="D63" i="3"/>
  <c r="D59" i="3"/>
  <c r="D55" i="3"/>
  <c r="D51" i="3"/>
  <c r="D47" i="3"/>
  <c r="D43" i="3"/>
  <c r="D39" i="3"/>
  <c r="D35" i="3"/>
  <c r="K35" i="3" s="1"/>
  <c r="L35" i="3" s="1"/>
  <c r="D31" i="3"/>
  <c r="D27" i="3"/>
  <c r="D65" i="3"/>
  <c r="D49" i="3"/>
  <c r="K49" i="3" s="1"/>
  <c r="D33" i="3"/>
  <c r="D73" i="3"/>
  <c r="D57" i="3"/>
  <c r="D41" i="3"/>
  <c r="D69" i="3"/>
  <c r="D53" i="3"/>
  <c r="D37" i="3"/>
  <c r="D61" i="3"/>
  <c r="D45" i="3"/>
  <c r="D29" i="3"/>
  <c r="K29" i="3" s="1"/>
  <c r="L29" i="3" s="1"/>
  <c r="M29" i="3" s="1"/>
  <c r="G73" i="3"/>
  <c r="G69" i="3"/>
  <c r="G65" i="3"/>
  <c r="G61" i="3"/>
  <c r="G57" i="3"/>
  <c r="G53" i="3"/>
  <c r="G49" i="3"/>
  <c r="G45" i="3"/>
  <c r="G41" i="3"/>
  <c r="G37" i="3"/>
  <c r="G33" i="3"/>
  <c r="G29" i="3"/>
  <c r="G75" i="3"/>
  <c r="G71" i="3"/>
  <c r="G67" i="3"/>
  <c r="G63" i="3"/>
  <c r="G59" i="3"/>
  <c r="G55" i="3"/>
  <c r="G51" i="3"/>
  <c r="G47" i="3"/>
  <c r="G43" i="3"/>
  <c r="G39" i="3"/>
  <c r="G35" i="3"/>
  <c r="G31" i="3"/>
  <c r="G27" i="3"/>
  <c r="G74" i="3"/>
  <c r="G70" i="3"/>
  <c r="G66" i="3"/>
  <c r="G62" i="3"/>
  <c r="G58" i="3"/>
  <c r="G54" i="3"/>
  <c r="G50" i="3"/>
  <c r="G46" i="3"/>
  <c r="G42" i="3"/>
  <c r="G38" i="3"/>
  <c r="G34" i="3"/>
  <c r="G30" i="3"/>
  <c r="G26" i="3"/>
  <c r="G72" i="3"/>
  <c r="G56" i="3"/>
  <c r="G40" i="3"/>
  <c r="G64" i="3"/>
  <c r="G48" i="3"/>
  <c r="G32" i="3"/>
  <c r="G68" i="3"/>
  <c r="G60" i="3"/>
  <c r="G44" i="3"/>
  <c r="G28" i="3"/>
  <c r="G52" i="3"/>
  <c r="G36" i="3"/>
  <c r="C73" i="3"/>
  <c r="J73" i="3" s="1"/>
  <c r="C69" i="3"/>
  <c r="J69" i="3" s="1"/>
  <c r="C65" i="3"/>
  <c r="J65" i="3" s="1"/>
  <c r="C61" i="3"/>
  <c r="J61" i="3" s="1"/>
  <c r="C57" i="3"/>
  <c r="J57" i="3" s="1"/>
  <c r="K57" i="3" s="1"/>
  <c r="C53" i="3"/>
  <c r="J53" i="3" s="1"/>
  <c r="C49" i="3"/>
  <c r="J49" i="3" s="1"/>
  <c r="C45" i="3"/>
  <c r="J45" i="3" s="1"/>
  <c r="C41" i="3"/>
  <c r="J41" i="3" s="1"/>
  <c r="C37" i="3"/>
  <c r="J37" i="3" s="1"/>
  <c r="K37" i="3" s="1"/>
  <c r="L37" i="3" s="1"/>
  <c r="M37" i="3" s="1"/>
  <c r="N37" i="3" s="1"/>
  <c r="C33" i="3"/>
  <c r="J33" i="3" s="1"/>
  <c r="C29" i="3"/>
  <c r="J29" i="3" s="1"/>
  <c r="C75" i="3"/>
  <c r="C71" i="3"/>
  <c r="J71" i="3" s="1"/>
  <c r="K71" i="3" s="1"/>
  <c r="C67" i="3"/>
  <c r="J67" i="3" s="1"/>
  <c r="C63" i="3"/>
  <c r="J63" i="3" s="1"/>
  <c r="K63" i="3" s="1"/>
  <c r="C59" i="3"/>
  <c r="J59" i="3" s="1"/>
  <c r="C55" i="3"/>
  <c r="J55" i="3" s="1"/>
  <c r="C51" i="3"/>
  <c r="J51" i="3" s="1"/>
  <c r="C47" i="3"/>
  <c r="J47" i="3" s="1"/>
  <c r="K47" i="3" s="1"/>
  <c r="C43" i="3"/>
  <c r="J43" i="3" s="1"/>
  <c r="C39" i="3"/>
  <c r="J39" i="3" s="1"/>
  <c r="K39" i="3" s="1"/>
  <c r="C35" i="3"/>
  <c r="J35" i="3" s="1"/>
  <c r="C31" i="3"/>
  <c r="J31" i="3" s="1"/>
  <c r="K31" i="3" s="1"/>
  <c r="C27" i="3"/>
  <c r="J27" i="3" s="1"/>
  <c r="C74" i="3"/>
  <c r="J74" i="3" s="1"/>
  <c r="C70" i="3"/>
  <c r="J70" i="3" s="1"/>
  <c r="C66" i="3"/>
  <c r="J66" i="3" s="1"/>
  <c r="K66" i="3" s="1"/>
  <c r="C62" i="3"/>
  <c r="J62" i="3" s="1"/>
  <c r="C58" i="3"/>
  <c r="J58" i="3" s="1"/>
  <c r="C54" i="3"/>
  <c r="J54" i="3" s="1"/>
  <c r="C50" i="3"/>
  <c r="J50" i="3" s="1"/>
  <c r="K50" i="3" s="1"/>
  <c r="L50" i="3" s="1"/>
  <c r="M50" i="3" s="1"/>
  <c r="N50" i="3" s="1"/>
  <c r="C46" i="3"/>
  <c r="J46" i="3" s="1"/>
  <c r="C42" i="3"/>
  <c r="J42" i="3" s="1"/>
  <c r="C38" i="3"/>
  <c r="J38" i="3" s="1"/>
  <c r="C34" i="3"/>
  <c r="J34" i="3" s="1"/>
  <c r="C30" i="3"/>
  <c r="J30" i="3" s="1"/>
  <c r="C26" i="3"/>
  <c r="J26" i="3" s="1"/>
  <c r="K26" i="3" s="1"/>
  <c r="C68" i="3"/>
  <c r="J68" i="3" s="1"/>
  <c r="C52" i="3"/>
  <c r="J52" i="3" s="1"/>
  <c r="C36" i="3"/>
  <c r="J36" i="3" s="1"/>
  <c r="K36" i="3" s="1"/>
  <c r="C60" i="3"/>
  <c r="J60" i="3" s="1"/>
  <c r="K60" i="3" s="1"/>
  <c r="L60" i="3" s="1"/>
  <c r="M60" i="3" s="1"/>
  <c r="N60" i="3" s="1"/>
  <c r="C44" i="3"/>
  <c r="J44" i="3" s="1"/>
  <c r="K44" i="3" s="1"/>
  <c r="C28" i="3"/>
  <c r="J28" i="3" s="1"/>
  <c r="K28" i="3" s="1"/>
  <c r="L28" i="3" s="1"/>
  <c r="M28" i="3" s="1"/>
  <c r="N28" i="3" s="1"/>
  <c r="C72" i="3"/>
  <c r="J72" i="3" s="1"/>
  <c r="C56" i="3"/>
  <c r="J56" i="3" s="1"/>
  <c r="K56" i="3" s="1"/>
  <c r="L56" i="3" s="1"/>
  <c r="M56" i="3" s="1"/>
  <c r="N56" i="3" s="1"/>
  <c r="C40" i="3"/>
  <c r="J40" i="3" s="1"/>
  <c r="C48" i="3"/>
  <c r="J48" i="3" s="1"/>
  <c r="C64" i="3"/>
  <c r="J64" i="3" s="1"/>
  <c r="C32" i="3"/>
  <c r="J32" i="3" s="1"/>
  <c r="E75" i="3"/>
  <c r="E71" i="3"/>
  <c r="E67" i="3"/>
  <c r="E63" i="3"/>
  <c r="E59" i="3"/>
  <c r="E55" i="3"/>
  <c r="E51" i="3"/>
  <c r="E47" i="3"/>
  <c r="E43" i="3"/>
  <c r="E39" i="3"/>
  <c r="E35" i="3"/>
  <c r="E31" i="3"/>
  <c r="E27" i="3"/>
  <c r="E73" i="3"/>
  <c r="E69" i="3"/>
  <c r="E65" i="3"/>
  <c r="E61" i="3"/>
  <c r="E57" i="3"/>
  <c r="E53" i="3"/>
  <c r="E49" i="3"/>
  <c r="L49" i="3" s="1"/>
  <c r="E45" i="3"/>
  <c r="E41" i="3"/>
  <c r="E37" i="3"/>
  <c r="E33" i="3"/>
  <c r="E29" i="3"/>
  <c r="E72" i="3"/>
  <c r="E68" i="3"/>
  <c r="E64" i="3"/>
  <c r="E60" i="3"/>
  <c r="E56" i="3"/>
  <c r="E52" i="3"/>
  <c r="E48" i="3"/>
  <c r="E44" i="3"/>
  <c r="E40" i="3"/>
  <c r="E36" i="3"/>
  <c r="E32" i="3"/>
  <c r="E28" i="3"/>
  <c r="E62" i="3"/>
  <c r="E46" i="3"/>
  <c r="E30" i="3"/>
  <c r="E70" i="3"/>
  <c r="E54" i="3"/>
  <c r="E38" i="3"/>
  <c r="E66" i="3"/>
  <c r="E50" i="3"/>
  <c r="E34" i="3"/>
  <c r="E74" i="3"/>
  <c r="E26" i="3"/>
  <c r="E58" i="3"/>
  <c r="E42" i="3"/>
  <c r="M75" i="2"/>
  <c r="M23" i="2"/>
  <c r="L26" i="3" l="1"/>
  <c r="M26" i="3" s="1"/>
  <c r="N26" i="3" s="1"/>
  <c r="L39" i="3"/>
  <c r="M39" i="3" s="1"/>
  <c r="N39" i="3" s="1"/>
  <c r="L71" i="3"/>
  <c r="M71" i="3" s="1"/>
  <c r="N71" i="3" s="1"/>
  <c r="N29" i="3"/>
  <c r="K53" i="3"/>
  <c r="L72" i="3"/>
  <c r="M72" i="3" s="1"/>
  <c r="N72" i="3" s="1"/>
  <c r="M43" i="3"/>
  <c r="N43" i="3" s="1"/>
  <c r="M49" i="3"/>
  <c r="N49" i="3" s="1"/>
  <c r="N75" i="2"/>
  <c r="L53" i="3"/>
  <c r="M53" i="3" s="1"/>
  <c r="L36" i="3"/>
  <c r="M36" i="3" s="1"/>
  <c r="N36" i="3" s="1"/>
  <c r="K46" i="3"/>
  <c r="L46" i="3" s="1"/>
  <c r="M46" i="3" s="1"/>
  <c r="N46" i="3" s="1"/>
  <c r="K62" i="3"/>
  <c r="L62" i="3" s="1"/>
  <c r="M62" i="3" s="1"/>
  <c r="N62" i="3" s="1"/>
  <c r="K27" i="3"/>
  <c r="L27" i="3" s="1"/>
  <c r="M27" i="3" s="1"/>
  <c r="N27" i="3" s="1"/>
  <c r="K43" i="3"/>
  <c r="L43" i="3" s="1"/>
  <c r="K59" i="3"/>
  <c r="L59" i="3" s="1"/>
  <c r="M59" i="3" s="1"/>
  <c r="N59" i="3" s="1"/>
  <c r="K41" i="3"/>
  <c r="L41" i="3" s="1"/>
  <c r="M41" i="3" s="1"/>
  <c r="N41" i="3" s="1"/>
  <c r="L57" i="3"/>
  <c r="M57" i="3" s="1"/>
  <c r="N57" i="3" s="1"/>
  <c r="K73" i="3"/>
  <c r="L73" i="3" s="1"/>
  <c r="M73" i="3" s="1"/>
  <c r="N73" i="3" s="1"/>
  <c r="K45" i="3"/>
  <c r="L45" i="3" s="1"/>
  <c r="M45" i="3" s="1"/>
  <c r="N45" i="3" s="1"/>
  <c r="K69" i="3"/>
  <c r="L69" i="3" s="1"/>
  <c r="M69" i="3" s="1"/>
  <c r="N69" i="3" s="1"/>
  <c r="K33" i="3"/>
  <c r="K42" i="3"/>
  <c r="K58" i="3"/>
  <c r="L58" i="3" s="1"/>
  <c r="M58" i="3" s="1"/>
  <c r="N58" i="3" s="1"/>
  <c r="K74" i="3"/>
  <c r="L74" i="3" s="1"/>
  <c r="M74" i="3" s="1"/>
  <c r="N74" i="3" s="1"/>
  <c r="L33" i="3"/>
  <c r="M33" i="3" s="1"/>
  <c r="N33" i="3" s="1"/>
  <c r="L42" i="3"/>
  <c r="M42" i="3" s="1"/>
  <c r="N42" i="3" s="1"/>
  <c r="L66" i="3"/>
  <c r="M66" i="3" s="1"/>
  <c r="N66" i="3" s="1"/>
  <c r="L31" i="3"/>
  <c r="M31" i="3" s="1"/>
  <c r="N31" i="3" s="1"/>
  <c r="L47" i="3"/>
  <c r="M47" i="3" s="1"/>
  <c r="N47" i="3" s="1"/>
  <c r="L63" i="3"/>
  <c r="M63" i="3" s="1"/>
  <c r="N63" i="3" s="1"/>
  <c r="N53" i="3"/>
  <c r="K61" i="3"/>
  <c r="L61" i="3" s="1"/>
  <c r="M61" i="3" s="1"/>
  <c r="N61" i="3" s="1"/>
  <c r="M35" i="3"/>
  <c r="N35" i="3" s="1"/>
  <c r="K32" i="3"/>
  <c r="L32" i="3" s="1"/>
  <c r="M32" i="3" s="1"/>
  <c r="N32" i="3" s="1"/>
  <c r="K48" i="3"/>
  <c r="L48" i="3" s="1"/>
  <c r="M48" i="3" s="1"/>
  <c r="N48" i="3" s="1"/>
  <c r="L64" i="3"/>
  <c r="M64" i="3" s="1"/>
  <c r="N64" i="3" s="1"/>
  <c r="L30" i="3"/>
  <c r="M30" i="3" s="1"/>
  <c r="N30" i="3" s="1"/>
  <c r="K40" i="3"/>
  <c r="L40" i="3" s="1"/>
  <c r="M40" i="3" s="1"/>
  <c r="N40" i="3" s="1"/>
  <c r="L44" i="3"/>
  <c r="M44" i="3" s="1"/>
  <c r="N44" i="3" s="1"/>
  <c r="K38" i="3"/>
  <c r="L38" i="3" s="1"/>
  <c r="M38" i="3" s="1"/>
  <c r="N38" i="3" s="1"/>
  <c r="K54" i="3"/>
  <c r="L54" i="3" s="1"/>
  <c r="M54" i="3" s="1"/>
  <c r="N54" i="3" s="1"/>
  <c r="K51" i="3"/>
  <c r="L51" i="3" s="1"/>
  <c r="M51" i="3" s="1"/>
  <c r="N51" i="3" s="1"/>
  <c r="K67" i="3"/>
  <c r="L67" i="3" s="1"/>
  <c r="M67" i="3" s="1"/>
  <c r="N67" i="3" s="1"/>
  <c r="K65" i="3"/>
  <c r="L65" i="3" s="1"/>
  <c r="M65" i="3" s="1"/>
  <c r="N65" i="3" s="1"/>
  <c r="K55" i="3"/>
  <c r="L55" i="3" s="1"/>
  <c r="M55" i="3" s="1"/>
  <c r="N55" i="3" s="1"/>
  <c r="K52" i="3"/>
  <c r="L52" i="3" s="1"/>
  <c r="M52" i="3" s="1"/>
  <c r="N52" i="3" s="1"/>
  <c r="K68" i="3"/>
  <c r="L68" i="3" s="1"/>
  <c r="M68" i="3" s="1"/>
  <c r="N68" i="3" s="1"/>
  <c r="K34" i="3"/>
  <c r="L34" i="3" s="1"/>
  <c r="M34" i="3" s="1"/>
  <c r="N34" i="3" s="1"/>
  <c r="N23" i="2"/>
</calcChain>
</file>

<file path=xl/sharedStrings.xml><?xml version="1.0" encoding="utf-8"?>
<sst xmlns="http://schemas.openxmlformats.org/spreadsheetml/2006/main" count="58" uniqueCount="36">
  <si>
    <r>
      <rPr>
        <b/>
        <i/>
        <sz val="8"/>
        <rFont val="Arial"/>
        <family val="2"/>
      </rPr>
      <t xml:space="preserve">Note: </t>
    </r>
    <r>
      <rPr>
        <i/>
        <sz val="8"/>
        <rFont val="Arial"/>
        <family val="2"/>
      </rPr>
      <t xml:space="preserve">This sheet requires Obba 4.0.14 or better ( </t>
    </r>
    <r>
      <rPr>
        <i/>
        <u/>
        <sz val="8"/>
        <color rgb="FF0000FF"/>
        <rFont val="Arial"/>
        <family val="2"/>
      </rPr>
      <t>http://www.obba.info/</t>
    </r>
    <r>
      <rPr>
        <i/>
        <sz val="8"/>
        <rFont val="Arial"/>
        <family val="2"/>
      </rPr>
      <t xml:space="preserve"> )</t>
    </r>
  </si>
  <si>
    <t>Object Viewer</t>
  </si>
  <si>
    <t>Libraries (folder with JAR files)</t>
  </si>
  <si>
    <t>Parameters:</t>
  </si>
  <si>
    <t>Load libraries from</t>
  </si>
  <si>
    <t>Visibility</t>
  </si>
  <si>
    <t>Path:</t>
  </si>
  <si>
    <t>lib</t>
  </si>
  <si>
    <t>isRelative:</t>
  </si>
  <si>
    <t>Result:</t>
  </si>
  <si>
    <t>Loaded:</t>
  </si>
  <si>
    <t>Obba Version</t>
  </si>
  <si>
    <t>Additional Class Folder (leave empty if not needed)</t>
  </si>
  <si>
    <t>Load classes from</t>
  </si>
  <si>
    <t>Version:</t>
  </si>
  <si>
    <t>Build:</t>
  </si>
  <si>
    <t>Reference cell below to ensure lib is loaded:</t>
  </si>
  <si>
    <r>
      <rPr>
        <i/>
        <sz val="8"/>
        <rFont val="Arial"/>
        <family val="2"/>
      </rPr>
      <t xml:space="preserve">Note: This sheet requires Obba 3.0 ( </t>
    </r>
    <r>
      <rPr>
        <i/>
        <u/>
        <sz val="8"/>
        <color rgb="FF0000FF"/>
        <rFont val="Arial"/>
        <family val="2"/>
      </rPr>
      <t>http://www.obba.info/</t>
    </r>
    <r>
      <rPr>
        <i/>
        <sz val="8"/>
        <rFont val="Arial"/>
        <family val="2"/>
      </rPr>
      <t xml:space="preserve"> )</t>
    </r>
  </si>
  <si>
    <t>Time Discretization</t>
  </si>
  <si>
    <t>Brownian Motion</t>
  </si>
  <si>
    <t>className</t>
  </si>
  <si>
    <t>net.finmath.montecarlo.BrownianMotionLazyInit</t>
  </si>
  <si>
    <t>Object:</t>
  </si>
  <si>
    <t>Brownian Increment</t>
  </si>
  <si>
    <t>timeIndex:</t>
  </si>
  <si>
    <t>Time Index:</t>
  </si>
  <si>
    <t>factorIndex:</t>
  </si>
  <si>
    <t>Time:</t>
  </si>
  <si>
    <t>Time Discretization for Brownian Bridge</t>
  </si>
  <si>
    <t>Brownian Bridge</t>
  </si>
  <si>
    <t>net.finmath.montecarlo.BrownianBridge</t>
  </si>
  <si>
    <t>start</t>
  </si>
  <si>
    <t>end</t>
  </si>
  <si>
    <t>Intervall of the Brownian Motion to Bridge</t>
  </si>
  <si>
    <t>Intervall Index</t>
  </si>
  <si>
    <t>Brownian Bridge 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</si>
</sst>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\ [$€-407];[Red]\-#,##0.00\ [$€-407]"/>
    <numFmt numFmtId="165" formatCode="&quot;WAHR&quot;;&quot;WAHR&quot;;&quot;FALSCH&quot;"/>
    <numFmt numFmtId="166" formatCode="0.000"/>
  </numFmts>
  <fonts count="10" x14ac:knownFonts="1">
    <font>
      <sz val="10"/>
      <name val="Arial"/>
      <family val="2"/>
    </font>
    <font>
      <b/>
      <i/>
      <u/>
      <sz val="10"/>
      <name val="Arial"/>
      <family val="2"/>
    </font>
    <font>
      <b/>
      <i/>
      <sz val="16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i/>
      <u/>
      <sz val="8"/>
      <color rgb="FF0000FF"/>
      <name val="Arial"/>
      <family val="2"/>
    </font>
    <font>
      <b/>
      <sz val="18"/>
      <color rgb="FF1F497D"/>
      <name val="Arial"/>
      <family val="2"/>
    </font>
    <font>
      <u/>
      <sz val="10"/>
      <color rgb="FF0000FF"/>
      <name val="Arial"/>
      <family val="2"/>
    </font>
    <font>
      <sz val="9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CCCCCC"/>
        <bgColor rgb="FFC0C0C0"/>
      </patternFill>
    </fill>
    <fill>
      <patternFill patternType="solid">
        <fgColor rgb="FFFFFF66"/>
        <bgColor rgb="FFFFFF99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1" fillId="0" borderId="0" applyBorder="0" applyAlignment="0" applyProtection="0"/>
    <xf numFmtId="164" fontId="1" fillId="0" borderId="0" applyBorder="0" applyAlignment="0" applyProtection="0"/>
    <xf numFmtId="0" fontId="2" fillId="0" borderId="0" applyBorder="0" applyProtection="0">
      <alignment horizontal="center"/>
    </xf>
    <xf numFmtId="0" fontId="2" fillId="0" borderId="0" applyBorder="0" applyProtection="0">
      <alignment horizontal="center" textRotation="90"/>
    </xf>
    <xf numFmtId="0" fontId="6" fillId="0" borderId="0"/>
  </cellStyleXfs>
  <cellXfs count="29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vertical="top"/>
    </xf>
    <xf numFmtId="0" fontId="7" fillId="2" borderId="0" xfId="5" applyFont="1" applyFill="1" applyBorder="1" applyAlignment="1" applyProtection="1"/>
    <xf numFmtId="0" fontId="0" fillId="2" borderId="1" xfId="0" applyFont="1" applyFill="1" applyBorder="1"/>
    <xf numFmtId="0" fontId="0" fillId="3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horizontal="center"/>
    </xf>
    <xf numFmtId="165" fontId="0" fillId="2" borderId="0" xfId="0" applyNumberFormat="1" applyFont="1" applyFill="1"/>
    <xf numFmtId="0" fontId="0" fillId="4" borderId="0" xfId="0" applyFont="1" applyFill="1"/>
    <xf numFmtId="0" fontId="8" fillId="2" borderId="0" xfId="0" applyFont="1" applyFill="1" applyAlignment="1">
      <alignment vertical="top"/>
    </xf>
    <xf numFmtId="0" fontId="9" fillId="2" borderId="0" xfId="0" applyFont="1" applyFill="1" applyAlignment="1">
      <alignment vertical="top"/>
    </xf>
    <xf numFmtId="0" fontId="0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8" fillId="2" borderId="2" xfId="0" applyFont="1" applyFill="1" applyBorder="1" applyAlignment="1">
      <alignment vertical="top"/>
    </xf>
    <xf numFmtId="0" fontId="8" fillId="2" borderId="2" xfId="0" applyFont="1" applyFill="1" applyBorder="1" applyAlignment="1">
      <alignment vertical="top" wrapText="1"/>
    </xf>
    <xf numFmtId="0" fontId="8" fillId="2" borderId="0" xfId="0" applyFont="1" applyFill="1" applyAlignment="1">
      <alignment vertical="top" wrapText="1"/>
    </xf>
    <xf numFmtId="0" fontId="8" fillId="2" borderId="0" xfId="0" applyFont="1" applyFill="1"/>
    <xf numFmtId="0" fontId="8" fillId="3" borderId="0" xfId="0" applyFont="1" applyFill="1"/>
    <xf numFmtId="0" fontId="8" fillId="5" borderId="0" xfId="0" applyFont="1" applyFill="1" applyAlignment="1">
      <alignment horizontal="center" vertical="top"/>
    </xf>
    <xf numFmtId="0" fontId="8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right" vertical="top"/>
    </xf>
    <xf numFmtId="0" fontId="8" fillId="2" borderId="0" xfId="0" applyFont="1" applyFill="1" applyAlignment="1">
      <alignment horizontal="center" vertical="top"/>
    </xf>
    <xf numFmtId="0" fontId="8" fillId="2" borderId="2" xfId="0" applyFont="1" applyFill="1" applyBorder="1" applyAlignment="1">
      <alignment horizontal="center" vertical="top"/>
    </xf>
    <xf numFmtId="2" fontId="8" fillId="2" borderId="0" xfId="0" applyNumberFormat="1" applyFont="1" applyFill="1" applyAlignment="1">
      <alignment horizontal="center" vertical="top"/>
    </xf>
    <xf numFmtId="166" fontId="8" fillId="2" borderId="0" xfId="0" applyNumberFormat="1" applyFont="1" applyFill="1" applyAlignment="1">
      <alignment horizontal="center" vertical="top"/>
    </xf>
  </cellXfs>
  <cellStyles count="6">
    <cellStyle name="Excel Built-in Title" xfId="5"/>
    <cellStyle name="Heading" xfId="3"/>
    <cellStyle name="Heading1" xfId="4"/>
    <cellStyle name="Result" xfId="1"/>
    <cellStyle name="Result2" xfId="2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66"/>
      <rgbColor rgb="FF00FFFF"/>
      <rgbColor rgb="FF800080"/>
      <rgbColor rgb="FF800000"/>
      <rgbColor rgb="FF008080"/>
      <rgbColor rgb="FF0000FF"/>
      <rgbColor rgb="FF00CCFF"/>
      <rgbColor rgb="FFEEEEEE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497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title>
      <c:tx>
        <c:rich>
          <a:bodyPr rot="0"/>
          <a:lstStyle/>
          <a:p>
            <a:pPr>
              <a:defRPr sz="900" b="0" strike="noStrike" spc="-1">
                <a:solidFill>
                  <a:srgbClr val="000000"/>
                </a:solidFill>
                <a:latin typeface="Arial"/>
              </a:defRPr>
            </a:pPr>
            <a:r>
              <a:rPr lang="de-DE" sz="900" b="0" strike="noStrike" spc="-1">
                <a:solidFill>
                  <a:srgbClr val="000000"/>
                </a:solidFill>
                <a:latin typeface="Arial"/>
              </a:rPr>
              <a:t>Paths of a Brownian Motion</a:t>
            </a:r>
          </a:p>
        </c:rich>
      </c:tx>
      <c:layout>
        <c:manualLayout>
          <c:xMode val="edge"/>
          <c:yMode val="edge"/>
          <c:x val="0.36873617076662801"/>
          <c:y val="3.3782099227125398E-2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273981517636301"/>
          <c:y val="0.17501869857890801"/>
          <c:w val="0.78836392034361602"/>
          <c:h val="0.61967090501121902"/>
        </c:manualLayout>
      </c:layout>
      <c:lineChart>
        <c:grouping val="standard"/>
        <c:varyColors val="0"/>
        <c:ser>
          <c:idx val="0"/>
          <c:order val="0"/>
          <c:spPr>
            <a:ln w="12600">
              <a:solidFill>
                <a:srgbClr val="000080"/>
              </a:solidFill>
              <a:round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Motion'!$I$25:$M$25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'Brownian Motion'!$I$26:$M$26</c:f>
              <c:numCache>
                <c:formatCode>0.000</c:formatCode>
                <c:ptCount val="5"/>
                <c:pt idx="0">
                  <c:v>0</c:v>
                </c:pt>
                <c:pt idx="1">
                  <c:v>-3.3461273106485445E-2</c:v>
                </c:pt>
                <c:pt idx="2">
                  <c:v>0.71601816023596321</c:v>
                </c:pt>
                <c:pt idx="3">
                  <c:v>1.2456276641445116</c:v>
                </c:pt>
                <c:pt idx="4">
                  <c:v>2.4502955690074599</c:v>
                </c:pt>
              </c:numCache>
            </c:numRef>
          </c:val>
          <c:smooth val="0"/>
        </c:ser>
        <c:ser>
          <c:idx val="1"/>
          <c:order val="1"/>
          <c:spPr>
            <a:ln w="12600">
              <a:solidFill>
                <a:srgbClr val="FF00FF"/>
              </a:solidFill>
              <a:round/>
            </a:ln>
          </c:spPr>
          <c:marker>
            <c:symbol val="square"/>
            <c:size val="5"/>
            <c:spPr>
              <a:solidFill>
                <a:srgbClr val="FF00F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Motion'!$I$25:$M$25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'Brownian Motion'!$I$27:$M$27</c:f>
              <c:numCache>
                <c:formatCode>0.000</c:formatCode>
                <c:ptCount val="5"/>
                <c:pt idx="0">
                  <c:v>0</c:v>
                </c:pt>
                <c:pt idx="1">
                  <c:v>3.9296545251373445E-2</c:v>
                </c:pt>
                <c:pt idx="2">
                  <c:v>-2.9603641640008414E-2</c:v>
                </c:pt>
                <c:pt idx="3">
                  <c:v>-0.62596189548243397</c:v>
                </c:pt>
                <c:pt idx="4">
                  <c:v>-1.3146034105573623</c:v>
                </c:pt>
              </c:numCache>
            </c:numRef>
          </c:val>
          <c:smooth val="0"/>
        </c:ser>
        <c:ser>
          <c:idx val="2"/>
          <c:order val="2"/>
          <c:spPr>
            <a:ln w="12600">
              <a:solidFill>
                <a:srgbClr val="FFFF00"/>
              </a:solidFill>
              <a:round/>
            </a:ln>
          </c:spPr>
          <c:marker>
            <c:symbol val="triangle"/>
            <c:size val="5"/>
            <c:spPr>
              <a:solidFill>
                <a:srgbClr val="FFFF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Motion'!$I$25:$M$25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'Brownian Motion'!$I$28:$M$28</c:f>
              <c:numCache>
                <c:formatCode>0.000</c:formatCode>
                <c:ptCount val="5"/>
                <c:pt idx="0">
                  <c:v>0</c:v>
                </c:pt>
                <c:pt idx="1">
                  <c:v>-0.93550641663140099</c:v>
                </c:pt>
                <c:pt idx="2">
                  <c:v>-1.5547980988696479</c:v>
                </c:pt>
                <c:pt idx="3">
                  <c:v>-2.4972125972476937</c:v>
                </c:pt>
                <c:pt idx="4">
                  <c:v>-1.823863394802177</c:v>
                </c:pt>
              </c:numCache>
            </c:numRef>
          </c:val>
          <c:smooth val="0"/>
        </c:ser>
        <c:ser>
          <c:idx val="3"/>
          <c:order val="3"/>
          <c:spPr>
            <a:ln w="12600">
              <a:solidFill>
                <a:srgbClr val="00FFFF"/>
              </a:solidFill>
              <a:round/>
            </a:ln>
          </c:spPr>
          <c:marker>
            <c:symbol val="square"/>
            <c:size val="5"/>
            <c:spPr>
              <a:solidFill>
                <a:srgbClr val="00FFF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Motion'!$I$25:$M$25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'Brownian Motion'!$I$29:$M$29</c:f>
              <c:numCache>
                <c:formatCode>0.000</c:formatCode>
                <c:ptCount val="5"/>
                <c:pt idx="0">
                  <c:v>0</c:v>
                </c:pt>
                <c:pt idx="1">
                  <c:v>0.7389115692118966</c:v>
                </c:pt>
                <c:pt idx="2">
                  <c:v>1.9288484543459354</c:v>
                </c:pt>
                <c:pt idx="3">
                  <c:v>1.7215661830653697</c:v>
                </c:pt>
                <c:pt idx="4">
                  <c:v>1.4792664448978152</c:v>
                </c:pt>
              </c:numCache>
            </c:numRef>
          </c:val>
          <c:smooth val="0"/>
        </c:ser>
        <c:ser>
          <c:idx val="4"/>
          <c:order val="4"/>
          <c:spPr>
            <a:ln w="12600">
              <a:solidFill>
                <a:srgbClr val="800080"/>
              </a:solidFill>
              <a:round/>
            </a:ln>
          </c:spPr>
          <c:marker>
            <c:symbol val="square"/>
            <c:size val="5"/>
            <c:spPr>
              <a:solidFill>
                <a:srgbClr val="80008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Motion'!$I$25:$M$25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'Brownian Motion'!$I$30:$M$30</c:f>
              <c:numCache>
                <c:formatCode>0.000</c:formatCode>
                <c:ptCount val="5"/>
                <c:pt idx="0">
                  <c:v>0</c:v>
                </c:pt>
                <c:pt idx="1">
                  <c:v>-1.7236655314097666</c:v>
                </c:pt>
                <c:pt idx="2">
                  <c:v>-1.4420149141351397</c:v>
                </c:pt>
                <c:pt idx="3">
                  <c:v>-2.151515774070397</c:v>
                </c:pt>
                <c:pt idx="4">
                  <c:v>-1.757694727149216</c:v>
                </c:pt>
              </c:numCache>
            </c:numRef>
          </c:val>
          <c:smooth val="0"/>
        </c:ser>
        <c:ser>
          <c:idx val="5"/>
          <c:order val="5"/>
          <c:spPr>
            <a:ln w="12600">
              <a:solidFill>
                <a:srgbClr val="800000"/>
              </a:solidFill>
              <a:round/>
            </a:ln>
          </c:spPr>
          <c:marker>
            <c:symbol val="triangle"/>
            <c:size val="5"/>
            <c:spPr>
              <a:solidFill>
                <a:srgbClr val="800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Motion'!$I$25:$M$25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'Brownian Motion'!$I$31:$M$31</c:f>
              <c:numCache>
                <c:formatCode>0.000</c:formatCode>
                <c:ptCount val="5"/>
                <c:pt idx="0">
                  <c:v>0</c:v>
                </c:pt>
                <c:pt idx="1">
                  <c:v>0.23742948767491059</c:v>
                </c:pt>
                <c:pt idx="2">
                  <c:v>0.6866530146883929</c:v>
                </c:pt>
                <c:pt idx="3">
                  <c:v>0.37884623729580119</c:v>
                </c:pt>
                <c:pt idx="4">
                  <c:v>1.6624389804108841</c:v>
                </c:pt>
              </c:numCache>
            </c:numRef>
          </c:val>
          <c:smooth val="0"/>
        </c:ser>
        <c:ser>
          <c:idx val="6"/>
          <c:order val="6"/>
          <c:spPr>
            <a:ln w="12600">
              <a:solidFill>
                <a:srgbClr val="008080"/>
              </a:solidFill>
              <a:round/>
            </a:ln>
          </c:spPr>
          <c:marker>
            <c:symbol val="triangle"/>
            <c:size val="5"/>
            <c:spPr>
              <a:solidFill>
                <a:srgbClr val="00808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Motion'!$I$25:$M$25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'Brownian Motion'!$I$32:$M$32</c:f>
              <c:numCache>
                <c:formatCode>0.000</c:formatCode>
                <c:ptCount val="5"/>
                <c:pt idx="0">
                  <c:v>0</c:v>
                </c:pt>
                <c:pt idx="1">
                  <c:v>-0.67771944541285545</c:v>
                </c:pt>
                <c:pt idx="2">
                  <c:v>-0.14609696689279672</c:v>
                </c:pt>
                <c:pt idx="3">
                  <c:v>-0.4650476996675964</c:v>
                </c:pt>
                <c:pt idx="4">
                  <c:v>-0.62062680501562439</c:v>
                </c:pt>
              </c:numCache>
            </c:numRef>
          </c:val>
          <c:smooth val="0"/>
        </c:ser>
        <c:ser>
          <c:idx val="7"/>
          <c:order val="7"/>
          <c:spPr>
            <a:ln w="12600">
              <a:solidFill>
                <a:srgbClr val="0000FF"/>
              </a:solidFill>
              <a:round/>
            </a:ln>
          </c:spPr>
          <c:marker>
            <c:symbol val="triangle"/>
            <c:size val="5"/>
            <c:spPr>
              <a:solidFill>
                <a:srgbClr val="0000F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Motion'!$I$25:$M$25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'Brownian Motion'!$I$33:$M$33</c:f>
              <c:numCache>
                <c:formatCode>0.000</c:formatCode>
                <c:ptCount val="5"/>
                <c:pt idx="0">
                  <c:v>0</c:v>
                </c:pt>
                <c:pt idx="1">
                  <c:v>-0.35914725779929196</c:v>
                </c:pt>
                <c:pt idx="2">
                  <c:v>-1.0422376568068568</c:v>
                </c:pt>
                <c:pt idx="3">
                  <c:v>-1.6011202034336178</c:v>
                </c:pt>
                <c:pt idx="4">
                  <c:v>-0.43750425756470657</c:v>
                </c:pt>
              </c:numCache>
            </c:numRef>
          </c:val>
          <c:smooth val="0"/>
        </c:ser>
        <c:ser>
          <c:idx val="8"/>
          <c:order val="8"/>
          <c:spPr>
            <a:ln w="12600">
              <a:solidFill>
                <a:srgbClr val="00CCFF"/>
              </a:solidFill>
              <a:round/>
            </a:ln>
          </c:spPr>
          <c:marker>
            <c:symbol val="triangle"/>
            <c:size val="5"/>
            <c:spPr>
              <a:solidFill>
                <a:srgbClr val="00CCF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Motion'!$I$25:$M$25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'Brownian Motion'!$I$34:$M$34</c:f>
              <c:numCache>
                <c:formatCode>0.000</c:formatCode>
                <c:ptCount val="5"/>
                <c:pt idx="0">
                  <c:v>0</c:v>
                </c:pt>
                <c:pt idx="1">
                  <c:v>-0.16010240714434851</c:v>
                </c:pt>
                <c:pt idx="2">
                  <c:v>-0.11499566662394409</c:v>
                </c:pt>
                <c:pt idx="3">
                  <c:v>-1.5711160248466431</c:v>
                </c:pt>
                <c:pt idx="4">
                  <c:v>-2.1946809345239675</c:v>
                </c:pt>
              </c:numCache>
            </c:numRef>
          </c:val>
          <c:smooth val="0"/>
        </c:ser>
        <c:ser>
          <c:idx val="9"/>
          <c:order val="9"/>
          <c:spPr>
            <a:ln w="12600">
              <a:solidFill>
                <a:srgbClr val="CCFFFF"/>
              </a:solidFill>
              <a:round/>
            </a:ln>
          </c:spPr>
          <c:marker>
            <c:symbol val="diamond"/>
            <c:size val="5"/>
            <c:spPr>
              <a:solidFill>
                <a:srgbClr val="CCFFF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Motion'!$I$25:$M$25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'Brownian Motion'!$I$35:$M$35</c:f>
              <c:numCache>
                <c:formatCode>0.000</c:formatCode>
                <c:ptCount val="5"/>
                <c:pt idx="0">
                  <c:v>0</c:v>
                </c:pt>
                <c:pt idx="1">
                  <c:v>-0.31418575483196814</c:v>
                </c:pt>
                <c:pt idx="2">
                  <c:v>-0.73719180699331743</c:v>
                </c:pt>
                <c:pt idx="3">
                  <c:v>-0.94997204400847457</c:v>
                </c:pt>
                <c:pt idx="4">
                  <c:v>-1.4473746926593123</c:v>
                </c:pt>
              </c:numCache>
            </c:numRef>
          </c:val>
          <c:smooth val="0"/>
        </c:ser>
        <c:ser>
          <c:idx val="10"/>
          <c:order val="10"/>
          <c:spPr>
            <a:ln w="12600">
              <a:solidFill>
                <a:srgbClr val="CCFFCC"/>
              </a:solidFill>
              <a:round/>
            </a:ln>
          </c:spPr>
          <c:marker>
            <c:symbol val="square"/>
            <c:size val="5"/>
            <c:spPr>
              <a:solidFill>
                <a:srgbClr val="CCFFCC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Motion'!$I$25:$M$25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'Brownian Motion'!$I$36:$M$36</c:f>
              <c:numCache>
                <c:formatCode>0.000</c:formatCode>
                <c:ptCount val="5"/>
                <c:pt idx="0">
                  <c:v>0</c:v>
                </c:pt>
                <c:pt idx="1">
                  <c:v>0.18183460517160371</c:v>
                </c:pt>
                <c:pt idx="2">
                  <c:v>-0.2134517317593651</c:v>
                </c:pt>
                <c:pt idx="3">
                  <c:v>-1.5283147118577245</c:v>
                </c:pt>
                <c:pt idx="4">
                  <c:v>-2.2413970961269936</c:v>
                </c:pt>
              </c:numCache>
            </c:numRef>
          </c:val>
          <c:smooth val="0"/>
        </c:ser>
        <c:ser>
          <c:idx val="11"/>
          <c:order val="11"/>
          <c:spPr>
            <a:ln w="12600">
              <a:solidFill>
                <a:srgbClr val="FFFF99"/>
              </a:solidFill>
              <a:round/>
            </a:ln>
          </c:spPr>
          <c:marker>
            <c:symbol val="triangle"/>
            <c:size val="5"/>
            <c:spPr>
              <a:solidFill>
                <a:srgbClr val="FFFF99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Motion'!$I$25:$M$25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'Brownian Motion'!$I$37:$M$37</c:f>
              <c:numCache>
                <c:formatCode>0.000</c:formatCode>
                <c:ptCount val="5"/>
                <c:pt idx="0">
                  <c:v>0</c:v>
                </c:pt>
                <c:pt idx="1">
                  <c:v>0.13960337344114843</c:v>
                </c:pt>
                <c:pt idx="2">
                  <c:v>0.5559854350664557</c:v>
                </c:pt>
                <c:pt idx="3">
                  <c:v>-0.4645194274636324</c:v>
                </c:pt>
                <c:pt idx="4">
                  <c:v>-0.58736433437403091</c:v>
                </c:pt>
              </c:numCache>
            </c:numRef>
          </c:val>
          <c:smooth val="0"/>
        </c:ser>
        <c:ser>
          <c:idx val="12"/>
          <c:order val="12"/>
          <c:spPr>
            <a:ln w="12600">
              <a:solidFill>
                <a:srgbClr val="99CCFF"/>
              </a:solidFill>
              <a:round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Motion'!$I$25:$M$25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'Brownian Motion'!$I$38:$M$38</c:f>
              <c:numCache>
                <c:formatCode>0.000</c:formatCode>
                <c:ptCount val="5"/>
                <c:pt idx="0">
                  <c:v>0</c:v>
                </c:pt>
                <c:pt idx="1">
                  <c:v>-0.72421869817079887</c:v>
                </c:pt>
                <c:pt idx="2">
                  <c:v>-5.0389993608834338E-2</c:v>
                </c:pt>
                <c:pt idx="3">
                  <c:v>0.28354719705986836</c:v>
                </c:pt>
                <c:pt idx="4">
                  <c:v>0.98341236147218192</c:v>
                </c:pt>
              </c:numCache>
            </c:numRef>
          </c:val>
          <c:smooth val="0"/>
        </c:ser>
        <c:ser>
          <c:idx val="13"/>
          <c:order val="13"/>
          <c:spPr>
            <a:ln w="12600">
              <a:solidFill>
                <a:srgbClr val="FF99CC"/>
              </a:solidFill>
              <a:round/>
            </a:ln>
          </c:spPr>
          <c:marker>
            <c:symbol val="square"/>
            <c:size val="5"/>
            <c:spPr>
              <a:solidFill>
                <a:srgbClr val="FF99CC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Motion'!$I$25:$M$25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'Brownian Motion'!$I$39:$M$39</c:f>
              <c:numCache>
                <c:formatCode>0.000</c:formatCode>
                <c:ptCount val="5"/>
                <c:pt idx="0">
                  <c:v>0</c:v>
                </c:pt>
                <c:pt idx="1">
                  <c:v>0.16192674436688625</c:v>
                </c:pt>
                <c:pt idx="2">
                  <c:v>0.52789164421169077</c:v>
                </c:pt>
                <c:pt idx="3">
                  <c:v>-8.2632624055584136E-2</c:v>
                </c:pt>
                <c:pt idx="4">
                  <c:v>1.0690704156329445</c:v>
                </c:pt>
              </c:numCache>
            </c:numRef>
          </c:val>
          <c:smooth val="0"/>
        </c:ser>
        <c:ser>
          <c:idx val="14"/>
          <c:order val="14"/>
          <c:spPr>
            <a:ln w="12600">
              <a:solidFill>
                <a:srgbClr val="CC99FF"/>
              </a:solidFill>
              <a:round/>
            </a:ln>
          </c:spPr>
          <c:marker>
            <c:symbol val="triangle"/>
            <c:size val="5"/>
            <c:spPr>
              <a:solidFill>
                <a:srgbClr val="CC99F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Motion'!$I$25:$M$25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'Brownian Motion'!$I$40:$M$40</c:f>
              <c:numCache>
                <c:formatCode>0.000</c:formatCode>
                <c:ptCount val="5"/>
                <c:pt idx="0">
                  <c:v>0</c:v>
                </c:pt>
                <c:pt idx="1">
                  <c:v>0.63549269570772482</c:v>
                </c:pt>
                <c:pt idx="2">
                  <c:v>-0.25214559661661251</c:v>
                </c:pt>
                <c:pt idx="3">
                  <c:v>-1.9628794378417704</c:v>
                </c:pt>
                <c:pt idx="4">
                  <c:v>-2.5730015762842497</c:v>
                </c:pt>
              </c:numCache>
            </c:numRef>
          </c:val>
          <c:smooth val="0"/>
        </c:ser>
        <c:ser>
          <c:idx val="15"/>
          <c:order val="15"/>
          <c:spPr>
            <a:ln w="12600">
              <a:solidFill>
                <a:srgbClr val="FFCC99"/>
              </a:solidFill>
              <a:round/>
            </a:ln>
          </c:spPr>
          <c:marker>
            <c:symbol val="triangle"/>
            <c:size val="5"/>
            <c:spPr>
              <a:solidFill>
                <a:srgbClr val="FFCC99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Motion'!$I$25:$M$25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'Brownian Motion'!$I$41:$M$41</c:f>
              <c:numCache>
                <c:formatCode>0.000</c:formatCode>
                <c:ptCount val="5"/>
                <c:pt idx="0">
                  <c:v>0</c:v>
                </c:pt>
                <c:pt idx="1">
                  <c:v>-1.1204807768585567</c:v>
                </c:pt>
                <c:pt idx="2">
                  <c:v>-1.6816776897464398</c:v>
                </c:pt>
                <c:pt idx="3">
                  <c:v>-1.2487013403869045</c:v>
                </c:pt>
                <c:pt idx="4">
                  <c:v>0.45809201347602735</c:v>
                </c:pt>
              </c:numCache>
            </c:numRef>
          </c:val>
          <c:smooth val="0"/>
        </c:ser>
        <c:ser>
          <c:idx val="16"/>
          <c:order val="16"/>
          <c:spPr>
            <a:ln w="12600">
              <a:solidFill>
                <a:srgbClr val="3366FF"/>
              </a:solidFill>
              <a:round/>
            </a:ln>
          </c:spPr>
          <c:marker>
            <c:symbol val="triangle"/>
            <c:size val="5"/>
            <c:spPr>
              <a:solidFill>
                <a:srgbClr val="3366F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Motion'!$I$25:$M$25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'Brownian Motion'!$I$42:$M$42</c:f>
              <c:numCache>
                <c:formatCode>0.000</c:formatCode>
                <c:ptCount val="5"/>
                <c:pt idx="0">
                  <c:v>0</c:v>
                </c:pt>
                <c:pt idx="1">
                  <c:v>-0.28513725190543365</c:v>
                </c:pt>
                <c:pt idx="2">
                  <c:v>-0.92250208295562386</c:v>
                </c:pt>
                <c:pt idx="3">
                  <c:v>-2.4218934387512006</c:v>
                </c:pt>
                <c:pt idx="4">
                  <c:v>-1.2517290677936084</c:v>
                </c:pt>
              </c:numCache>
            </c:numRef>
          </c:val>
          <c:smooth val="0"/>
        </c:ser>
        <c:ser>
          <c:idx val="17"/>
          <c:order val="17"/>
          <c:spPr>
            <a:ln w="12600">
              <a:solidFill>
                <a:srgbClr val="33CCCC"/>
              </a:solidFill>
              <a:round/>
            </a:ln>
          </c:spPr>
          <c:marker>
            <c:symbol val="triangle"/>
            <c:size val="5"/>
            <c:spPr>
              <a:solidFill>
                <a:srgbClr val="33CCCC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Motion'!$I$25:$M$25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'Brownian Motion'!$I$43:$M$43</c:f>
              <c:numCache>
                <c:formatCode>0.000</c:formatCode>
                <c:ptCount val="5"/>
                <c:pt idx="0">
                  <c:v>0</c:v>
                </c:pt>
                <c:pt idx="1">
                  <c:v>0.22417135195408627</c:v>
                </c:pt>
                <c:pt idx="2">
                  <c:v>-0.58958432752171364</c:v>
                </c:pt>
                <c:pt idx="3">
                  <c:v>-1.838616916163355</c:v>
                </c:pt>
                <c:pt idx="4">
                  <c:v>-2.1044670348704084</c:v>
                </c:pt>
              </c:numCache>
            </c:numRef>
          </c:val>
          <c:smooth val="0"/>
        </c:ser>
        <c:ser>
          <c:idx val="18"/>
          <c:order val="18"/>
          <c:spPr>
            <a:ln w="12600">
              <a:solidFill>
                <a:srgbClr val="99CC00"/>
              </a:solidFill>
              <a:round/>
            </a:ln>
          </c:spPr>
          <c:marker>
            <c:symbol val="diamond"/>
            <c:size val="5"/>
            <c:spPr>
              <a:solidFill>
                <a:srgbClr val="99CC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Motion'!$I$25:$M$25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'Brownian Motion'!$I$44:$M$44</c:f>
              <c:numCache>
                <c:formatCode>0.000</c:formatCode>
                <c:ptCount val="5"/>
                <c:pt idx="0">
                  <c:v>0</c:v>
                </c:pt>
                <c:pt idx="1">
                  <c:v>0.14533144713261847</c:v>
                </c:pt>
                <c:pt idx="2">
                  <c:v>-0.20301749445876088</c:v>
                </c:pt>
                <c:pt idx="3">
                  <c:v>-9.516874728841869E-2</c:v>
                </c:pt>
                <c:pt idx="4">
                  <c:v>-1.4372845724744496</c:v>
                </c:pt>
              </c:numCache>
            </c:numRef>
          </c:val>
          <c:smooth val="0"/>
        </c:ser>
        <c:ser>
          <c:idx val="19"/>
          <c:order val="19"/>
          <c:spPr>
            <a:ln w="12600">
              <a:solidFill>
                <a:srgbClr val="FFCC00"/>
              </a:solidFill>
              <a:round/>
            </a:ln>
          </c:spPr>
          <c:marker>
            <c:symbol val="square"/>
            <c:size val="5"/>
            <c:spPr>
              <a:solidFill>
                <a:srgbClr val="FFCC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Motion'!$I$25:$M$25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'Brownian Motion'!$I$45:$M$45</c:f>
              <c:numCache>
                <c:formatCode>0.000</c:formatCode>
                <c:ptCount val="5"/>
                <c:pt idx="0">
                  <c:v>0</c:v>
                </c:pt>
                <c:pt idx="1">
                  <c:v>-0.39779133590502724</c:v>
                </c:pt>
                <c:pt idx="2">
                  <c:v>-0.92894163737108826</c:v>
                </c:pt>
                <c:pt idx="3">
                  <c:v>-0.30713583261211164</c:v>
                </c:pt>
                <c:pt idx="4">
                  <c:v>0.10095012815548526</c:v>
                </c:pt>
              </c:numCache>
            </c:numRef>
          </c:val>
          <c:smooth val="0"/>
        </c:ser>
        <c:ser>
          <c:idx val="20"/>
          <c:order val="20"/>
          <c:spPr>
            <a:ln w="12600">
              <a:solidFill>
                <a:srgbClr val="FF9900"/>
              </a:solidFill>
              <a:round/>
            </a:ln>
          </c:spPr>
          <c:marker>
            <c:symbol val="triangle"/>
            <c:size val="5"/>
            <c:spPr>
              <a:solidFill>
                <a:srgbClr val="FF99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Motion'!$I$25:$M$25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'Brownian Motion'!$I$46:$M$46</c:f>
              <c:numCache>
                <c:formatCode>0.000</c:formatCode>
                <c:ptCount val="5"/>
                <c:pt idx="0">
                  <c:v>0</c:v>
                </c:pt>
                <c:pt idx="1">
                  <c:v>1.0775417194791421</c:v>
                </c:pt>
                <c:pt idx="2">
                  <c:v>1.7466003682550115</c:v>
                </c:pt>
                <c:pt idx="3">
                  <c:v>2.5984579167398332</c:v>
                </c:pt>
                <c:pt idx="4">
                  <c:v>1.7672382198160284</c:v>
                </c:pt>
              </c:numCache>
            </c:numRef>
          </c:val>
          <c:smooth val="0"/>
        </c:ser>
        <c:ser>
          <c:idx val="21"/>
          <c:order val="21"/>
          <c:spPr>
            <a:ln w="12600">
              <a:solidFill>
                <a:srgbClr val="FF6600"/>
              </a:solidFill>
              <a:round/>
            </a:ln>
          </c:spPr>
          <c:marker>
            <c:symbol val="square"/>
            <c:size val="5"/>
            <c:spPr>
              <a:solidFill>
                <a:srgbClr val="FF66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Motion'!$I$25:$M$25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'Brownian Motion'!$I$47:$M$47</c:f>
              <c:numCache>
                <c:formatCode>0.000</c:formatCode>
                <c:ptCount val="5"/>
                <c:pt idx="0">
                  <c:v>0</c:v>
                </c:pt>
                <c:pt idx="1">
                  <c:v>-1.2594135021210624</c:v>
                </c:pt>
                <c:pt idx="2">
                  <c:v>-2.3140588709332599</c:v>
                </c:pt>
                <c:pt idx="3">
                  <c:v>-1.1460121069623583</c:v>
                </c:pt>
                <c:pt idx="4">
                  <c:v>-0.99687168286502859</c:v>
                </c:pt>
              </c:numCache>
            </c:numRef>
          </c:val>
          <c:smooth val="0"/>
        </c:ser>
        <c:ser>
          <c:idx val="22"/>
          <c:order val="22"/>
          <c:spPr>
            <a:ln w="12600">
              <a:solidFill>
                <a:srgbClr val="666699"/>
              </a:solidFill>
              <a:round/>
            </a:ln>
          </c:spPr>
          <c:marker>
            <c:symbol val="square"/>
            <c:size val="5"/>
            <c:spPr>
              <a:solidFill>
                <a:srgbClr val="666699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Motion'!$I$25:$M$25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'Brownian Motion'!$I$48:$M$48</c:f>
              <c:numCache>
                <c:formatCode>0.000</c:formatCode>
                <c:ptCount val="5"/>
                <c:pt idx="0">
                  <c:v>0</c:v>
                </c:pt>
                <c:pt idx="1">
                  <c:v>0.65290144007171169</c:v>
                </c:pt>
                <c:pt idx="2">
                  <c:v>0.23306293317030863</c:v>
                </c:pt>
                <c:pt idx="3">
                  <c:v>-1.007871994835742</c:v>
                </c:pt>
                <c:pt idx="4">
                  <c:v>-0.29507130567816686</c:v>
                </c:pt>
              </c:numCache>
            </c:numRef>
          </c:val>
          <c:smooth val="0"/>
        </c:ser>
        <c:ser>
          <c:idx val="23"/>
          <c:order val="23"/>
          <c:spPr>
            <a:ln w="12600">
              <a:solidFill>
                <a:srgbClr val="969696"/>
              </a:solidFill>
              <a:round/>
            </a:ln>
          </c:spPr>
          <c:marker>
            <c:symbol val="triangle"/>
            <c:size val="5"/>
            <c:spPr>
              <a:solidFill>
                <a:srgbClr val="96969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Motion'!$I$25:$M$25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'Brownian Motion'!$I$49:$M$49</c:f>
              <c:numCache>
                <c:formatCode>0.000</c:formatCode>
                <c:ptCount val="5"/>
                <c:pt idx="0">
                  <c:v>0</c:v>
                </c:pt>
                <c:pt idx="1">
                  <c:v>-0.58245700752427854</c:v>
                </c:pt>
                <c:pt idx="2">
                  <c:v>0.5871072250821352</c:v>
                </c:pt>
                <c:pt idx="3">
                  <c:v>0.46341245655950208</c:v>
                </c:pt>
                <c:pt idx="4">
                  <c:v>-9.5979461690536338E-2</c:v>
                </c:pt>
              </c:numCache>
            </c:numRef>
          </c:val>
          <c:smooth val="0"/>
        </c:ser>
        <c:ser>
          <c:idx val="24"/>
          <c:order val="24"/>
          <c:spPr>
            <a:ln w="12600">
              <a:solidFill>
                <a:srgbClr val="003366"/>
              </a:solidFill>
              <a:round/>
            </a:ln>
          </c:spPr>
          <c:marker>
            <c:symbol val="triangle"/>
            <c:size val="5"/>
            <c:spPr>
              <a:solidFill>
                <a:srgbClr val="00336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Motion'!$I$25:$M$25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'Brownian Motion'!$I$50:$M$50</c:f>
              <c:numCache>
                <c:formatCode>0.000</c:formatCode>
                <c:ptCount val="5"/>
                <c:pt idx="0">
                  <c:v>0</c:v>
                </c:pt>
                <c:pt idx="1">
                  <c:v>0.26833495672850072</c:v>
                </c:pt>
                <c:pt idx="2">
                  <c:v>0.32339963897717633</c:v>
                </c:pt>
                <c:pt idx="3">
                  <c:v>0.92174894541861274</c:v>
                </c:pt>
                <c:pt idx="4">
                  <c:v>1.637262683266266</c:v>
                </c:pt>
              </c:numCache>
            </c:numRef>
          </c:val>
          <c:smooth val="0"/>
        </c:ser>
        <c:ser>
          <c:idx val="25"/>
          <c:order val="25"/>
          <c:spPr>
            <a:ln w="12600">
              <a:solidFill>
                <a:srgbClr val="339966"/>
              </a:solidFill>
              <a:round/>
            </a:ln>
          </c:spPr>
          <c:marker>
            <c:symbol val="triangle"/>
            <c:size val="5"/>
            <c:spPr>
              <a:solidFill>
                <a:srgbClr val="33996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Motion'!$I$25:$M$25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'Brownian Motion'!$I$51:$M$51</c:f>
              <c:numCache>
                <c:formatCode>0.000</c:formatCode>
                <c:ptCount val="5"/>
                <c:pt idx="0">
                  <c:v>0</c:v>
                </c:pt>
                <c:pt idx="1">
                  <c:v>0.28502447754921095</c:v>
                </c:pt>
                <c:pt idx="2">
                  <c:v>0.54161014387701578</c:v>
                </c:pt>
                <c:pt idx="3">
                  <c:v>0.11639367515173016</c:v>
                </c:pt>
                <c:pt idx="4">
                  <c:v>-0.24299472398156535</c:v>
                </c:pt>
              </c:numCache>
            </c:numRef>
          </c:val>
          <c:smooth val="0"/>
        </c:ser>
        <c:ser>
          <c:idx val="26"/>
          <c:order val="26"/>
          <c:spPr>
            <a:ln w="12600">
              <a:solidFill>
                <a:srgbClr val="003300"/>
              </a:solidFill>
              <a:round/>
            </a:ln>
          </c:spPr>
          <c:marker>
            <c:symbol val="triangle"/>
            <c:size val="5"/>
            <c:spPr>
              <a:solidFill>
                <a:srgbClr val="0033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Motion'!$I$25:$M$25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'Brownian Motion'!$I$52:$M$52</c:f>
              <c:numCache>
                <c:formatCode>0.000</c:formatCode>
                <c:ptCount val="5"/>
                <c:pt idx="0">
                  <c:v>0</c:v>
                </c:pt>
                <c:pt idx="1">
                  <c:v>-1.0016944405484822</c:v>
                </c:pt>
                <c:pt idx="2">
                  <c:v>-1.283320379101677</c:v>
                </c:pt>
                <c:pt idx="3">
                  <c:v>0.23334550682693411</c:v>
                </c:pt>
                <c:pt idx="4">
                  <c:v>1.5183225708797901</c:v>
                </c:pt>
              </c:numCache>
            </c:numRef>
          </c:val>
          <c:smooth val="0"/>
        </c:ser>
        <c:ser>
          <c:idx val="27"/>
          <c:order val="27"/>
          <c:spPr>
            <a:ln w="12600">
              <a:solidFill>
                <a:srgbClr val="333300"/>
              </a:solidFill>
              <a:round/>
            </a:ln>
          </c:spPr>
          <c:marker>
            <c:symbol val="diamond"/>
            <c:size val="5"/>
            <c:spPr>
              <a:solidFill>
                <a:srgbClr val="3333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Motion'!$I$25:$M$25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'Brownian Motion'!$I$53:$M$53</c:f>
              <c:numCache>
                <c:formatCode>0.000</c:formatCode>
                <c:ptCount val="5"/>
                <c:pt idx="0">
                  <c:v>0</c:v>
                </c:pt>
                <c:pt idx="1">
                  <c:v>-0.33325794338717368</c:v>
                </c:pt>
                <c:pt idx="2">
                  <c:v>-0.24216415834255572</c:v>
                </c:pt>
                <c:pt idx="3">
                  <c:v>0.49494262762458269</c:v>
                </c:pt>
                <c:pt idx="4">
                  <c:v>0.66663842045540411</c:v>
                </c:pt>
              </c:numCache>
            </c:numRef>
          </c:val>
          <c:smooth val="0"/>
        </c:ser>
        <c:ser>
          <c:idx val="28"/>
          <c:order val="28"/>
          <c:spPr>
            <a:ln w="12600">
              <a:solidFill>
                <a:srgbClr val="993300"/>
              </a:solidFill>
              <a:round/>
            </a:ln>
          </c:spPr>
          <c:marker>
            <c:symbol val="square"/>
            <c:size val="5"/>
            <c:spPr>
              <a:solidFill>
                <a:srgbClr val="9933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Motion'!$I$25:$M$25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'Brownian Motion'!$I$54:$M$54</c:f>
              <c:numCache>
                <c:formatCode>0.000</c:formatCode>
                <c:ptCount val="5"/>
                <c:pt idx="0">
                  <c:v>0</c:v>
                </c:pt>
                <c:pt idx="1">
                  <c:v>-1.3309618975884061</c:v>
                </c:pt>
                <c:pt idx="2">
                  <c:v>-1.2790908741944278</c:v>
                </c:pt>
                <c:pt idx="3">
                  <c:v>-1.7137650774596667</c:v>
                </c:pt>
                <c:pt idx="4">
                  <c:v>-1.9299866683795446</c:v>
                </c:pt>
              </c:numCache>
            </c:numRef>
          </c:val>
          <c:smooth val="0"/>
        </c:ser>
        <c:ser>
          <c:idx val="29"/>
          <c:order val="29"/>
          <c:spPr>
            <a:ln w="12600">
              <a:solidFill>
                <a:srgbClr val="993366"/>
              </a:solidFill>
              <a:round/>
            </a:ln>
          </c:spPr>
          <c:marker>
            <c:symbol val="triangle"/>
            <c:size val="5"/>
            <c:spPr>
              <a:solidFill>
                <a:srgbClr val="99336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Motion'!$I$25:$M$25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'Brownian Motion'!$I$55:$M$55</c:f>
              <c:numCache>
                <c:formatCode>0.000</c:formatCode>
                <c:ptCount val="5"/>
                <c:pt idx="0">
                  <c:v>0</c:v>
                </c:pt>
                <c:pt idx="1">
                  <c:v>-0.52504032811464629</c:v>
                </c:pt>
                <c:pt idx="2">
                  <c:v>-1.375722026647592</c:v>
                </c:pt>
                <c:pt idx="3">
                  <c:v>-1.3442363858731345</c:v>
                </c:pt>
                <c:pt idx="4">
                  <c:v>-1.5671765340965482</c:v>
                </c:pt>
              </c:numCache>
            </c:numRef>
          </c:val>
          <c:smooth val="0"/>
        </c:ser>
        <c:ser>
          <c:idx val="30"/>
          <c:order val="30"/>
          <c:spPr>
            <a:ln w="12600">
              <a:solidFill>
                <a:srgbClr val="333399"/>
              </a:solidFill>
              <a:round/>
            </a:ln>
          </c:spPr>
          <c:marker>
            <c:symbol val="square"/>
            <c:size val="5"/>
            <c:spPr>
              <a:solidFill>
                <a:srgbClr val="333399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Motion'!$I$25:$M$25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'Brownian Motion'!$I$56:$M$56</c:f>
              <c:numCache>
                <c:formatCode>0.000</c:formatCode>
                <c:ptCount val="5"/>
                <c:pt idx="0">
                  <c:v>0</c:v>
                </c:pt>
                <c:pt idx="1">
                  <c:v>0.49141196462220205</c:v>
                </c:pt>
                <c:pt idx="2">
                  <c:v>0.36131206595974419</c:v>
                </c:pt>
                <c:pt idx="3">
                  <c:v>1.2710925482117972</c:v>
                </c:pt>
                <c:pt idx="4">
                  <c:v>1.5154696056474606</c:v>
                </c:pt>
              </c:numCache>
            </c:numRef>
          </c:val>
          <c:smooth val="0"/>
        </c:ser>
        <c:ser>
          <c:idx val="31"/>
          <c:order val="31"/>
          <c:spPr>
            <a:ln w="12600">
              <a:solidFill>
                <a:srgbClr val="000000"/>
              </a:solidFill>
              <a:round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Motion'!$I$25:$M$25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'Brownian Motion'!$I$57:$M$57</c:f>
              <c:numCache>
                <c:formatCode>0.000</c:formatCode>
                <c:ptCount val="5"/>
                <c:pt idx="0">
                  <c:v>0</c:v>
                </c:pt>
                <c:pt idx="1">
                  <c:v>-0.55480200818014813</c:v>
                </c:pt>
                <c:pt idx="2">
                  <c:v>-1.0912419737232582</c:v>
                </c:pt>
                <c:pt idx="3">
                  <c:v>-1.7725711106598867</c:v>
                </c:pt>
                <c:pt idx="4">
                  <c:v>-1.9314674988693137</c:v>
                </c:pt>
              </c:numCache>
            </c:numRef>
          </c:val>
          <c:smooth val="0"/>
        </c:ser>
        <c:ser>
          <c:idx val="32"/>
          <c:order val="32"/>
          <c:spPr>
            <a:ln w="12600">
              <a:solidFill>
                <a:srgbClr val="FFFFFF"/>
              </a:solidFill>
              <a:round/>
            </a:ln>
          </c:spPr>
          <c:marker>
            <c:symbol val="triangle"/>
            <c:size val="5"/>
            <c:spPr>
              <a:solidFill>
                <a:srgbClr val="FFFFF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Motion'!$I$25:$M$25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'Brownian Motion'!$I$58:$M$58</c:f>
              <c:numCache>
                <c:formatCode>0.000</c:formatCode>
                <c:ptCount val="5"/>
                <c:pt idx="0">
                  <c:v>0</c:v>
                </c:pt>
                <c:pt idx="1">
                  <c:v>0.13117677450937687</c:v>
                </c:pt>
                <c:pt idx="2">
                  <c:v>0.1143754359290193</c:v>
                </c:pt>
                <c:pt idx="3">
                  <c:v>5.2271888566108371E-2</c:v>
                </c:pt>
                <c:pt idx="4">
                  <c:v>-1.4758275799570481E-2</c:v>
                </c:pt>
              </c:numCache>
            </c:numRef>
          </c:val>
          <c:smooth val="0"/>
        </c:ser>
        <c:ser>
          <c:idx val="33"/>
          <c:order val="33"/>
          <c:spPr>
            <a:ln w="12600">
              <a:solidFill>
                <a:srgbClr val="FF0000"/>
              </a:solidFill>
              <a:round/>
            </a:ln>
          </c:spPr>
          <c:marker>
            <c:symbol val="triangle"/>
            <c:size val="5"/>
            <c:spPr>
              <a:solidFill>
                <a:srgbClr val="FF0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Motion'!$I$25:$M$25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'Brownian Motion'!$I$59:$M$59</c:f>
              <c:numCache>
                <c:formatCode>0.000</c:formatCode>
                <c:ptCount val="5"/>
                <c:pt idx="0">
                  <c:v>0</c:v>
                </c:pt>
                <c:pt idx="1">
                  <c:v>-6.2390952226166932E-2</c:v>
                </c:pt>
                <c:pt idx="2">
                  <c:v>0.2124403715246112</c:v>
                </c:pt>
                <c:pt idx="3">
                  <c:v>-0.2657610832947756</c:v>
                </c:pt>
                <c:pt idx="4">
                  <c:v>-0.44415202616832322</c:v>
                </c:pt>
              </c:numCache>
            </c:numRef>
          </c:val>
          <c:smooth val="0"/>
        </c:ser>
        <c:ser>
          <c:idx val="34"/>
          <c:order val="34"/>
          <c:spPr>
            <a:ln w="12600">
              <a:solidFill>
                <a:srgbClr val="00FF00"/>
              </a:solidFill>
              <a:round/>
            </a:ln>
          </c:spPr>
          <c:marker>
            <c:symbol val="triangle"/>
            <c:size val="5"/>
            <c:spPr>
              <a:solidFill>
                <a:srgbClr val="00FF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Motion'!$I$25:$M$25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'Brownian Motion'!$I$60:$M$60</c:f>
              <c:numCache>
                <c:formatCode>0.000</c:formatCode>
                <c:ptCount val="5"/>
                <c:pt idx="0">
                  <c:v>0</c:v>
                </c:pt>
                <c:pt idx="1">
                  <c:v>0.70219956623792135</c:v>
                </c:pt>
                <c:pt idx="2">
                  <c:v>1.2574887931578069</c:v>
                </c:pt>
                <c:pt idx="3">
                  <c:v>0.12564488168469801</c:v>
                </c:pt>
                <c:pt idx="4">
                  <c:v>1.1309775006102623</c:v>
                </c:pt>
              </c:numCache>
            </c:numRef>
          </c:val>
          <c:smooth val="0"/>
        </c:ser>
        <c:ser>
          <c:idx val="35"/>
          <c:order val="35"/>
          <c:spPr>
            <a:ln w="12600">
              <a:solidFill>
                <a:srgbClr val="0000FF"/>
              </a:solidFill>
              <a:round/>
            </a:ln>
          </c:spPr>
          <c:marker>
            <c:symbol val="triangle"/>
            <c:size val="5"/>
            <c:spPr>
              <a:solidFill>
                <a:srgbClr val="0000F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Motion'!$I$25:$M$25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'Brownian Motion'!$I$61:$M$61</c:f>
              <c:numCache>
                <c:formatCode>0.000</c:formatCode>
                <c:ptCount val="5"/>
                <c:pt idx="0">
                  <c:v>0</c:v>
                </c:pt>
                <c:pt idx="1">
                  <c:v>5.7707358691692398E-2</c:v>
                </c:pt>
                <c:pt idx="2">
                  <c:v>0.76266513768038069</c:v>
                </c:pt>
                <c:pt idx="3">
                  <c:v>0.25924371636170351</c:v>
                </c:pt>
                <c:pt idx="4">
                  <c:v>-1.1898846776350509</c:v>
                </c:pt>
              </c:numCache>
            </c:numRef>
          </c:val>
          <c:smooth val="0"/>
        </c:ser>
        <c:ser>
          <c:idx val="36"/>
          <c:order val="36"/>
          <c:spPr>
            <a:ln w="12600">
              <a:solidFill>
                <a:srgbClr val="FFFF00"/>
              </a:solidFill>
              <a:round/>
            </a:ln>
          </c:spPr>
          <c:marker>
            <c:symbol val="diamond"/>
            <c:size val="5"/>
            <c:spPr>
              <a:solidFill>
                <a:srgbClr val="FFFF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Motion'!$I$25:$M$25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'Brownian Motion'!$I$62:$M$62</c:f>
              <c:numCache>
                <c:formatCode>0.000</c:formatCode>
                <c:ptCount val="5"/>
                <c:pt idx="0">
                  <c:v>0</c:v>
                </c:pt>
                <c:pt idx="1">
                  <c:v>0.17567014225959343</c:v>
                </c:pt>
                <c:pt idx="2">
                  <c:v>-0.74717051557332048</c:v>
                </c:pt>
                <c:pt idx="3">
                  <c:v>-1.4181544285137786</c:v>
                </c:pt>
                <c:pt idx="4">
                  <c:v>-1.5875213743914343</c:v>
                </c:pt>
              </c:numCache>
            </c:numRef>
          </c:val>
          <c:smooth val="0"/>
        </c:ser>
        <c:ser>
          <c:idx val="37"/>
          <c:order val="37"/>
          <c:spPr>
            <a:ln w="12600">
              <a:solidFill>
                <a:srgbClr val="FF00FF"/>
              </a:solidFill>
              <a:round/>
            </a:ln>
          </c:spPr>
          <c:marker>
            <c:symbol val="square"/>
            <c:size val="5"/>
            <c:spPr>
              <a:solidFill>
                <a:srgbClr val="FF00F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Motion'!$I$25:$M$25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'Brownian Motion'!$I$63:$M$63</c:f>
              <c:numCache>
                <c:formatCode>0.000</c:formatCode>
                <c:ptCount val="5"/>
                <c:pt idx="0">
                  <c:v>0</c:v>
                </c:pt>
                <c:pt idx="1">
                  <c:v>1.8221082795681954E-2</c:v>
                </c:pt>
                <c:pt idx="2">
                  <c:v>-2.2456812416955765E-2</c:v>
                </c:pt>
                <c:pt idx="3">
                  <c:v>0.32213627260407507</c:v>
                </c:pt>
                <c:pt idx="4">
                  <c:v>0.62190438535990356</c:v>
                </c:pt>
              </c:numCache>
            </c:numRef>
          </c:val>
          <c:smooth val="0"/>
        </c:ser>
        <c:ser>
          <c:idx val="38"/>
          <c:order val="38"/>
          <c:spPr>
            <a:ln w="12600">
              <a:solidFill>
                <a:srgbClr val="00FFFF"/>
              </a:solidFill>
              <a:round/>
            </a:ln>
          </c:spPr>
          <c:marker>
            <c:symbol val="triangle"/>
            <c:size val="5"/>
            <c:spPr>
              <a:solidFill>
                <a:srgbClr val="00FFF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Motion'!$I$25:$M$25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'Brownian Motion'!$I$64:$M$64</c:f>
              <c:numCache>
                <c:formatCode>0.000</c:formatCode>
                <c:ptCount val="5"/>
                <c:pt idx="0">
                  <c:v>0</c:v>
                </c:pt>
                <c:pt idx="1">
                  <c:v>1.3626623926145471</c:v>
                </c:pt>
                <c:pt idx="2">
                  <c:v>0.61346829375144674</c:v>
                </c:pt>
                <c:pt idx="3">
                  <c:v>0.15034598782359115</c:v>
                </c:pt>
                <c:pt idx="4">
                  <c:v>1.0764878007916674</c:v>
                </c:pt>
              </c:numCache>
            </c:numRef>
          </c:val>
          <c:smooth val="0"/>
        </c:ser>
        <c:ser>
          <c:idx val="39"/>
          <c:order val="39"/>
          <c:spPr>
            <a:ln w="12600">
              <a:solidFill>
                <a:srgbClr val="800000"/>
              </a:solidFill>
              <a:round/>
            </a:ln>
          </c:spPr>
          <c:marker>
            <c:symbol val="square"/>
            <c:size val="5"/>
            <c:spPr>
              <a:solidFill>
                <a:srgbClr val="800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Motion'!$I$25:$M$25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'Brownian Motion'!$I$65:$M$65</c:f>
              <c:numCache>
                <c:formatCode>0.000</c:formatCode>
                <c:ptCount val="5"/>
                <c:pt idx="0">
                  <c:v>0</c:v>
                </c:pt>
                <c:pt idx="1">
                  <c:v>-2.2243272579335152E-3</c:v>
                </c:pt>
                <c:pt idx="2">
                  <c:v>-0.55759847977811428</c:v>
                </c:pt>
                <c:pt idx="3">
                  <c:v>-0.66299390984528017</c:v>
                </c:pt>
                <c:pt idx="4">
                  <c:v>-1.3904635444258939</c:v>
                </c:pt>
              </c:numCache>
            </c:numRef>
          </c:val>
          <c:smooth val="0"/>
        </c:ser>
        <c:ser>
          <c:idx val="40"/>
          <c:order val="40"/>
          <c:spPr>
            <a:ln w="12600">
              <a:solidFill>
                <a:srgbClr val="008000"/>
              </a:solidFill>
              <a:round/>
            </a:ln>
          </c:spPr>
          <c:marker>
            <c:symbol val="square"/>
            <c:size val="5"/>
            <c:spPr>
              <a:solidFill>
                <a:srgbClr val="008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Motion'!$I$25:$M$25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'Brownian Motion'!$I$66:$M$66</c:f>
              <c:numCache>
                <c:formatCode>0.000</c:formatCode>
                <c:ptCount val="5"/>
                <c:pt idx="0">
                  <c:v>0</c:v>
                </c:pt>
                <c:pt idx="1">
                  <c:v>-0.78774432645924275</c:v>
                </c:pt>
                <c:pt idx="2">
                  <c:v>-0.90247735337780666</c:v>
                </c:pt>
                <c:pt idx="3">
                  <c:v>-0.74218965131967407</c:v>
                </c:pt>
                <c:pt idx="4">
                  <c:v>-1.5679944567633854</c:v>
                </c:pt>
              </c:numCache>
            </c:numRef>
          </c:val>
          <c:smooth val="0"/>
        </c:ser>
        <c:ser>
          <c:idx val="41"/>
          <c:order val="41"/>
          <c:spPr>
            <a:ln w="12600">
              <a:solidFill>
                <a:srgbClr val="000080"/>
              </a:solidFill>
              <a:round/>
            </a:ln>
          </c:spPr>
          <c:marker>
            <c:symbol val="triangle"/>
            <c:size val="5"/>
            <c:spPr>
              <a:solidFill>
                <a:srgbClr val="00008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Motion'!$I$25:$M$25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'Brownian Motion'!$I$67:$M$67</c:f>
              <c:numCache>
                <c:formatCode>0.000</c:formatCode>
                <c:ptCount val="5"/>
                <c:pt idx="0">
                  <c:v>0</c:v>
                </c:pt>
                <c:pt idx="1">
                  <c:v>0.62298208242334552</c:v>
                </c:pt>
                <c:pt idx="2">
                  <c:v>1.1708462243098241</c:v>
                </c:pt>
                <c:pt idx="3">
                  <c:v>0.56000426175163409</c:v>
                </c:pt>
                <c:pt idx="4">
                  <c:v>0.38820010038747965</c:v>
                </c:pt>
              </c:numCache>
            </c:numRef>
          </c:val>
          <c:smooth val="0"/>
        </c:ser>
        <c:ser>
          <c:idx val="42"/>
          <c:order val="42"/>
          <c:spPr>
            <a:ln w="12600">
              <a:solidFill>
                <a:srgbClr val="808000"/>
              </a:solidFill>
              <a:round/>
            </a:ln>
          </c:spPr>
          <c:marker>
            <c:symbol val="triangle"/>
            <c:size val="5"/>
            <c:spPr>
              <a:solidFill>
                <a:srgbClr val="808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Motion'!$I$25:$M$25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'Brownian Motion'!$I$68:$M$68</c:f>
              <c:numCache>
                <c:formatCode>0.000</c:formatCode>
                <c:ptCount val="5"/>
                <c:pt idx="0">
                  <c:v>0</c:v>
                </c:pt>
                <c:pt idx="1">
                  <c:v>0.48557248316994761</c:v>
                </c:pt>
                <c:pt idx="2">
                  <c:v>0.82396066359146558</c:v>
                </c:pt>
                <c:pt idx="3">
                  <c:v>1.1073395868048794</c:v>
                </c:pt>
                <c:pt idx="4">
                  <c:v>2.2543113357837918</c:v>
                </c:pt>
              </c:numCache>
            </c:numRef>
          </c:val>
          <c:smooth val="0"/>
        </c:ser>
        <c:ser>
          <c:idx val="43"/>
          <c:order val="43"/>
          <c:spPr>
            <a:ln w="12600">
              <a:solidFill>
                <a:srgbClr val="800080"/>
              </a:solidFill>
              <a:round/>
            </a:ln>
          </c:spPr>
          <c:marker>
            <c:symbol val="triangle"/>
            <c:size val="5"/>
            <c:spPr>
              <a:solidFill>
                <a:srgbClr val="80008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Motion'!$I$25:$M$25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'Brownian Motion'!$I$69:$M$69</c:f>
              <c:numCache>
                <c:formatCode>0.000</c:formatCode>
                <c:ptCount val="5"/>
                <c:pt idx="0">
                  <c:v>0</c:v>
                </c:pt>
                <c:pt idx="1">
                  <c:v>1.355560279318067</c:v>
                </c:pt>
                <c:pt idx="2">
                  <c:v>1.3905692018849514</c:v>
                </c:pt>
                <c:pt idx="3">
                  <c:v>1.8751998073037897</c:v>
                </c:pt>
                <c:pt idx="4">
                  <c:v>1.141243139772135</c:v>
                </c:pt>
              </c:numCache>
            </c:numRef>
          </c:val>
          <c:smooth val="0"/>
        </c:ser>
        <c:ser>
          <c:idx val="44"/>
          <c:order val="44"/>
          <c:spPr>
            <a:ln w="12600">
              <a:solidFill>
                <a:srgbClr val="008080"/>
              </a:solidFill>
              <a:round/>
            </a:ln>
          </c:spPr>
          <c:marker>
            <c:symbol val="triangle"/>
            <c:size val="5"/>
            <c:spPr>
              <a:solidFill>
                <a:srgbClr val="00808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Motion'!$I$25:$M$25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'Brownian Motion'!$I$70:$M$70</c:f>
              <c:numCache>
                <c:formatCode>0.000</c:formatCode>
                <c:ptCount val="5"/>
                <c:pt idx="0">
                  <c:v>0</c:v>
                </c:pt>
                <c:pt idx="1">
                  <c:v>5.8864523969660658E-4</c:v>
                </c:pt>
                <c:pt idx="2">
                  <c:v>0.76851014454001432</c:v>
                </c:pt>
                <c:pt idx="3">
                  <c:v>-0.83689172073350171</c:v>
                </c:pt>
                <c:pt idx="4">
                  <c:v>-0.55732495226829792</c:v>
                </c:pt>
              </c:numCache>
            </c:numRef>
          </c:val>
          <c:smooth val="0"/>
        </c:ser>
        <c:ser>
          <c:idx val="45"/>
          <c:order val="45"/>
          <c:spPr>
            <a:ln w="12600">
              <a:solidFill>
                <a:srgbClr val="C0C0C0"/>
              </a:solidFill>
              <a:round/>
            </a:ln>
          </c:spPr>
          <c:marker>
            <c:symbol val="diamond"/>
            <c:size val="5"/>
            <c:spPr>
              <a:solidFill>
                <a:srgbClr val="C0C0C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Motion'!$I$25:$M$25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'Brownian Motion'!$I$71:$M$71</c:f>
              <c:numCache>
                <c:formatCode>0.000</c:formatCode>
                <c:ptCount val="5"/>
                <c:pt idx="0">
                  <c:v>0</c:v>
                </c:pt>
                <c:pt idx="1">
                  <c:v>0.89922286209451086</c:v>
                </c:pt>
                <c:pt idx="2">
                  <c:v>0.24637858001954527</c:v>
                </c:pt>
                <c:pt idx="3">
                  <c:v>0.47968902657453316</c:v>
                </c:pt>
                <c:pt idx="4">
                  <c:v>0.95372420068890462</c:v>
                </c:pt>
              </c:numCache>
            </c:numRef>
          </c:val>
          <c:smooth val="0"/>
        </c:ser>
        <c:ser>
          <c:idx val="46"/>
          <c:order val="46"/>
          <c:spPr>
            <a:ln w="12600">
              <a:solidFill>
                <a:srgbClr val="808080"/>
              </a:solidFill>
              <a:round/>
            </a:ln>
          </c:spPr>
          <c:marker>
            <c:symbol val="square"/>
            <c:size val="5"/>
            <c:spPr>
              <a:solidFill>
                <a:srgbClr val="80808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Motion'!$I$25:$M$25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'Brownian Motion'!$I$72:$M$72</c:f>
              <c:numCache>
                <c:formatCode>0.000</c:formatCode>
                <c:ptCount val="5"/>
                <c:pt idx="0">
                  <c:v>0</c:v>
                </c:pt>
                <c:pt idx="1">
                  <c:v>-0.94172202534138572</c:v>
                </c:pt>
                <c:pt idx="2">
                  <c:v>-1.41535957939391</c:v>
                </c:pt>
                <c:pt idx="3">
                  <c:v>-1.2945960015033093</c:v>
                </c:pt>
                <c:pt idx="4">
                  <c:v>-1.4770122447987102</c:v>
                </c:pt>
              </c:numCache>
            </c:numRef>
          </c:val>
          <c:smooth val="0"/>
        </c:ser>
        <c:ser>
          <c:idx val="47"/>
          <c:order val="47"/>
          <c:spPr>
            <a:ln w="12600">
              <a:solidFill>
                <a:srgbClr val="9999FF"/>
              </a:solidFill>
              <a:round/>
            </a:ln>
          </c:spPr>
          <c:marker>
            <c:symbol val="triangle"/>
            <c:size val="5"/>
            <c:spPr>
              <a:solidFill>
                <a:srgbClr val="9999F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Motion'!$I$25:$M$25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'Brownian Motion'!$I$73:$M$73</c:f>
              <c:numCache>
                <c:formatCode>0.000</c:formatCode>
                <c:ptCount val="5"/>
                <c:pt idx="0">
                  <c:v>0</c:v>
                </c:pt>
                <c:pt idx="1">
                  <c:v>0.28752569994081462</c:v>
                </c:pt>
                <c:pt idx="2">
                  <c:v>1.417224422381572</c:v>
                </c:pt>
                <c:pt idx="3">
                  <c:v>2.1285986510853063</c:v>
                </c:pt>
                <c:pt idx="4">
                  <c:v>2.159374493073039</c:v>
                </c:pt>
              </c:numCache>
            </c:numRef>
          </c:val>
          <c:smooth val="0"/>
        </c:ser>
        <c:ser>
          <c:idx val="48"/>
          <c:order val="48"/>
          <c:spPr>
            <a:ln w="12600">
              <a:solidFill>
                <a:srgbClr val="993366"/>
              </a:solidFill>
              <a:round/>
            </a:ln>
          </c:spPr>
          <c:marker>
            <c:symbol val="square"/>
            <c:size val="5"/>
            <c:spPr>
              <a:solidFill>
                <a:srgbClr val="99336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Motion'!$I$25:$M$25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'Brownian Motion'!$I$74:$M$74</c:f>
              <c:numCache>
                <c:formatCode>0.000</c:formatCode>
                <c:ptCount val="5"/>
                <c:pt idx="0">
                  <c:v>0</c:v>
                </c:pt>
                <c:pt idx="1">
                  <c:v>1.5598253134312698</c:v>
                </c:pt>
                <c:pt idx="2">
                  <c:v>1.5445553001978893</c:v>
                </c:pt>
                <c:pt idx="3">
                  <c:v>1.9634733236745654</c:v>
                </c:pt>
                <c:pt idx="4">
                  <c:v>1.6824978853102031</c:v>
                </c:pt>
              </c:numCache>
            </c:numRef>
          </c:val>
          <c:smooth val="0"/>
        </c:ser>
        <c:ser>
          <c:idx val="49"/>
          <c:order val="49"/>
          <c:spPr>
            <a:ln w="12600">
              <a:solidFill>
                <a:srgbClr val="FFFFCC"/>
              </a:solidFill>
              <a:round/>
            </a:ln>
          </c:spPr>
          <c:marker>
            <c:symbol val="square"/>
            <c:size val="5"/>
            <c:spPr>
              <a:solidFill>
                <a:srgbClr val="FFFFCC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Motion'!$I$25:$M$25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'Brownian Motion'!$I$75:$M$75</c:f>
              <c:numCache>
                <c:formatCode>0.000</c:formatCode>
                <c:ptCount val="5"/>
                <c:pt idx="0">
                  <c:v>0</c:v>
                </c:pt>
                <c:pt idx="1">
                  <c:v>-0.13405935322034973</c:v>
                </c:pt>
                <c:pt idx="2">
                  <c:v>-5.910577799691813E-3</c:v>
                </c:pt>
                <c:pt idx="3">
                  <c:v>1.081265111933809</c:v>
                </c:pt>
                <c:pt idx="4">
                  <c:v>1.1514275826227447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282574560"/>
        <c:axId val="282575120"/>
      </c:lineChart>
      <c:catAx>
        <c:axId val="28257456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rPr lang="de-DE" sz="900" b="0" strike="noStrike" spc="-1">
                    <a:solidFill>
                      <a:srgbClr val="000000"/>
                    </a:solidFill>
                    <a:latin typeface="Arial"/>
                  </a:rPr>
                  <a:t>Time</a:t>
                </a:r>
              </a:p>
            </c:rich>
          </c:tx>
          <c:layout>
            <c:manualLayout>
              <c:xMode val="edge"/>
              <c:yMode val="edge"/>
              <c:x val="0.53104256149941398"/>
              <c:y val="0.90089753178758403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sz="900" b="0" strike="noStrike" spc="-1">
                <a:solidFill>
                  <a:srgbClr val="000000"/>
                </a:solidFill>
                <a:latin typeface="Arial"/>
              </a:defRPr>
            </a:pPr>
            <a:endParaRPr lang="de-DE"/>
          </a:p>
        </c:txPr>
        <c:crossAx val="282575120"/>
        <c:crosses val="autoZero"/>
        <c:auto val="1"/>
        <c:lblAlgn val="ctr"/>
        <c:lblOffset val="100"/>
        <c:noMultiLvlLbl val="1"/>
      </c:catAx>
      <c:valAx>
        <c:axId val="282575120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rPr lang="de-DE" sz="900" b="0" strike="noStrike" spc="-1">
                    <a:solidFill>
                      <a:srgbClr val="000000"/>
                    </a:solidFill>
                    <a:latin typeface="Arial"/>
                  </a:rPr>
                  <a:t>Value</a:t>
                </a:r>
              </a:p>
            </c:rich>
          </c:tx>
          <c:layout>
            <c:manualLayout>
              <c:xMode val="edge"/>
              <c:yMode val="edge"/>
              <c:x val="1.5879213848756998E-2"/>
              <c:y val="0.41909748192470703"/>
            </c:manualLayout>
          </c:layout>
          <c:overlay val="0"/>
          <c:spPr>
            <a:noFill/>
            <a:ln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sz="900" b="0" strike="noStrike" spc="-1">
                <a:solidFill>
                  <a:srgbClr val="000000"/>
                </a:solidFill>
                <a:latin typeface="Arial"/>
              </a:defRPr>
            </a:pPr>
            <a:endParaRPr lang="de-DE"/>
          </a:p>
        </c:txPr>
        <c:crossAx val="282574560"/>
        <c:crossesAt val="1"/>
        <c:crossBetween val="midCat"/>
      </c:valAx>
      <c:spPr>
        <a:solidFill>
          <a:srgbClr val="FFFFFF"/>
        </a:solidFill>
        <a:ln w="12600">
          <a:solidFill>
            <a:srgbClr val="808080"/>
          </a:solidFill>
          <a:round/>
        </a:ln>
      </c:spPr>
    </c:plotArea>
    <c:plotVisOnly val="0"/>
    <c:dispBlanksAs val="gap"/>
    <c:showDLblsOverMax val="1"/>
  </c:chart>
  <c:spPr>
    <a:solidFill>
      <a:srgbClr val="C0C0C0"/>
    </a:solidFill>
    <a:ln>
      <a:solidFill>
        <a:srgbClr val="000000"/>
      </a:solidFill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title>
      <c:tx>
        <c:rich>
          <a:bodyPr rot="0"/>
          <a:lstStyle/>
          <a:p>
            <a:pPr>
              <a:defRPr sz="900" b="0" strike="noStrike" spc="-1">
                <a:solidFill>
                  <a:srgbClr val="000000"/>
                </a:solidFill>
                <a:latin typeface="Arial"/>
              </a:defRPr>
            </a:pPr>
            <a:r>
              <a:rPr sz="900" b="0" strike="noStrike" spc="-1">
                <a:solidFill>
                  <a:srgbClr val="000000"/>
                </a:solidFill>
                <a:latin typeface="Arial"/>
              </a:rPr>
              <a:t>Paths of a Brownian Motion</a:t>
            </a:r>
          </a:p>
        </c:rich>
      </c:tx>
      <c:layout>
        <c:manualLayout>
          <c:xMode val="edge"/>
          <c:yMode val="edge"/>
          <c:x val="0.368612664152906"/>
          <c:y val="3.3734052993130502E-2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238590560395299"/>
          <c:y val="0.174803729146222"/>
          <c:w val="0.78825900403068505"/>
          <c:h val="0.61947988223748796"/>
        </c:manualLayout>
      </c:layout>
      <c:lineChart>
        <c:grouping val="standard"/>
        <c:varyColors val="0"/>
        <c:ser>
          <c:idx val="0"/>
          <c:order val="0"/>
          <c:spPr>
            <a:ln w="12600">
              <a:solidFill>
                <a:srgbClr val="000080"/>
              </a:solidFill>
              <a:round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Bridge'!$I$25:$N$25</c:f>
              <c:numCache>
                <c:formatCode>General</c:formatCode>
                <c:ptCount val="6"/>
                <c:pt idx="0">
                  <c:v>0</c:v>
                </c:pt>
                <c:pt idx="1">
                  <c:v>9.9999999999999992E-2</c:v>
                </c:pt>
                <c:pt idx="2">
                  <c:v>0.19999999999999998</c:v>
                </c:pt>
                <c:pt idx="3">
                  <c:v>0.3</c:v>
                </c:pt>
                <c:pt idx="4">
                  <c:v>0.39999999999999997</c:v>
                </c:pt>
                <c:pt idx="5">
                  <c:v>0.5</c:v>
                </c:pt>
              </c:numCache>
            </c:numRef>
          </c:cat>
          <c:val>
            <c:numRef>
              <c:f>'Brownian Bridge'!$I$26:$N$26</c:f>
              <c:numCache>
                <c:formatCode>0.000</c:formatCode>
                <c:ptCount val="6"/>
                <c:pt idx="0">
                  <c:v>-3.3461273106485445E-2</c:v>
                </c:pt>
                <c:pt idx="1">
                  <c:v>-0.33786230117556021</c:v>
                </c:pt>
                <c:pt idx="2">
                  <c:v>-4.0989231860275421E-2</c:v>
                </c:pt>
                <c:pt idx="3">
                  <c:v>0.3932798787053432</c:v>
                </c:pt>
                <c:pt idx="4">
                  <c:v>0.533362043863848</c:v>
                </c:pt>
                <c:pt idx="5">
                  <c:v>0.71601816023596321</c:v>
                </c:pt>
              </c:numCache>
            </c:numRef>
          </c:val>
          <c:smooth val="0"/>
        </c:ser>
        <c:ser>
          <c:idx val="1"/>
          <c:order val="1"/>
          <c:spPr>
            <a:ln w="12600">
              <a:solidFill>
                <a:srgbClr val="FF00FF"/>
              </a:solidFill>
              <a:round/>
            </a:ln>
          </c:spPr>
          <c:marker>
            <c:symbol val="square"/>
            <c:size val="5"/>
            <c:spPr>
              <a:solidFill>
                <a:srgbClr val="FF00F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Bridge'!$I$25:$N$25</c:f>
              <c:numCache>
                <c:formatCode>General</c:formatCode>
                <c:ptCount val="6"/>
                <c:pt idx="0">
                  <c:v>0</c:v>
                </c:pt>
                <c:pt idx="1">
                  <c:v>9.9999999999999992E-2</c:v>
                </c:pt>
                <c:pt idx="2">
                  <c:v>0.19999999999999998</c:v>
                </c:pt>
                <c:pt idx="3">
                  <c:v>0.3</c:v>
                </c:pt>
                <c:pt idx="4">
                  <c:v>0.39999999999999997</c:v>
                </c:pt>
                <c:pt idx="5">
                  <c:v>0.5</c:v>
                </c:pt>
              </c:numCache>
            </c:numRef>
          </c:cat>
          <c:val>
            <c:numRef>
              <c:f>'Brownian Bridge'!$I$27:$N$27</c:f>
              <c:numCache>
                <c:formatCode>0.000</c:formatCode>
                <c:ptCount val="6"/>
                <c:pt idx="0">
                  <c:v>3.9296545251373445E-2</c:v>
                </c:pt>
                <c:pt idx="1">
                  <c:v>-0.11085203815045105</c:v>
                </c:pt>
                <c:pt idx="2">
                  <c:v>-0.43749569189639947</c:v>
                </c:pt>
                <c:pt idx="3">
                  <c:v>-0.36308539786150373</c:v>
                </c:pt>
                <c:pt idx="4">
                  <c:v>-0.38753129588931756</c:v>
                </c:pt>
                <c:pt idx="5">
                  <c:v>-2.9603641640008393E-2</c:v>
                </c:pt>
              </c:numCache>
            </c:numRef>
          </c:val>
          <c:smooth val="0"/>
        </c:ser>
        <c:ser>
          <c:idx val="2"/>
          <c:order val="2"/>
          <c:spPr>
            <a:ln w="12600">
              <a:solidFill>
                <a:srgbClr val="FFFF00"/>
              </a:solidFill>
              <a:round/>
            </a:ln>
          </c:spPr>
          <c:marker>
            <c:symbol val="triangle"/>
            <c:size val="5"/>
            <c:spPr>
              <a:solidFill>
                <a:srgbClr val="FFFF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Bridge'!$I$25:$N$25</c:f>
              <c:numCache>
                <c:formatCode>General</c:formatCode>
                <c:ptCount val="6"/>
                <c:pt idx="0">
                  <c:v>0</c:v>
                </c:pt>
                <c:pt idx="1">
                  <c:v>9.9999999999999992E-2</c:v>
                </c:pt>
                <c:pt idx="2">
                  <c:v>0.19999999999999998</c:v>
                </c:pt>
                <c:pt idx="3">
                  <c:v>0.3</c:v>
                </c:pt>
                <c:pt idx="4">
                  <c:v>0.39999999999999997</c:v>
                </c:pt>
                <c:pt idx="5">
                  <c:v>0.5</c:v>
                </c:pt>
              </c:numCache>
            </c:numRef>
          </c:cat>
          <c:val>
            <c:numRef>
              <c:f>'Brownian Bridge'!$I$28:$N$28</c:f>
              <c:numCache>
                <c:formatCode>0.000</c:formatCode>
                <c:ptCount val="6"/>
                <c:pt idx="0">
                  <c:v>-0.93550641663140099</c:v>
                </c:pt>
                <c:pt idx="1">
                  <c:v>-1.6229275855257912</c:v>
                </c:pt>
                <c:pt idx="2">
                  <c:v>-2.1227423593126771</c:v>
                </c:pt>
                <c:pt idx="3">
                  <c:v>-2.176804399584956</c:v>
                </c:pt>
                <c:pt idx="4">
                  <c:v>-1.8064653503440486</c:v>
                </c:pt>
                <c:pt idx="5">
                  <c:v>-1.5547980988696479</c:v>
                </c:pt>
              </c:numCache>
            </c:numRef>
          </c:val>
          <c:smooth val="0"/>
        </c:ser>
        <c:ser>
          <c:idx val="3"/>
          <c:order val="3"/>
          <c:spPr>
            <a:ln w="12600">
              <a:solidFill>
                <a:srgbClr val="00FFFF"/>
              </a:solidFill>
              <a:round/>
            </a:ln>
          </c:spPr>
          <c:marker>
            <c:symbol val="square"/>
            <c:size val="5"/>
            <c:spPr>
              <a:solidFill>
                <a:srgbClr val="00FFF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Bridge'!$I$25:$N$25</c:f>
              <c:numCache>
                <c:formatCode>General</c:formatCode>
                <c:ptCount val="6"/>
                <c:pt idx="0">
                  <c:v>0</c:v>
                </c:pt>
                <c:pt idx="1">
                  <c:v>9.9999999999999992E-2</c:v>
                </c:pt>
                <c:pt idx="2">
                  <c:v>0.19999999999999998</c:v>
                </c:pt>
                <c:pt idx="3">
                  <c:v>0.3</c:v>
                </c:pt>
                <c:pt idx="4">
                  <c:v>0.39999999999999997</c:v>
                </c:pt>
                <c:pt idx="5">
                  <c:v>0.5</c:v>
                </c:pt>
              </c:numCache>
            </c:numRef>
          </c:cat>
          <c:val>
            <c:numRef>
              <c:f>'Brownian Bridge'!$I$29:$N$29</c:f>
              <c:numCache>
                <c:formatCode>0.000</c:formatCode>
                <c:ptCount val="6"/>
                <c:pt idx="0">
                  <c:v>0.7389115692118966</c:v>
                </c:pt>
                <c:pt idx="1">
                  <c:v>1.3318334203280142</c:v>
                </c:pt>
                <c:pt idx="2">
                  <c:v>1.7148714875839106</c:v>
                </c:pt>
                <c:pt idx="3">
                  <c:v>1.3838296759517483</c:v>
                </c:pt>
                <c:pt idx="4">
                  <c:v>1.8411805020543965</c:v>
                </c:pt>
                <c:pt idx="5">
                  <c:v>1.9288484543459354</c:v>
                </c:pt>
              </c:numCache>
            </c:numRef>
          </c:val>
          <c:smooth val="0"/>
        </c:ser>
        <c:ser>
          <c:idx val="4"/>
          <c:order val="4"/>
          <c:spPr>
            <a:ln w="12600">
              <a:solidFill>
                <a:srgbClr val="800080"/>
              </a:solidFill>
              <a:round/>
            </a:ln>
          </c:spPr>
          <c:marker>
            <c:symbol val="square"/>
            <c:size val="5"/>
            <c:spPr>
              <a:solidFill>
                <a:srgbClr val="80008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Bridge'!$I$25:$N$25</c:f>
              <c:numCache>
                <c:formatCode>General</c:formatCode>
                <c:ptCount val="6"/>
                <c:pt idx="0">
                  <c:v>0</c:v>
                </c:pt>
                <c:pt idx="1">
                  <c:v>9.9999999999999992E-2</c:v>
                </c:pt>
                <c:pt idx="2">
                  <c:v>0.19999999999999998</c:v>
                </c:pt>
                <c:pt idx="3">
                  <c:v>0.3</c:v>
                </c:pt>
                <c:pt idx="4">
                  <c:v>0.39999999999999997</c:v>
                </c:pt>
                <c:pt idx="5">
                  <c:v>0.5</c:v>
                </c:pt>
              </c:numCache>
            </c:numRef>
          </c:cat>
          <c:val>
            <c:numRef>
              <c:f>'Brownian Bridge'!$I$30:$N$30</c:f>
              <c:numCache>
                <c:formatCode>0.000</c:formatCode>
                <c:ptCount val="6"/>
                <c:pt idx="0">
                  <c:v>-1.7236655314097666</c:v>
                </c:pt>
                <c:pt idx="1">
                  <c:v>-1.6179452511042582</c:v>
                </c:pt>
                <c:pt idx="2">
                  <c:v>-1.6228626355176219</c:v>
                </c:pt>
                <c:pt idx="3">
                  <c:v>-1.7220678787739863</c:v>
                </c:pt>
                <c:pt idx="4">
                  <c:v>-1.2488484403583864</c:v>
                </c:pt>
                <c:pt idx="5">
                  <c:v>-1.4420149141351397</c:v>
                </c:pt>
              </c:numCache>
            </c:numRef>
          </c:val>
          <c:smooth val="0"/>
        </c:ser>
        <c:ser>
          <c:idx val="5"/>
          <c:order val="5"/>
          <c:spPr>
            <a:ln w="12600">
              <a:solidFill>
                <a:srgbClr val="800000"/>
              </a:solidFill>
              <a:round/>
            </a:ln>
          </c:spPr>
          <c:marker>
            <c:symbol val="triangle"/>
            <c:size val="5"/>
            <c:spPr>
              <a:solidFill>
                <a:srgbClr val="800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Bridge'!$I$25:$N$25</c:f>
              <c:numCache>
                <c:formatCode>General</c:formatCode>
                <c:ptCount val="6"/>
                <c:pt idx="0">
                  <c:v>0</c:v>
                </c:pt>
                <c:pt idx="1">
                  <c:v>9.9999999999999992E-2</c:v>
                </c:pt>
                <c:pt idx="2">
                  <c:v>0.19999999999999998</c:v>
                </c:pt>
                <c:pt idx="3">
                  <c:v>0.3</c:v>
                </c:pt>
                <c:pt idx="4">
                  <c:v>0.39999999999999997</c:v>
                </c:pt>
                <c:pt idx="5">
                  <c:v>0.5</c:v>
                </c:pt>
              </c:numCache>
            </c:numRef>
          </c:cat>
          <c:val>
            <c:numRef>
              <c:f>'Brownian Bridge'!$I$31:$N$31</c:f>
              <c:numCache>
                <c:formatCode>0.000</c:formatCode>
                <c:ptCount val="6"/>
                <c:pt idx="0">
                  <c:v>0.23742948767491059</c:v>
                </c:pt>
                <c:pt idx="1">
                  <c:v>5.1768811869984388E-2</c:v>
                </c:pt>
                <c:pt idx="2">
                  <c:v>0.17956362465812872</c:v>
                </c:pt>
                <c:pt idx="3">
                  <c:v>0.42597068686160733</c:v>
                </c:pt>
                <c:pt idx="4">
                  <c:v>0.6071391334120857</c:v>
                </c:pt>
                <c:pt idx="5">
                  <c:v>0.6866530146883929</c:v>
                </c:pt>
              </c:numCache>
            </c:numRef>
          </c:val>
          <c:smooth val="0"/>
        </c:ser>
        <c:ser>
          <c:idx val="6"/>
          <c:order val="6"/>
          <c:spPr>
            <a:ln w="12600">
              <a:solidFill>
                <a:srgbClr val="008080"/>
              </a:solidFill>
              <a:round/>
            </a:ln>
          </c:spPr>
          <c:marker>
            <c:symbol val="triangle"/>
            <c:size val="5"/>
            <c:spPr>
              <a:solidFill>
                <a:srgbClr val="00808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Bridge'!$I$25:$N$25</c:f>
              <c:numCache>
                <c:formatCode>General</c:formatCode>
                <c:ptCount val="6"/>
                <c:pt idx="0">
                  <c:v>0</c:v>
                </c:pt>
                <c:pt idx="1">
                  <c:v>9.9999999999999992E-2</c:v>
                </c:pt>
                <c:pt idx="2">
                  <c:v>0.19999999999999998</c:v>
                </c:pt>
                <c:pt idx="3">
                  <c:v>0.3</c:v>
                </c:pt>
                <c:pt idx="4">
                  <c:v>0.39999999999999997</c:v>
                </c:pt>
                <c:pt idx="5">
                  <c:v>0.5</c:v>
                </c:pt>
              </c:numCache>
            </c:numRef>
          </c:cat>
          <c:val>
            <c:numRef>
              <c:f>'Brownian Bridge'!$I$32:$N$32</c:f>
              <c:numCache>
                <c:formatCode>0.000</c:formatCode>
                <c:ptCount val="6"/>
                <c:pt idx="0">
                  <c:v>-0.67771944541285545</c:v>
                </c:pt>
                <c:pt idx="1">
                  <c:v>-0.60677158401064635</c:v>
                </c:pt>
                <c:pt idx="2">
                  <c:v>-0.57209209747571066</c:v>
                </c:pt>
                <c:pt idx="3">
                  <c:v>-0.91785553101341955</c:v>
                </c:pt>
                <c:pt idx="4">
                  <c:v>-0.9496684711265948</c:v>
                </c:pt>
                <c:pt idx="5">
                  <c:v>-0.14609696689279672</c:v>
                </c:pt>
              </c:numCache>
            </c:numRef>
          </c:val>
          <c:smooth val="0"/>
        </c:ser>
        <c:ser>
          <c:idx val="7"/>
          <c:order val="7"/>
          <c:spPr>
            <a:ln w="12600">
              <a:solidFill>
                <a:srgbClr val="0000FF"/>
              </a:solidFill>
              <a:round/>
            </a:ln>
          </c:spPr>
          <c:marker>
            <c:symbol val="triangle"/>
            <c:size val="5"/>
            <c:spPr>
              <a:solidFill>
                <a:srgbClr val="0000F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Bridge'!$I$25:$N$25</c:f>
              <c:numCache>
                <c:formatCode>General</c:formatCode>
                <c:ptCount val="6"/>
                <c:pt idx="0">
                  <c:v>0</c:v>
                </c:pt>
                <c:pt idx="1">
                  <c:v>9.9999999999999992E-2</c:v>
                </c:pt>
                <c:pt idx="2">
                  <c:v>0.19999999999999998</c:v>
                </c:pt>
                <c:pt idx="3">
                  <c:v>0.3</c:v>
                </c:pt>
                <c:pt idx="4">
                  <c:v>0.39999999999999997</c:v>
                </c:pt>
                <c:pt idx="5">
                  <c:v>0.5</c:v>
                </c:pt>
              </c:numCache>
            </c:numRef>
          </c:cat>
          <c:val>
            <c:numRef>
              <c:f>'Brownian Bridge'!$I$33:$N$33</c:f>
              <c:numCache>
                <c:formatCode>0.000</c:formatCode>
                <c:ptCount val="6"/>
                <c:pt idx="0">
                  <c:v>-0.35914725779929196</c:v>
                </c:pt>
                <c:pt idx="1">
                  <c:v>-0.67934086278288153</c:v>
                </c:pt>
                <c:pt idx="2">
                  <c:v>-0.63738786187941665</c:v>
                </c:pt>
                <c:pt idx="3">
                  <c:v>-0.72607239315124117</c:v>
                </c:pt>
                <c:pt idx="4">
                  <c:v>-1.1420860475490828</c:v>
                </c:pt>
                <c:pt idx="5">
                  <c:v>-1.0422376568068568</c:v>
                </c:pt>
              </c:numCache>
            </c:numRef>
          </c:val>
          <c:smooth val="0"/>
        </c:ser>
        <c:ser>
          <c:idx val="8"/>
          <c:order val="8"/>
          <c:spPr>
            <a:ln w="12600">
              <a:solidFill>
                <a:srgbClr val="00CCFF"/>
              </a:solidFill>
              <a:round/>
            </a:ln>
          </c:spPr>
          <c:marker>
            <c:symbol val="triangle"/>
            <c:size val="5"/>
            <c:spPr>
              <a:solidFill>
                <a:srgbClr val="00CCF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Bridge'!$I$25:$N$25</c:f>
              <c:numCache>
                <c:formatCode>General</c:formatCode>
                <c:ptCount val="6"/>
                <c:pt idx="0">
                  <c:v>0</c:v>
                </c:pt>
                <c:pt idx="1">
                  <c:v>9.9999999999999992E-2</c:v>
                </c:pt>
                <c:pt idx="2">
                  <c:v>0.19999999999999998</c:v>
                </c:pt>
                <c:pt idx="3">
                  <c:v>0.3</c:v>
                </c:pt>
                <c:pt idx="4">
                  <c:v>0.39999999999999997</c:v>
                </c:pt>
                <c:pt idx="5">
                  <c:v>0.5</c:v>
                </c:pt>
              </c:numCache>
            </c:numRef>
          </c:cat>
          <c:val>
            <c:numRef>
              <c:f>'Brownian Bridge'!$I$34:$N$34</c:f>
              <c:numCache>
                <c:formatCode>0.000</c:formatCode>
                <c:ptCount val="6"/>
                <c:pt idx="0">
                  <c:v>-0.16010240714434851</c:v>
                </c:pt>
                <c:pt idx="1">
                  <c:v>-0.41951229243081456</c:v>
                </c:pt>
                <c:pt idx="2">
                  <c:v>-0.57999864700852732</c:v>
                </c:pt>
                <c:pt idx="3">
                  <c:v>-0.67826346304359553</c:v>
                </c:pt>
                <c:pt idx="4">
                  <c:v>7.7892157505652371E-3</c:v>
                </c:pt>
                <c:pt idx="5">
                  <c:v>-0.11499566662394403</c:v>
                </c:pt>
              </c:numCache>
            </c:numRef>
          </c:val>
          <c:smooth val="0"/>
        </c:ser>
        <c:ser>
          <c:idx val="9"/>
          <c:order val="9"/>
          <c:spPr>
            <a:ln w="12600">
              <a:solidFill>
                <a:srgbClr val="CCFFFF"/>
              </a:solidFill>
              <a:round/>
            </a:ln>
          </c:spPr>
          <c:marker>
            <c:symbol val="diamond"/>
            <c:size val="5"/>
            <c:spPr>
              <a:solidFill>
                <a:srgbClr val="CCFFF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Bridge'!$I$25:$N$25</c:f>
              <c:numCache>
                <c:formatCode>General</c:formatCode>
                <c:ptCount val="6"/>
                <c:pt idx="0">
                  <c:v>0</c:v>
                </c:pt>
                <c:pt idx="1">
                  <c:v>9.9999999999999992E-2</c:v>
                </c:pt>
                <c:pt idx="2">
                  <c:v>0.19999999999999998</c:v>
                </c:pt>
                <c:pt idx="3">
                  <c:v>0.3</c:v>
                </c:pt>
                <c:pt idx="4">
                  <c:v>0.39999999999999997</c:v>
                </c:pt>
                <c:pt idx="5">
                  <c:v>0.5</c:v>
                </c:pt>
              </c:numCache>
            </c:numRef>
          </c:cat>
          <c:val>
            <c:numRef>
              <c:f>'Brownian Bridge'!$I$35:$N$35</c:f>
              <c:numCache>
                <c:formatCode>0.000</c:formatCode>
                <c:ptCount val="6"/>
                <c:pt idx="0">
                  <c:v>-0.31418575483196814</c:v>
                </c:pt>
                <c:pt idx="1">
                  <c:v>-0.34399845174610233</c:v>
                </c:pt>
                <c:pt idx="2">
                  <c:v>-0.69108420055253139</c:v>
                </c:pt>
                <c:pt idx="3">
                  <c:v>-0.70752844233695122</c:v>
                </c:pt>
                <c:pt idx="4">
                  <c:v>-1.0410554518464668</c:v>
                </c:pt>
                <c:pt idx="5">
                  <c:v>-0.73719180699331743</c:v>
                </c:pt>
              </c:numCache>
            </c:numRef>
          </c:val>
          <c:smooth val="0"/>
        </c:ser>
        <c:ser>
          <c:idx val="10"/>
          <c:order val="10"/>
          <c:spPr>
            <a:ln w="12600">
              <a:solidFill>
                <a:srgbClr val="CCFFCC"/>
              </a:solidFill>
              <a:round/>
            </a:ln>
          </c:spPr>
          <c:marker>
            <c:symbol val="square"/>
            <c:size val="5"/>
            <c:spPr>
              <a:solidFill>
                <a:srgbClr val="CCFFCC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Bridge'!$I$25:$N$25</c:f>
              <c:numCache>
                <c:formatCode>General</c:formatCode>
                <c:ptCount val="6"/>
                <c:pt idx="0">
                  <c:v>0</c:v>
                </c:pt>
                <c:pt idx="1">
                  <c:v>9.9999999999999992E-2</c:v>
                </c:pt>
                <c:pt idx="2">
                  <c:v>0.19999999999999998</c:v>
                </c:pt>
                <c:pt idx="3">
                  <c:v>0.3</c:v>
                </c:pt>
                <c:pt idx="4">
                  <c:v>0.39999999999999997</c:v>
                </c:pt>
                <c:pt idx="5">
                  <c:v>0.5</c:v>
                </c:pt>
              </c:numCache>
            </c:numRef>
          </c:cat>
          <c:val>
            <c:numRef>
              <c:f>'Brownian Bridge'!$I$36:$N$36</c:f>
              <c:numCache>
                <c:formatCode>0.000</c:formatCode>
                <c:ptCount val="6"/>
                <c:pt idx="0">
                  <c:v>0.18183460517160371</c:v>
                </c:pt>
                <c:pt idx="1">
                  <c:v>-0.35281255493251124</c:v>
                </c:pt>
                <c:pt idx="2">
                  <c:v>-0.27989785628314134</c:v>
                </c:pt>
                <c:pt idx="3">
                  <c:v>0.1058041224642044</c:v>
                </c:pt>
                <c:pt idx="4">
                  <c:v>0.22692310604839783</c:v>
                </c:pt>
                <c:pt idx="5">
                  <c:v>-0.21345173175936516</c:v>
                </c:pt>
              </c:numCache>
            </c:numRef>
          </c:val>
          <c:smooth val="0"/>
        </c:ser>
        <c:ser>
          <c:idx val="11"/>
          <c:order val="11"/>
          <c:spPr>
            <a:ln w="12600">
              <a:solidFill>
                <a:srgbClr val="FFFF99"/>
              </a:solidFill>
              <a:round/>
            </a:ln>
          </c:spPr>
          <c:marker>
            <c:symbol val="triangle"/>
            <c:size val="5"/>
            <c:spPr>
              <a:solidFill>
                <a:srgbClr val="FFFF99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Bridge'!$I$25:$N$25</c:f>
              <c:numCache>
                <c:formatCode>General</c:formatCode>
                <c:ptCount val="6"/>
                <c:pt idx="0">
                  <c:v>0</c:v>
                </c:pt>
                <c:pt idx="1">
                  <c:v>9.9999999999999992E-2</c:v>
                </c:pt>
                <c:pt idx="2">
                  <c:v>0.19999999999999998</c:v>
                </c:pt>
                <c:pt idx="3">
                  <c:v>0.3</c:v>
                </c:pt>
                <c:pt idx="4">
                  <c:v>0.39999999999999997</c:v>
                </c:pt>
                <c:pt idx="5">
                  <c:v>0.5</c:v>
                </c:pt>
              </c:numCache>
            </c:numRef>
          </c:cat>
          <c:val>
            <c:numRef>
              <c:f>'Brownian Bridge'!$I$37:$N$37</c:f>
              <c:numCache>
                <c:formatCode>0.000</c:formatCode>
                <c:ptCount val="6"/>
                <c:pt idx="0">
                  <c:v>0.13960337344114843</c:v>
                </c:pt>
                <c:pt idx="1">
                  <c:v>-0.54363611920739574</c:v>
                </c:pt>
                <c:pt idx="2">
                  <c:v>-0.24283545820102898</c:v>
                </c:pt>
                <c:pt idx="3">
                  <c:v>-0.58547551399388242</c:v>
                </c:pt>
                <c:pt idx="4">
                  <c:v>3.3403346625019537E-2</c:v>
                </c:pt>
                <c:pt idx="5">
                  <c:v>0.55598543506645559</c:v>
                </c:pt>
              </c:numCache>
            </c:numRef>
          </c:val>
          <c:smooth val="0"/>
        </c:ser>
        <c:ser>
          <c:idx val="12"/>
          <c:order val="12"/>
          <c:spPr>
            <a:ln w="12600">
              <a:solidFill>
                <a:srgbClr val="99CCFF"/>
              </a:solidFill>
              <a:round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Bridge'!$I$25:$N$25</c:f>
              <c:numCache>
                <c:formatCode>General</c:formatCode>
                <c:ptCount val="6"/>
                <c:pt idx="0">
                  <c:v>0</c:v>
                </c:pt>
                <c:pt idx="1">
                  <c:v>9.9999999999999992E-2</c:v>
                </c:pt>
                <c:pt idx="2">
                  <c:v>0.19999999999999998</c:v>
                </c:pt>
                <c:pt idx="3">
                  <c:v>0.3</c:v>
                </c:pt>
                <c:pt idx="4">
                  <c:v>0.39999999999999997</c:v>
                </c:pt>
                <c:pt idx="5">
                  <c:v>0.5</c:v>
                </c:pt>
              </c:numCache>
            </c:numRef>
          </c:cat>
          <c:val>
            <c:numRef>
              <c:f>'Brownian Bridge'!$I$38:$N$38</c:f>
              <c:numCache>
                <c:formatCode>0.000</c:formatCode>
                <c:ptCount val="6"/>
                <c:pt idx="0">
                  <c:v>-0.72421869817079887</c:v>
                </c:pt>
                <c:pt idx="1">
                  <c:v>-0.79029888733975018</c:v>
                </c:pt>
                <c:pt idx="2">
                  <c:v>-0.11215612723411794</c:v>
                </c:pt>
                <c:pt idx="3">
                  <c:v>-0.50036231168074319</c:v>
                </c:pt>
                <c:pt idx="4">
                  <c:v>-0.19643464211564188</c:v>
                </c:pt>
                <c:pt idx="5">
                  <c:v>-5.0389993608834421E-2</c:v>
                </c:pt>
              </c:numCache>
            </c:numRef>
          </c:val>
          <c:smooth val="0"/>
        </c:ser>
        <c:ser>
          <c:idx val="13"/>
          <c:order val="13"/>
          <c:spPr>
            <a:ln w="12600">
              <a:solidFill>
                <a:srgbClr val="FF99CC"/>
              </a:solidFill>
              <a:round/>
            </a:ln>
          </c:spPr>
          <c:marker>
            <c:symbol val="square"/>
            <c:size val="5"/>
            <c:spPr>
              <a:solidFill>
                <a:srgbClr val="FF99CC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Bridge'!$I$25:$N$25</c:f>
              <c:numCache>
                <c:formatCode>General</c:formatCode>
                <c:ptCount val="6"/>
                <c:pt idx="0">
                  <c:v>0</c:v>
                </c:pt>
                <c:pt idx="1">
                  <c:v>9.9999999999999992E-2</c:v>
                </c:pt>
                <c:pt idx="2">
                  <c:v>0.19999999999999998</c:v>
                </c:pt>
                <c:pt idx="3">
                  <c:v>0.3</c:v>
                </c:pt>
                <c:pt idx="4">
                  <c:v>0.39999999999999997</c:v>
                </c:pt>
                <c:pt idx="5">
                  <c:v>0.5</c:v>
                </c:pt>
              </c:numCache>
            </c:numRef>
          </c:cat>
          <c:val>
            <c:numRef>
              <c:f>'Brownian Bridge'!$I$39:$N$39</c:f>
              <c:numCache>
                <c:formatCode>0.000</c:formatCode>
                <c:ptCount val="6"/>
                <c:pt idx="0">
                  <c:v>0.16192674436688625</c:v>
                </c:pt>
                <c:pt idx="1">
                  <c:v>0.26349798482249748</c:v>
                </c:pt>
                <c:pt idx="2">
                  <c:v>0.46601752342057745</c:v>
                </c:pt>
                <c:pt idx="3">
                  <c:v>0.67783373245120115</c:v>
                </c:pt>
                <c:pt idx="4">
                  <c:v>0.95455129214959833</c:v>
                </c:pt>
                <c:pt idx="5">
                  <c:v>0.52789164421169077</c:v>
                </c:pt>
              </c:numCache>
            </c:numRef>
          </c:val>
          <c:smooth val="0"/>
        </c:ser>
        <c:ser>
          <c:idx val="14"/>
          <c:order val="14"/>
          <c:spPr>
            <a:ln w="12600">
              <a:solidFill>
                <a:srgbClr val="CC99FF"/>
              </a:solidFill>
              <a:round/>
            </a:ln>
          </c:spPr>
          <c:marker>
            <c:symbol val="triangle"/>
            <c:size val="5"/>
            <c:spPr>
              <a:solidFill>
                <a:srgbClr val="CC99F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Bridge'!$I$25:$N$25</c:f>
              <c:numCache>
                <c:formatCode>General</c:formatCode>
                <c:ptCount val="6"/>
                <c:pt idx="0">
                  <c:v>0</c:v>
                </c:pt>
                <c:pt idx="1">
                  <c:v>9.9999999999999992E-2</c:v>
                </c:pt>
                <c:pt idx="2">
                  <c:v>0.19999999999999998</c:v>
                </c:pt>
                <c:pt idx="3">
                  <c:v>0.3</c:v>
                </c:pt>
                <c:pt idx="4">
                  <c:v>0.39999999999999997</c:v>
                </c:pt>
                <c:pt idx="5">
                  <c:v>0.5</c:v>
                </c:pt>
              </c:numCache>
            </c:numRef>
          </c:cat>
          <c:val>
            <c:numRef>
              <c:f>'Brownian Bridge'!$I$40:$N$40</c:f>
              <c:numCache>
                <c:formatCode>0.000</c:formatCode>
                <c:ptCount val="6"/>
                <c:pt idx="0">
                  <c:v>0.63549269570772482</c:v>
                </c:pt>
                <c:pt idx="1">
                  <c:v>0.8255596838206104</c:v>
                </c:pt>
                <c:pt idx="2">
                  <c:v>0.16079455421850464</c:v>
                </c:pt>
                <c:pt idx="3">
                  <c:v>0.12875038175512077</c:v>
                </c:pt>
                <c:pt idx="4">
                  <c:v>-0.22309581259489819</c:v>
                </c:pt>
                <c:pt idx="5">
                  <c:v>-0.25214559661661246</c:v>
                </c:pt>
              </c:numCache>
            </c:numRef>
          </c:val>
          <c:smooth val="0"/>
        </c:ser>
        <c:ser>
          <c:idx val="15"/>
          <c:order val="15"/>
          <c:spPr>
            <a:ln w="12600">
              <a:solidFill>
                <a:srgbClr val="FFCC99"/>
              </a:solidFill>
              <a:round/>
            </a:ln>
          </c:spPr>
          <c:marker>
            <c:symbol val="triangle"/>
            <c:size val="5"/>
            <c:spPr>
              <a:solidFill>
                <a:srgbClr val="FFCC99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Bridge'!$I$25:$N$25</c:f>
              <c:numCache>
                <c:formatCode>General</c:formatCode>
                <c:ptCount val="6"/>
                <c:pt idx="0">
                  <c:v>0</c:v>
                </c:pt>
                <c:pt idx="1">
                  <c:v>9.9999999999999992E-2</c:v>
                </c:pt>
                <c:pt idx="2">
                  <c:v>0.19999999999999998</c:v>
                </c:pt>
                <c:pt idx="3">
                  <c:v>0.3</c:v>
                </c:pt>
                <c:pt idx="4">
                  <c:v>0.39999999999999997</c:v>
                </c:pt>
                <c:pt idx="5">
                  <c:v>0.5</c:v>
                </c:pt>
              </c:numCache>
            </c:numRef>
          </c:cat>
          <c:val>
            <c:numRef>
              <c:f>'Brownian Bridge'!$I$41:$N$41</c:f>
              <c:numCache>
                <c:formatCode>0.000</c:formatCode>
                <c:ptCount val="6"/>
                <c:pt idx="0">
                  <c:v>-1.1204807768585567</c:v>
                </c:pt>
                <c:pt idx="1">
                  <c:v>-1.2566685487146323</c:v>
                </c:pt>
                <c:pt idx="2">
                  <c:v>-1.0596156033048327</c:v>
                </c:pt>
                <c:pt idx="3">
                  <c:v>-0.77854489302360919</c:v>
                </c:pt>
                <c:pt idx="4">
                  <c:v>-0.96501987388513133</c:v>
                </c:pt>
                <c:pt idx="5">
                  <c:v>-1.6816776897464398</c:v>
                </c:pt>
              </c:numCache>
            </c:numRef>
          </c:val>
          <c:smooth val="0"/>
        </c:ser>
        <c:ser>
          <c:idx val="16"/>
          <c:order val="16"/>
          <c:spPr>
            <a:ln w="12600">
              <a:solidFill>
                <a:srgbClr val="3366FF"/>
              </a:solidFill>
              <a:round/>
            </a:ln>
          </c:spPr>
          <c:marker>
            <c:symbol val="triangle"/>
            <c:size val="5"/>
            <c:spPr>
              <a:solidFill>
                <a:srgbClr val="3366F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Bridge'!$I$25:$N$25</c:f>
              <c:numCache>
                <c:formatCode>General</c:formatCode>
                <c:ptCount val="6"/>
                <c:pt idx="0">
                  <c:v>0</c:v>
                </c:pt>
                <c:pt idx="1">
                  <c:v>9.9999999999999992E-2</c:v>
                </c:pt>
                <c:pt idx="2">
                  <c:v>0.19999999999999998</c:v>
                </c:pt>
                <c:pt idx="3">
                  <c:v>0.3</c:v>
                </c:pt>
                <c:pt idx="4">
                  <c:v>0.39999999999999997</c:v>
                </c:pt>
                <c:pt idx="5">
                  <c:v>0.5</c:v>
                </c:pt>
              </c:numCache>
            </c:numRef>
          </c:cat>
          <c:val>
            <c:numRef>
              <c:f>'Brownian Bridge'!$I$42:$N$42</c:f>
              <c:numCache>
                <c:formatCode>0.000</c:formatCode>
                <c:ptCount val="6"/>
                <c:pt idx="0">
                  <c:v>-0.28513725190543365</c:v>
                </c:pt>
                <c:pt idx="1">
                  <c:v>-0.52090966978480469</c:v>
                </c:pt>
                <c:pt idx="2">
                  <c:v>-9.1994890354437864E-2</c:v>
                </c:pt>
                <c:pt idx="3">
                  <c:v>-0.25806642142134317</c:v>
                </c:pt>
                <c:pt idx="4">
                  <c:v>-0.805104262941021</c:v>
                </c:pt>
                <c:pt idx="5">
                  <c:v>-0.92250208295562386</c:v>
                </c:pt>
              </c:numCache>
            </c:numRef>
          </c:val>
          <c:smooth val="0"/>
        </c:ser>
        <c:ser>
          <c:idx val="17"/>
          <c:order val="17"/>
          <c:spPr>
            <a:ln w="12600">
              <a:solidFill>
                <a:srgbClr val="33CCCC"/>
              </a:solidFill>
              <a:round/>
            </a:ln>
          </c:spPr>
          <c:marker>
            <c:symbol val="triangle"/>
            <c:size val="5"/>
            <c:spPr>
              <a:solidFill>
                <a:srgbClr val="33CCCC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Bridge'!$I$25:$N$25</c:f>
              <c:numCache>
                <c:formatCode>General</c:formatCode>
                <c:ptCount val="6"/>
                <c:pt idx="0">
                  <c:v>0</c:v>
                </c:pt>
                <c:pt idx="1">
                  <c:v>9.9999999999999992E-2</c:v>
                </c:pt>
                <c:pt idx="2">
                  <c:v>0.19999999999999998</c:v>
                </c:pt>
                <c:pt idx="3">
                  <c:v>0.3</c:v>
                </c:pt>
                <c:pt idx="4">
                  <c:v>0.39999999999999997</c:v>
                </c:pt>
                <c:pt idx="5">
                  <c:v>0.5</c:v>
                </c:pt>
              </c:numCache>
            </c:numRef>
          </c:cat>
          <c:val>
            <c:numRef>
              <c:f>'Brownian Bridge'!$I$43:$N$43</c:f>
              <c:numCache>
                <c:formatCode>0.000</c:formatCode>
                <c:ptCount val="6"/>
                <c:pt idx="0">
                  <c:v>0.22417135195408627</c:v>
                </c:pt>
                <c:pt idx="1">
                  <c:v>0.1901022119186038</c:v>
                </c:pt>
                <c:pt idx="2">
                  <c:v>5.8750109728181121E-2</c:v>
                </c:pt>
                <c:pt idx="3">
                  <c:v>-0.13111131338479975</c:v>
                </c:pt>
                <c:pt idx="4">
                  <c:v>-0.17432862055981443</c:v>
                </c:pt>
                <c:pt idx="5">
                  <c:v>-0.58958432752171364</c:v>
                </c:pt>
              </c:numCache>
            </c:numRef>
          </c:val>
          <c:smooth val="0"/>
        </c:ser>
        <c:ser>
          <c:idx val="18"/>
          <c:order val="18"/>
          <c:spPr>
            <a:ln w="12600">
              <a:solidFill>
                <a:srgbClr val="99CC00"/>
              </a:solidFill>
              <a:round/>
            </a:ln>
          </c:spPr>
          <c:marker>
            <c:symbol val="diamond"/>
            <c:size val="5"/>
            <c:spPr>
              <a:solidFill>
                <a:srgbClr val="99CC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Bridge'!$I$25:$N$25</c:f>
              <c:numCache>
                <c:formatCode>General</c:formatCode>
                <c:ptCount val="6"/>
                <c:pt idx="0">
                  <c:v>0</c:v>
                </c:pt>
                <c:pt idx="1">
                  <c:v>9.9999999999999992E-2</c:v>
                </c:pt>
                <c:pt idx="2">
                  <c:v>0.19999999999999998</c:v>
                </c:pt>
                <c:pt idx="3">
                  <c:v>0.3</c:v>
                </c:pt>
                <c:pt idx="4">
                  <c:v>0.39999999999999997</c:v>
                </c:pt>
                <c:pt idx="5">
                  <c:v>0.5</c:v>
                </c:pt>
              </c:numCache>
            </c:numRef>
          </c:cat>
          <c:val>
            <c:numRef>
              <c:f>'Brownian Bridge'!$I$44:$N$44</c:f>
              <c:numCache>
                <c:formatCode>0.000</c:formatCode>
                <c:ptCount val="6"/>
                <c:pt idx="0">
                  <c:v>0.14533144713261847</c:v>
                </c:pt>
                <c:pt idx="1">
                  <c:v>4.0418898768666445E-2</c:v>
                </c:pt>
                <c:pt idx="2">
                  <c:v>-0.15268450455546079</c:v>
                </c:pt>
                <c:pt idx="3">
                  <c:v>-4.8022409815038303E-2</c:v>
                </c:pt>
                <c:pt idx="4">
                  <c:v>7.7686138107470049E-2</c:v>
                </c:pt>
                <c:pt idx="5">
                  <c:v>-0.20301749445876088</c:v>
                </c:pt>
              </c:numCache>
            </c:numRef>
          </c:val>
          <c:smooth val="0"/>
        </c:ser>
        <c:ser>
          <c:idx val="19"/>
          <c:order val="19"/>
          <c:spPr>
            <a:ln w="12600">
              <a:solidFill>
                <a:srgbClr val="FFCC00"/>
              </a:solidFill>
              <a:round/>
            </a:ln>
          </c:spPr>
          <c:marker>
            <c:symbol val="square"/>
            <c:size val="5"/>
            <c:spPr>
              <a:solidFill>
                <a:srgbClr val="FFCC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Bridge'!$I$25:$N$25</c:f>
              <c:numCache>
                <c:formatCode>General</c:formatCode>
                <c:ptCount val="6"/>
                <c:pt idx="0">
                  <c:v>0</c:v>
                </c:pt>
                <c:pt idx="1">
                  <c:v>9.9999999999999992E-2</c:v>
                </c:pt>
                <c:pt idx="2">
                  <c:v>0.19999999999999998</c:v>
                </c:pt>
                <c:pt idx="3">
                  <c:v>0.3</c:v>
                </c:pt>
                <c:pt idx="4">
                  <c:v>0.39999999999999997</c:v>
                </c:pt>
                <c:pt idx="5">
                  <c:v>0.5</c:v>
                </c:pt>
              </c:numCache>
            </c:numRef>
          </c:cat>
          <c:val>
            <c:numRef>
              <c:f>'Brownian Bridge'!$I$45:$N$45</c:f>
              <c:numCache>
                <c:formatCode>0.000</c:formatCode>
                <c:ptCount val="6"/>
                <c:pt idx="0">
                  <c:v>-0.39779133590502724</c:v>
                </c:pt>
                <c:pt idx="1">
                  <c:v>-0.83268623409797193</c:v>
                </c:pt>
                <c:pt idx="2">
                  <c:v>-0.17070464800911256</c:v>
                </c:pt>
                <c:pt idx="3">
                  <c:v>-1.0299192816838243</c:v>
                </c:pt>
                <c:pt idx="4">
                  <c:v>-1.0678591549435588</c:v>
                </c:pt>
                <c:pt idx="5">
                  <c:v>-0.92894163737108826</c:v>
                </c:pt>
              </c:numCache>
            </c:numRef>
          </c:val>
          <c:smooth val="0"/>
        </c:ser>
        <c:ser>
          <c:idx val="20"/>
          <c:order val="20"/>
          <c:spPr>
            <a:ln w="12600">
              <a:solidFill>
                <a:srgbClr val="FF9900"/>
              </a:solidFill>
              <a:round/>
            </a:ln>
          </c:spPr>
          <c:marker>
            <c:symbol val="triangle"/>
            <c:size val="5"/>
            <c:spPr>
              <a:solidFill>
                <a:srgbClr val="FF99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Bridge'!$I$25:$N$25</c:f>
              <c:numCache>
                <c:formatCode>General</c:formatCode>
                <c:ptCount val="6"/>
                <c:pt idx="0">
                  <c:v>0</c:v>
                </c:pt>
                <c:pt idx="1">
                  <c:v>9.9999999999999992E-2</c:v>
                </c:pt>
                <c:pt idx="2">
                  <c:v>0.19999999999999998</c:v>
                </c:pt>
                <c:pt idx="3">
                  <c:v>0.3</c:v>
                </c:pt>
                <c:pt idx="4">
                  <c:v>0.39999999999999997</c:v>
                </c:pt>
                <c:pt idx="5">
                  <c:v>0.5</c:v>
                </c:pt>
              </c:numCache>
            </c:numRef>
          </c:cat>
          <c:val>
            <c:numRef>
              <c:f>'Brownian Bridge'!$I$46:$N$46</c:f>
              <c:numCache>
                <c:formatCode>0.000</c:formatCode>
                <c:ptCount val="6"/>
                <c:pt idx="0">
                  <c:v>1.0775417194791421</c:v>
                </c:pt>
                <c:pt idx="1">
                  <c:v>1.7466370931969664</c:v>
                </c:pt>
                <c:pt idx="2">
                  <c:v>1.4318906741539354</c:v>
                </c:pt>
                <c:pt idx="3">
                  <c:v>1.547834433923603</c:v>
                </c:pt>
                <c:pt idx="4">
                  <c:v>1.7413831436108784</c:v>
                </c:pt>
                <c:pt idx="5">
                  <c:v>1.7466003682550115</c:v>
                </c:pt>
              </c:numCache>
            </c:numRef>
          </c:val>
          <c:smooth val="0"/>
        </c:ser>
        <c:ser>
          <c:idx val="21"/>
          <c:order val="21"/>
          <c:spPr>
            <a:ln w="12600">
              <a:solidFill>
                <a:srgbClr val="FF6600"/>
              </a:solidFill>
              <a:round/>
            </a:ln>
          </c:spPr>
          <c:marker>
            <c:symbol val="square"/>
            <c:size val="5"/>
            <c:spPr>
              <a:solidFill>
                <a:srgbClr val="FF66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Bridge'!$I$25:$N$25</c:f>
              <c:numCache>
                <c:formatCode>General</c:formatCode>
                <c:ptCount val="6"/>
                <c:pt idx="0">
                  <c:v>0</c:v>
                </c:pt>
                <c:pt idx="1">
                  <c:v>9.9999999999999992E-2</c:v>
                </c:pt>
                <c:pt idx="2">
                  <c:v>0.19999999999999998</c:v>
                </c:pt>
                <c:pt idx="3">
                  <c:v>0.3</c:v>
                </c:pt>
                <c:pt idx="4">
                  <c:v>0.39999999999999997</c:v>
                </c:pt>
                <c:pt idx="5">
                  <c:v>0.5</c:v>
                </c:pt>
              </c:numCache>
            </c:numRef>
          </c:cat>
          <c:val>
            <c:numRef>
              <c:f>'Brownian Bridge'!$I$47:$N$47</c:f>
              <c:numCache>
                <c:formatCode>0.000</c:formatCode>
                <c:ptCount val="6"/>
                <c:pt idx="0">
                  <c:v>-1.2594135021210624</c:v>
                </c:pt>
                <c:pt idx="1">
                  <c:v>-1.6061440017954074</c:v>
                </c:pt>
                <c:pt idx="2">
                  <c:v>-1.8742381105393819</c:v>
                </c:pt>
                <c:pt idx="3">
                  <c:v>-1.8733425861767667</c:v>
                </c:pt>
                <c:pt idx="4">
                  <c:v>-2.2613749220272448</c:v>
                </c:pt>
                <c:pt idx="5">
                  <c:v>-2.3140588709332599</c:v>
                </c:pt>
              </c:numCache>
            </c:numRef>
          </c:val>
          <c:smooth val="0"/>
        </c:ser>
        <c:ser>
          <c:idx val="22"/>
          <c:order val="22"/>
          <c:spPr>
            <a:ln w="12600">
              <a:solidFill>
                <a:srgbClr val="666699"/>
              </a:solidFill>
              <a:round/>
            </a:ln>
          </c:spPr>
          <c:marker>
            <c:symbol val="square"/>
            <c:size val="5"/>
            <c:spPr>
              <a:solidFill>
                <a:srgbClr val="666699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Bridge'!$I$25:$N$25</c:f>
              <c:numCache>
                <c:formatCode>General</c:formatCode>
                <c:ptCount val="6"/>
                <c:pt idx="0">
                  <c:v>0</c:v>
                </c:pt>
                <c:pt idx="1">
                  <c:v>9.9999999999999992E-2</c:v>
                </c:pt>
                <c:pt idx="2">
                  <c:v>0.19999999999999998</c:v>
                </c:pt>
                <c:pt idx="3">
                  <c:v>0.3</c:v>
                </c:pt>
                <c:pt idx="4">
                  <c:v>0.39999999999999997</c:v>
                </c:pt>
                <c:pt idx="5">
                  <c:v>0.5</c:v>
                </c:pt>
              </c:numCache>
            </c:numRef>
          </c:cat>
          <c:val>
            <c:numRef>
              <c:f>'Brownian Bridge'!$I$48:$N$48</c:f>
              <c:numCache>
                <c:formatCode>0.000</c:formatCode>
                <c:ptCount val="6"/>
                <c:pt idx="0">
                  <c:v>0.65290144007171169</c:v>
                </c:pt>
                <c:pt idx="1">
                  <c:v>0.43114833966810406</c:v>
                </c:pt>
                <c:pt idx="2">
                  <c:v>0.40143453837414511</c:v>
                </c:pt>
                <c:pt idx="3">
                  <c:v>0.58570490636815709</c:v>
                </c:pt>
                <c:pt idx="4">
                  <c:v>0.50959010214408806</c:v>
                </c:pt>
                <c:pt idx="5">
                  <c:v>0.23306293317030863</c:v>
                </c:pt>
              </c:numCache>
            </c:numRef>
          </c:val>
          <c:smooth val="0"/>
        </c:ser>
        <c:ser>
          <c:idx val="23"/>
          <c:order val="23"/>
          <c:spPr>
            <a:ln w="12600">
              <a:solidFill>
                <a:srgbClr val="969696"/>
              </a:solidFill>
              <a:round/>
            </a:ln>
          </c:spPr>
          <c:marker>
            <c:symbol val="triangle"/>
            <c:size val="5"/>
            <c:spPr>
              <a:solidFill>
                <a:srgbClr val="96969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Bridge'!$I$25:$N$25</c:f>
              <c:numCache>
                <c:formatCode>General</c:formatCode>
                <c:ptCount val="6"/>
                <c:pt idx="0">
                  <c:v>0</c:v>
                </c:pt>
                <c:pt idx="1">
                  <c:v>9.9999999999999992E-2</c:v>
                </c:pt>
                <c:pt idx="2">
                  <c:v>0.19999999999999998</c:v>
                </c:pt>
                <c:pt idx="3">
                  <c:v>0.3</c:v>
                </c:pt>
                <c:pt idx="4">
                  <c:v>0.39999999999999997</c:v>
                </c:pt>
                <c:pt idx="5">
                  <c:v>0.5</c:v>
                </c:pt>
              </c:numCache>
            </c:numRef>
          </c:cat>
          <c:val>
            <c:numRef>
              <c:f>'Brownian Bridge'!$I$49:$N$49</c:f>
              <c:numCache>
                <c:formatCode>0.000</c:formatCode>
                <c:ptCount val="6"/>
                <c:pt idx="0">
                  <c:v>-0.58245700752427854</c:v>
                </c:pt>
                <c:pt idx="1">
                  <c:v>-0.61498517628379823</c:v>
                </c:pt>
                <c:pt idx="2">
                  <c:v>-0.7506187315337205</c:v>
                </c:pt>
                <c:pt idx="3">
                  <c:v>3.9885030044914949E-3</c:v>
                </c:pt>
                <c:pt idx="4">
                  <c:v>0.15113461825307795</c:v>
                </c:pt>
                <c:pt idx="5">
                  <c:v>0.5871072250821352</c:v>
                </c:pt>
              </c:numCache>
            </c:numRef>
          </c:val>
          <c:smooth val="0"/>
        </c:ser>
        <c:ser>
          <c:idx val="24"/>
          <c:order val="24"/>
          <c:spPr>
            <a:ln w="12600">
              <a:solidFill>
                <a:srgbClr val="003366"/>
              </a:solidFill>
              <a:round/>
            </a:ln>
          </c:spPr>
          <c:marker>
            <c:symbol val="triangle"/>
            <c:size val="5"/>
            <c:spPr>
              <a:solidFill>
                <a:srgbClr val="00336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Bridge'!$I$25:$N$25</c:f>
              <c:numCache>
                <c:formatCode>General</c:formatCode>
                <c:ptCount val="6"/>
                <c:pt idx="0">
                  <c:v>0</c:v>
                </c:pt>
                <c:pt idx="1">
                  <c:v>9.9999999999999992E-2</c:v>
                </c:pt>
                <c:pt idx="2">
                  <c:v>0.19999999999999998</c:v>
                </c:pt>
                <c:pt idx="3">
                  <c:v>0.3</c:v>
                </c:pt>
                <c:pt idx="4">
                  <c:v>0.39999999999999997</c:v>
                </c:pt>
                <c:pt idx="5">
                  <c:v>0.5</c:v>
                </c:pt>
              </c:numCache>
            </c:numRef>
          </c:cat>
          <c:val>
            <c:numRef>
              <c:f>'Brownian Bridge'!$I$50:$N$50</c:f>
              <c:numCache>
                <c:formatCode>0.000</c:formatCode>
                <c:ptCount val="6"/>
                <c:pt idx="0">
                  <c:v>0.26833495672850072</c:v>
                </c:pt>
                <c:pt idx="1">
                  <c:v>0.4459779870815419</c:v>
                </c:pt>
                <c:pt idx="2">
                  <c:v>0.30401036247443491</c:v>
                </c:pt>
                <c:pt idx="3">
                  <c:v>9.9473999100212651E-2</c:v>
                </c:pt>
                <c:pt idx="4">
                  <c:v>0.39397469145289588</c:v>
                </c:pt>
                <c:pt idx="5">
                  <c:v>0.32339963897717633</c:v>
                </c:pt>
              </c:numCache>
            </c:numRef>
          </c:val>
          <c:smooth val="0"/>
        </c:ser>
        <c:ser>
          <c:idx val="25"/>
          <c:order val="25"/>
          <c:spPr>
            <a:ln w="12600">
              <a:solidFill>
                <a:srgbClr val="339966"/>
              </a:solidFill>
              <a:round/>
            </a:ln>
          </c:spPr>
          <c:marker>
            <c:symbol val="triangle"/>
            <c:size val="5"/>
            <c:spPr>
              <a:solidFill>
                <a:srgbClr val="33996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Bridge'!$I$25:$N$25</c:f>
              <c:numCache>
                <c:formatCode>General</c:formatCode>
                <c:ptCount val="6"/>
                <c:pt idx="0">
                  <c:v>0</c:v>
                </c:pt>
                <c:pt idx="1">
                  <c:v>9.9999999999999992E-2</c:v>
                </c:pt>
                <c:pt idx="2">
                  <c:v>0.19999999999999998</c:v>
                </c:pt>
                <c:pt idx="3">
                  <c:v>0.3</c:v>
                </c:pt>
                <c:pt idx="4">
                  <c:v>0.39999999999999997</c:v>
                </c:pt>
                <c:pt idx="5">
                  <c:v>0.5</c:v>
                </c:pt>
              </c:numCache>
            </c:numRef>
          </c:cat>
          <c:val>
            <c:numRef>
              <c:f>'Brownian Bridge'!$I$51:$N$51</c:f>
              <c:numCache>
                <c:formatCode>0.000</c:formatCode>
                <c:ptCount val="6"/>
                <c:pt idx="0">
                  <c:v>0.28502447754921095</c:v>
                </c:pt>
                <c:pt idx="1">
                  <c:v>0.8138153495075946</c:v>
                </c:pt>
                <c:pt idx="2">
                  <c:v>0.50944951554710105</c:v>
                </c:pt>
                <c:pt idx="3">
                  <c:v>0.4822607379012358</c:v>
                </c:pt>
                <c:pt idx="4">
                  <c:v>0.49312239185850515</c:v>
                </c:pt>
                <c:pt idx="5">
                  <c:v>0.54161014387701578</c:v>
                </c:pt>
              </c:numCache>
            </c:numRef>
          </c:val>
          <c:smooth val="0"/>
        </c:ser>
        <c:ser>
          <c:idx val="26"/>
          <c:order val="26"/>
          <c:spPr>
            <a:ln w="12600">
              <a:solidFill>
                <a:srgbClr val="003300"/>
              </a:solidFill>
              <a:round/>
            </a:ln>
          </c:spPr>
          <c:marker>
            <c:symbol val="triangle"/>
            <c:size val="5"/>
            <c:spPr>
              <a:solidFill>
                <a:srgbClr val="0033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Bridge'!$I$25:$N$25</c:f>
              <c:numCache>
                <c:formatCode>General</c:formatCode>
                <c:ptCount val="6"/>
                <c:pt idx="0">
                  <c:v>0</c:v>
                </c:pt>
                <c:pt idx="1">
                  <c:v>9.9999999999999992E-2</c:v>
                </c:pt>
                <c:pt idx="2">
                  <c:v>0.19999999999999998</c:v>
                </c:pt>
                <c:pt idx="3">
                  <c:v>0.3</c:v>
                </c:pt>
                <c:pt idx="4">
                  <c:v>0.39999999999999997</c:v>
                </c:pt>
                <c:pt idx="5">
                  <c:v>0.5</c:v>
                </c:pt>
              </c:numCache>
            </c:numRef>
          </c:cat>
          <c:val>
            <c:numRef>
              <c:f>'Brownian Bridge'!$I$52:$N$52</c:f>
              <c:numCache>
                <c:formatCode>0.000</c:formatCode>
                <c:ptCount val="6"/>
                <c:pt idx="0">
                  <c:v>-1.0016944405484822</c:v>
                </c:pt>
                <c:pt idx="1">
                  <c:v>-1.2001484870102126</c:v>
                </c:pt>
                <c:pt idx="2">
                  <c:v>-0.74981638144811646</c:v>
                </c:pt>
                <c:pt idx="3">
                  <c:v>-0.91012715567181912</c:v>
                </c:pt>
                <c:pt idx="4">
                  <c:v>-1.0359265596431351</c:v>
                </c:pt>
                <c:pt idx="5">
                  <c:v>-1.283320379101677</c:v>
                </c:pt>
              </c:numCache>
            </c:numRef>
          </c:val>
          <c:smooth val="0"/>
        </c:ser>
        <c:ser>
          <c:idx val="27"/>
          <c:order val="27"/>
          <c:spPr>
            <a:ln w="12600">
              <a:solidFill>
                <a:srgbClr val="333300"/>
              </a:solidFill>
              <a:round/>
            </a:ln>
          </c:spPr>
          <c:marker>
            <c:symbol val="diamond"/>
            <c:size val="5"/>
            <c:spPr>
              <a:solidFill>
                <a:srgbClr val="3333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Bridge'!$I$25:$N$25</c:f>
              <c:numCache>
                <c:formatCode>General</c:formatCode>
                <c:ptCount val="6"/>
                <c:pt idx="0">
                  <c:v>0</c:v>
                </c:pt>
                <c:pt idx="1">
                  <c:v>9.9999999999999992E-2</c:v>
                </c:pt>
                <c:pt idx="2">
                  <c:v>0.19999999999999998</c:v>
                </c:pt>
                <c:pt idx="3">
                  <c:v>0.3</c:v>
                </c:pt>
                <c:pt idx="4">
                  <c:v>0.39999999999999997</c:v>
                </c:pt>
                <c:pt idx="5">
                  <c:v>0.5</c:v>
                </c:pt>
              </c:numCache>
            </c:numRef>
          </c:cat>
          <c:val>
            <c:numRef>
              <c:f>'Brownian Bridge'!$I$53:$N$53</c:f>
              <c:numCache>
                <c:formatCode>0.000</c:formatCode>
                <c:ptCount val="6"/>
                <c:pt idx="0">
                  <c:v>-0.33325794338717368</c:v>
                </c:pt>
                <c:pt idx="1">
                  <c:v>-0.35580389075916696</c:v>
                </c:pt>
                <c:pt idx="2">
                  <c:v>-0.24588806060542445</c:v>
                </c:pt>
                <c:pt idx="3">
                  <c:v>0.26204781917142628</c:v>
                </c:pt>
                <c:pt idx="4">
                  <c:v>-2.7902420877826128E-2</c:v>
                </c:pt>
                <c:pt idx="5">
                  <c:v>-0.24216415834255581</c:v>
                </c:pt>
              </c:numCache>
            </c:numRef>
          </c:val>
          <c:smooth val="0"/>
        </c:ser>
        <c:ser>
          <c:idx val="28"/>
          <c:order val="28"/>
          <c:spPr>
            <a:ln w="12600">
              <a:solidFill>
                <a:srgbClr val="993300"/>
              </a:solidFill>
              <a:round/>
            </a:ln>
          </c:spPr>
          <c:marker>
            <c:symbol val="square"/>
            <c:size val="5"/>
            <c:spPr>
              <a:solidFill>
                <a:srgbClr val="9933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Bridge'!$I$25:$N$25</c:f>
              <c:numCache>
                <c:formatCode>General</c:formatCode>
                <c:ptCount val="6"/>
                <c:pt idx="0">
                  <c:v>0</c:v>
                </c:pt>
                <c:pt idx="1">
                  <c:v>9.9999999999999992E-2</c:v>
                </c:pt>
                <c:pt idx="2">
                  <c:v>0.19999999999999998</c:v>
                </c:pt>
                <c:pt idx="3">
                  <c:v>0.3</c:v>
                </c:pt>
                <c:pt idx="4">
                  <c:v>0.39999999999999997</c:v>
                </c:pt>
                <c:pt idx="5">
                  <c:v>0.5</c:v>
                </c:pt>
              </c:numCache>
            </c:numRef>
          </c:cat>
          <c:val>
            <c:numRef>
              <c:f>'Brownian Bridge'!$I$54:$N$54</c:f>
              <c:numCache>
                <c:formatCode>0.000</c:formatCode>
                <c:ptCount val="6"/>
                <c:pt idx="0">
                  <c:v>-1.3309618975884061</c:v>
                </c:pt>
                <c:pt idx="1">
                  <c:v>-1.1448964312692251</c:v>
                </c:pt>
                <c:pt idx="2">
                  <c:v>-0.84758009397382894</c:v>
                </c:pt>
                <c:pt idx="3">
                  <c:v>-1.0410809866085839</c:v>
                </c:pt>
                <c:pt idx="4">
                  <c:v>-1.1857081932343307</c:v>
                </c:pt>
                <c:pt idx="5">
                  <c:v>-1.2790908741944278</c:v>
                </c:pt>
              </c:numCache>
            </c:numRef>
          </c:val>
          <c:smooth val="0"/>
        </c:ser>
        <c:ser>
          <c:idx val="29"/>
          <c:order val="29"/>
          <c:spPr>
            <a:ln w="12600">
              <a:solidFill>
                <a:srgbClr val="993366"/>
              </a:solidFill>
              <a:round/>
            </a:ln>
          </c:spPr>
          <c:marker>
            <c:symbol val="triangle"/>
            <c:size val="5"/>
            <c:spPr>
              <a:solidFill>
                <a:srgbClr val="99336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Bridge'!$I$25:$N$25</c:f>
              <c:numCache>
                <c:formatCode>General</c:formatCode>
                <c:ptCount val="6"/>
                <c:pt idx="0">
                  <c:v>0</c:v>
                </c:pt>
                <c:pt idx="1">
                  <c:v>9.9999999999999992E-2</c:v>
                </c:pt>
                <c:pt idx="2">
                  <c:v>0.19999999999999998</c:v>
                </c:pt>
                <c:pt idx="3">
                  <c:v>0.3</c:v>
                </c:pt>
                <c:pt idx="4">
                  <c:v>0.39999999999999997</c:v>
                </c:pt>
                <c:pt idx="5">
                  <c:v>0.5</c:v>
                </c:pt>
              </c:numCache>
            </c:numRef>
          </c:cat>
          <c:val>
            <c:numRef>
              <c:f>'Brownian Bridge'!$I$55:$N$55</c:f>
              <c:numCache>
                <c:formatCode>0.000</c:formatCode>
                <c:ptCount val="6"/>
                <c:pt idx="0">
                  <c:v>-0.52504032811464629</c:v>
                </c:pt>
                <c:pt idx="1">
                  <c:v>-0.50085661901087009</c:v>
                </c:pt>
                <c:pt idx="2">
                  <c:v>-0.99789409263469842</c:v>
                </c:pt>
                <c:pt idx="3">
                  <c:v>-0.9437001548912336</c:v>
                </c:pt>
                <c:pt idx="4">
                  <c:v>-1.187224453201855</c:v>
                </c:pt>
                <c:pt idx="5">
                  <c:v>-1.375722026647592</c:v>
                </c:pt>
              </c:numCache>
            </c:numRef>
          </c:val>
          <c:smooth val="0"/>
        </c:ser>
        <c:ser>
          <c:idx val="30"/>
          <c:order val="30"/>
          <c:spPr>
            <a:ln w="12600">
              <a:solidFill>
                <a:srgbClr val="333399"/>
              </a:solidFill>
              <a:round/>
            </a:ln>
          </c:spPr>
          <c:marker>
            <c:symbol val="square"/>
            <c:size val="5"/>
            <c:spPr>
              <a:solidFill>
                <a:srgbClr val="333399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Bridge'!$I$25:$N$25</c:f>
              <c:numCache>
                <c:formatCode>General</c:formatCode>
                <c:ptCount val="6"/>
                <c:pt idx="0">
                  <c:v>0</c:v>
                </c:pt>
                <c:pt idx="1">
                  <c:v>9.9999999999999992E-2</c:v>
                </c:pt>
                <c:pt idx="2">
                  <c:v>0.19999999999999998</c:v>
                </c:pt>
                <c:pt idx="3">
                  <c:v>0.3</c:v>
                </c:pt>
                <c:pt idx="4">
                  <c:v>0.39999999999999997</c:v>
                </c:pt>
                <c:pt idx="5">
                  <c:v>0.5</c:v>
                </c:pt>
              </c:numCache>
            </c:numRef>
          </c:cat>
          <c:val>
            <c:numRef>
              <c:f>'Brownian Bridge'!$I$56:$N$56</c:f>
              <c:numCache>
                <c:formatCode>0.000</c:formatCode>
                <c:ptCount val="6"/>
                <c:pt idx="0">
                  <c:v>0.49141196462220205</c:v>
                </c:pt>
                <c:pt idx="1">
                  <c:v>0.40161568034911077</c:v>
                </c:pt>
                <c:pt idx="2">
                  <c:v>0.41989247978130351</c:v>
                </c:pt>
                <c:pt idx="3">
                  <c:v>0.88279421804677161</c:v>
                </c:pt>
                <c:pt idx="4">
                  <c:v>0.82807505660727543</c:v>
                </c:pt>
                <c:pt idx="5">
                  <c:v>0.36131206595974419</c:v>
                </c:pt>
              </c:numCache>
            </c:numRef>
          </c:val>
          <c:smooth val="0"/>
        </c:ser>
        <c:ser>
          <c:idx val="31"/>
          <c:order val="31"/>
          <c:spPr>
            <a:ln w="12600">
              <a:solidFill>
                <a:srgbClr val="000000"/>
              </a:solidFill>
              <a:round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Bridge'!$I$25:$N$25</c:f>
              <c:numCache>
                <c:formatCode>General</c:formatCode>
                <c:ptCount val="6"/>
                <c:pt idx="0">
                  <c:v>0</c:v>
                </c:pt>
                <c:pt idx="1">
                  <c:v>9.9999999999999992E-2</c:v>
                </c:pt>
                <c:pt idx="2">
                  <c:v>0.19999999999999998</c:v>
                </c:pt>
                <c:pt idx="3">
                  <c:v>0.3</c:v>
                </c:pt>
                <c:pt idx="4">
                  <c:v>0.39999999999999997</c:v>
                </c:pt>
                <c:pt idx="5">
                  <c:v>0.5</c:v>
                </c:pt>
              </c:numCache>
            </c:numRef>
          </c:cat>
          <c:val>
            <c:numRef>
              <c:f>'Brownian Bridge'!$I$57:$N$57</c:f>
              <c:numCache>
                <c:formatCode>0.000</c:formatCode>
                <c:ptCount val="6"/>
                <c:pt idx="0">
                  <c:v>-0.55480200818014813</c:v>
                </c:pt>
                <c:pt idx="1">
                  <c:v>-0.68856672378571959</c:v>
                </c:pt>
                <c:pt idx="2">
                  <c:v>-0.62469029853192792</c:v>
                </c:pt>
                <c:pt idx="3">
                  <c:v>-1.2267383531486193</c:v>
                </c:pt>
                <c:pt idx="4">
                  <c:v>-0.60842722827371376</c:v>
                </c:pt>
                <c:pt idx="5">
                  <c:v>-1.0912419737232582</c:v>
                </c:pt>
              </c:numCache>
            </c:numRef>
          </c:val>
          <c:smooth val="0"/>
        </c:ser>
        <c:ser>
          <c:idx val="32"/>
          <c:order val="32"/>
          <c:spPr>
            <a:ln w="12600">
              <a:solidFill>
                <a:srgbClr val="FFFFFF"/>
              </a:solidFill>
              <a:round/>
            </a:ln>
          </c:spPr>
          <c:marker>
            <c:symbol val="triangle"/>
            <c:size val="5"/>
            <c:spPr>
              <a:solidFill>
                <a:srgbClr val="FFFFF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Bridge'!$I$25:$N$25</c:f>
              <c:numCache>
                <c:formatCode>General</c:formatCode>
                <c:ptCount val="6"/>
                <c:pt idx="0">
                  <c:v>0</c:v>
                </c:pt>
                <c:pt idx="1">
                  <c:v>9.9999999999999992E-2</c:v>
                </c:pt>
                <c:pt idx="2">
                  <c:v>0.19999999999999998</c:v>
                </c:pt>
                <c:pt idx="3">
                  <c:v>0.3</c:v>
                </c:pt>
                <c:pt idx="4">
                  <c:v>0.39999999999999997</c:v>
                </c:pt>
                <c:pt idx="5">
                  <c:v>0.5</c:v>
                </c:pt>
              </c:numCache>
            </c:numRef>
          </c:cat>
          <c:val>
            <c:numRef>
              <c:f>'Brownian Bridge'!$I$58:$N$58</c:f>
              <c:numCache>
                <c:formatCode>0.000</c:formatCode>
                <c:ptCount val="6"/>
                <c:pt idx="0">
                  <c:v>0.13117677450937687</c:v>
                </c:pt>
                <c:pt idx="1">
                  <c:v>-0.39846075638067496</c:v>
                </c:pt>
                <c:pt idx="2">
                  <c:v>-0.25771384421958082</c:v>
                </c:pt>
                <c:pt idx="3">
                  <c:v>-0.55714065619794773</c:v>
                </c:pt>
                <c:pt idx="4">
                  <c:v>-8.7699592955366779E-2</c:v>
                </c:pt>
                <c:pt idx="5">
                  <c:v>0.11437543592901928</c:v>
                </c:pt>
              </c:numCache>
            </c:numRef>
          </c:val>
          <c:smooth val="0"/>
        </c:ser>
        <c:ser>
          <c:idx val="33"/>
          <c:order val="33"/>
          <c:spPr>
            <a:ln w="12600">
              <a:solidFill>
                <a:srgbClr val="FF0000"/>
              </a:solidFill>
              <a:round/>
            </a:ln>
          </c:spPr>
          <c:marker>
            <c:symbol val="triangle"/>
            <c:size val="5"/>
            <c:spPr>
              <a:solidFill>
                <a:srgbClr val="FF0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Bridge'!$I$25:$N$25</c:f>
              <c:numCache>
                <c:formatCode>General</c:formatCode>
                <c:ptCount val="6"/>
                <c:pt idx="0">
                  <c:v>0</c:v>
                </c:pt>
                <c:pt idx="1">
                  <c:v>9.9999999999999992E-2</c:v>
                </c:pt>
                <c:pt idx="2">
                  <c:v>0.19999999999999998</c:v>
                </c:pt>
                <c:pt idx="3">
                  <c:v>0.3</c:v>
                </c:pt>
                <c:pt idx="4">
                  <c:v>0.39999999999999997</c:v>
                </c:pt>
                <c:pt idx="5">
                  <c:v>0.5</c:v>
                </c:pt>
              </c:numCache>
            </c:numRef>
          </c:cat>
          <c:val>
            <c:numRef>
              <c:f>'Brownian Bridge'!$I$59:$N$59</c:f>
              <c:numCache>
                <c:formatCode>0.000</c:formatCode>
                <c:ptCount val="6"/>
                <c:pt idx="0">
                  <c:v>-6.2390952226166932E-2</c:v>
                </c:pt>
                <c:pt idx="1">
                  <c:v>2.8050434352145812E-2</c:v>
                </c:pt>
                <c:pt idx="2">
                  <c:v>6.6733952356001464E-2</c:v>
                </c:pt>
                <c:pt idx="3">
                  <c:v>-0.17301665037668934</c:v>
                </c:pt>
                <c:pt idx="4">
                  <c:v>-0.32085225307977766</c:v>
                </c:pt>
                <c:pt idx="5">
                  <c:v>0.2124403715246112</c:v>
                </c:pt>
              </c:numCache>
            </c:numRef>
          </c:val>
          <c:smooth val="0"/>
        </c:ser>
        <c:ser>
          <c:idx val="34"/>
          <c:order val="34"/>
          <c:spPr>
            <a:ln w="12600">
              <a:solidFill>
                <a:srgbClr val="00FF00"/>
              </a:solidFill>
              <a:round/>
            </a:ln>
          </c:spPr>
          <c:marker>
            <c:symbol val="triangle"/>
            <c:size val="5"/>
            <c:spPr>
              <a:solidFill>
                <a:srgbClr val="00FF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Bridge'!$I$25:$N$25</c:f>
              <c:numCache>
                <c:formatCode>General</c:formatCode>
                <c:ptCount val="6"/>
                <c:pt idx="0">
                  <c:v>0</c:v>
                </c:pt>
                <c:pt idx="1">
                  <c:v>9.9999999999999992E-2</c:v>
                </c:pt>
                <c:pt idx="2">
                  <c:v>0.19999999999999998</c:v>
                </c:pt>
                <c:pt idx="3">
                  <c:v>0.3</c:v>
                </c:pt>
                <c:pt idx="4">
                  <c:v>0.39999999999999997</c:v>
                </c:pt>
                <c:pt idx="5">
                  <c:v>0.5</c:v>
                </c:pt>
              </c:numCache>
            </c:numRef>
          </c:cat>
          <c:val>
            <c:numRef>
              <c:f>'Brownian Bridge'!$I$60:$N$60</c:f>
              <c:numCache>
                <c:formatCode>0.000</c:formatCode>
                <c:ptCount val="6"/>
                <c:pt idx="0">
                  <c:v>0.70219956623792135</c:v>
                </c:pt>
                <c:pt idx="1">
                  <c:v>1.0139635978830412</c:v>
                </c:pt>
                <c:pt idx="2">
                  <c:v>0.91692534712822193</c:v>
                </c:pt>
                <c:pt idx="3">
                  <c:v>0.91462712202578555</c:v>
                </c:pt>
                <c:pt idx="4">
                  <c:v>1.0939491153530432</c:v>
                </c:pt>
                <c:pt idx="5">
                  <c:v>1.2574887931578069</c:v>
                </c:pt>
              </c:numCache>
            </c:numRef>
          </c:val>
          <c:smooth val="0"/>
        </c:ser>
        <c:ser>
          <c:idx val="35"/>
          <c:order val="35"/>
          <c:spPr>
            <a:ln w="12600">
              <a:solidFill>
                <a:srgbClr val="0000FF"/>
              </a:solidFill>
              <a:round/>
            </a:ln>
          </c:spPr>
          <c:marker>
            <c:symbol val="triangle"/>
            <c:size val="5"/>
            <c:spPr>
              <a:solidFill>
                <a:srgbClr val="0000F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Bridge'!$I$25:$N$25</c:f>
              <c:numCache>
                <c:formatCode>General</c:formatCode>
                <c:ptCount val="6"/>
                <c:pt idx="0">
                  <c:v>0</c:v>
                </c:pt>
                <c:pt idx="1">
                  <c:v>9.9999999999999992E-2</c:v>
                </c:pt>
                <c:pt idx="2">
                  <c:v>0.19999999999999998</c:v>
                </c:pt>
                <c:pt idx="3">
                  <c:v>0.3</c:v>
                </c:pt>
                <c:pt idx="4">
                  <c:v>0.39999999999999997</c:v>
                </c:pt>
                <c:pt idx="5">
                  <c:v>0.5</c:v>
                </c:pt>
              </c:numCache>
            </c:numRef>
          </c:cat>
          <c:val>
            <c:numRef>
              <c:f>'Brownian Bridge'!$I$61:$N$61</c:f>
              <c:numCache>
                <c:formatCode>0.000</c:formatCode>
                <c:ptCount val="6"/>
                <c:pt idx="0">
                  <c:v>5.7707358691692398E-2</c:v>
                </c:pt>
                <c:pt idx="1">
                  <c:v>0.38035255334298845</c:v>
                </c:pt>
                <c:pt idx="2">
                  <c:v>0.17107833086855889</c:v>
                </c:pt>
                <c:pt idx="3">
                  <c:v>0.6510369287436879</c:v>
                </c:pt>
                <c:pt idx="4">
                  <c:v>0.62589073830184827</c:v>
                </c:pt>
                <c:pt idx="5">
                  <c:v>0.76266513768038069</c:v>
                </c:pt>
              </c:numCache>
            </c:numRef>
          </c:val>
          <c:smooth val="0"/>
        </c:ser>
        <c:ser>
          <c:idx val="36"/>
          <c:order val="36"/>
          <c:spPr>
            <a:ln w="12600">
              <a:solidFill>
                <a:srgbClr val="FFFF00"/>
              </a:solidFill>
              <a:round/>
            </a:ln>
          </c:spPr>
          <c:marker>
            <c:symbol val="diamond"/>
            <c:size val="5"/>
            <c:spPr>
              <a:solidFill>
                <a:srgbClr val="FFFF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Bridge'!$I$25:$N$25</c:f>
              <c:numCache>
                <c:formatCode>General</c:formatCode>
                <c:ptCount val="6"/>
                <c:pt idx="0">
                  <c:v>0</c:v>
                </c:pt>
                <c:pt idx="1">
                  <c:v>9.9999999999999992E-2</c:v>
                </c:pt>
                <c:pt idx="2">
                  <c:v>0.19999999999999998</c:v>
                </c:pt>
                <c:pt idx="3">
                  <c:v>0.3</c:v>
                </c:pt>
                <c:pt idx="4">
                  <c:v>0.39999999999999997</c:v>
                </c:pt>
                <c:pt idx="5">
                  <c:v>0.5</c:v>
                </c:pt>
              </c:numCache>
            </c:numRef>
          </c:cat>
          <c:val>
            <c:numRef>
              <c:f>'Brownian Bridge'!$I$62:$N$62</c:f>
              <c:numCache>
                <c:formatCode>0.000</c:formatCode>
                <c:ptCount val="6"/>
                <c:pt idx="0">
                  <c:v>0.17567014225959343</c:v>
                </c:pt>
                <c:pt idx="1">
                  <c:v>-0.28519943401451642</c:v>
                </c:pt>
                <c:pt idx="2">
                  <c:v>-0.69679367321704544</c:v>
                </c:pt>
                <c:pt idx="3">
                  <c:v>-0.71119217555846626</c:v>
                </c:pt>
                <c:pt idx="4">
                  <c:v>-0.79437088728921945</c:v>
                </c:pt>
                <c:pt idx="5">
                  <c:v>-0.74717051557332048</c:v>
                </c:pt>
              </c:numCache>
            </c:numRef>
          </c:val>
          <c:smooth val="0"/>
        </c:ser>
        <c:ser>
          <c:idx val="37"/>
          <c:order val="37"/>
          <c:spPr>
            <a:ln w="12600">
              <a:solidFill>
                <a:srgbClr val="FF00FF"/>
              </a:solidFill>
              <a:round/>
            </a:ln>
          </c:spPr>
          <c:marker>
            <c:symbol val="square"/>
            <c:size val="5"/>
            <c:spPr>
              <a:solidFill>
                <a:srgbClr val="FF00F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Bridge'!$I$25:$N$25</c:f>
              <c:numCache>
                <c:formatCode>General</c:formatCode>
                <c:ptCount val="6"/>
                <c:pt idx="0">
                  <c:v>0</c:v>
                </c:pt>
                <c:pt idx="1">
                  <c:v>9.9999999999999992E-2</c:v>
                </c:pt>
                <c:pt idx="2">
                  <c:v>0.19999999999999998</c:v>
                </c:pt>
                <c:pt idx="3">
                  <c:v>0.3</c:v>
                </c:pt>
                <c:pt idx="4">
                  <c:v>0.39999999999999997</c:v>
                </c:pt>
                <c:pt idx="5">
                  <c:v>0.5</c:v>
                </c:pt>
              </c:numCache>
            </c:numRef>
          </c:cat>
          <c:val>
            <c:numRef>
              <c:f>'Brownian Bridge'!$I$63:$N$63</c:f>
              <c:numCache>
                <c:formatCode>0.000</c:formatCode>
                <c:ptCount val="6"/>
                <c:pt idx="0">
                  <c:v>1.8221082795681954E-2</c:v>
                </c:pt>
                <c:pt idx="1">
                  <c:v>-0.46809077155107182</c:v>
                </c:pt>
                <c:pt idx="2">
                  <c:v>-0.84047633303836478</c:v>
                </c:pt>
                <c:pt idx="3">
                  <c:v>-0.30592556331716014</c:v>
                </c:pt>
                <c:pt idx="4">
                  <c:v>-0.13267601882674279</c:v>
                </c:pt>
                <c:pt idx="5">
                  <c:v>-2.2456812416955768E-2</c:v>
                </c:pt>
              </c:numCache>
            </c:numRef>
          </c:val>
          <c:smooth val="0"/>
        </c:ser>
        <c:ser>
          <c:idx val="38"/>
          <c:order val="38"/>
          <c:spPr>
            <a:ln w="12600">
              <a:solidFill>
                <a:srgbClr val="00FFFF"/>
              </a:solidFill>
              <a:round/>
            </a:ln>
          </c:spPr>
          <c:marker>
            <c:symbol val="triangle"/>
            <c:size val="5"/>
            <c:spPr>
              <a:solidFill>
                <a:srgbClr val="00FFF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Bridge'!$I$25:$N$25</c:f>
              <c:numCache>
                <c:formatCode>General</c:formatCode>
                <c:ptCount val="6"/>
                <c:pt idx="0">
                  <c:v>0</c:v>
                </c:pt>
                <c:pt idx="1">
                  <c:v>9.9999999999999992E-2</c:v>
                </c:pt>
                <c:pt idx="2">
                  <c:v>0.19999999999999998</c:v>
                </c:pt>
                <c:pt idx="3">
                  <c:v>0.3</c:v>
                </c:pt>
                <c:pt idx="4">
                  <c:v>0.39999999999999997</c:v>
                </c:pt>
                <c:pt idx="5">
                  <c:v>0.5</c:v>
                </c:pt>
              </c:numCache>
            </c:numRef>
          </c:cat>
          <c:val>
            <c:numRef>
              <c:f>'Brownian Bridge'!$I$64:$N$64</c:f>
              <c:numCache>
                <c:formatCode>0.000</c:formatCode>
                <c:ptCount val="6"/>
                <c:pt idx="0">
                  <c:v>1.3626623926145471</c:v>
                </c:pt>
                <c:pt idx="1">
                  <c:v>1.7286606611650388</c:v>
                </c:pt>
                <c:pt idx="2">
                  <c:v>2.0712147418285616</c:v>
                </c:pt>
                <c:pt idx="3">
                  <c:v>1.3931422257873225</c:v>
                </c:pt>
                <c:pt idx="4">
                  <c:v>0.91267826801606855</c:v>
                </c:pt>
                <c:pt idx="5">
                  <c:v>0.61346829375144674</c:v>
                </c:pt>
              </c:numCache>
            </c:numRef>
          </c:val>
          <c:smooth val="0"/>
        </c:ser>
        <c:ser>
          <c:idx val="39"/>
          <c:order val="39"/>
          <c:spPr>
            <a:ln w="12600">
              <a:solidFill>
                <a:srgbClr val="800000"/>
              </a:solidFill>
              <a:round/>
            </a:ln>
          </c:spPr>
          <c:marker>
            <c:symbol val="square"/>
            <c:size val="5"/>
            <c:spPr>
              <a:solidFill>
                <a:srgbClr val="800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Bridge'!$I$25:$N$25</c:f>
              <c:numCache>
                <c:formatCode>General</c:formatCode>
                <c:ptCount val="6"/>
                <c:pt idx="0">
                  <c:v>0</c:v>
                </c:pt>
                <c:pt idx="1">
                  <c:v>9.9999999999999992E-2</c:v>
                </c:pt>
                <c:pt idx="2">
                  <c:v>0.19999999999999998</c:v>
                </c:pt>
                <c:pt idx="3">
                  <c:v>0.3</c:v>
                </c:pt>
                <c:pt idx="4">
                  <c:v>0.39999999999999997</c:v>
                </c:pt>
                <c:pt idx="5">
                  <c:v>0.5</c:v>
                </c:pt>
              </c:numCache>
            </c:numRef>
          </c:cat>
          <c:val>
            <c:numRef>
              <c:f>'Brownian Bridge'!$I$65:$N$65</c:f>
              <c:numCache>
                <c:formatCode>0.000</c:formatCode>
                <c:ptCount val="6"/>
                <c:pt idx="0">
                  <c:v>-2.2243272579335152E-3</c:v>
                </c:pt>
                <c:pt idx="1">
                  <c:v>-0.15111946905485185</c:v>
                </c:pt>
                <c:pt idx="2">
                  <c:v>-0.40953148965945602</c:v>
                </c:pt>
                <c:pt idx="3">
                  <c:v>-0.27064680988173018</c:v>
                </c:pt>
                <c:pt idx="4">
                  <c:v>-0.64486408058397127</c:v>
                </c:pt>
                <c:pt idx="5">
                  <c:v>-0.55759847977811428</c:v>
                </c:pt>
              </c:numCache>
            </c:numRef>
          </c:val>
          <c:smooth val="0"/>
        </c:ser>
        <c:ser>
          <c:idx val="40"/>
          <c:order val="40"/>
          <c:spPr>
            <a:ln w="12600">
              <a:solidFill>
                <a:srgbClr val="008000"/>
              </a:solidFill>
              <a:round/>
            </a:ln>
          </c:spPr>
          <c:marker>
            <c:symbol val="square"/>
            <c:size val="5"/>
            <c:spPr>
              <a:solidFill>
                <a:srgbClr val="008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Bridge'!$I$25:$N$25</c:f>
              <c:numCache>
                <c:formatCode>General</c:formatCode>
                <c:ptCount val="6"/>
                <c:pt idx="0">
                  <c:v>0</c:v>
                </c:pt>
                <c:pt idx="1">
                  <c:v>9.9999999999999992E-2</c:v>
                </c:pt>
                <c:pt idx="2">
                  <c:v>0.19999999999999998</c:v>
                </c:pt>
                <c:pt idx="3">
                  <c:v>0.3</c:v>
                </c:pt>
                <c:pt idx="4">
                  <c:v>0.39999999999999997</c:v>
                </c:pt>
                <c:pt idx="5">
                  <c:v>0.5</c:v>
                </c:pt>
              </c:numCache>
            </c:numRef>
          </c:cat>
          <c:val>
            <c:numRef>
              <c:f>'Brownian Bridge'!$I$66:$N$66</c:f>
              <c:numCache>
                <c:formatCode>0.000</c:formatCode>
                <c:ptCount val="6"/>
                <c:pt idx="0">
                  <c:v>-0.78774432645924275</c:v>
                </c:pt>
                <c:pt idx="1">
                  <c:v>-1.0292993243053192</c:v>
                </c:pt>
                <c:pt idx="2">
                  <c:v>-1.1040639791296547</c:v>
                </c:pt>
                <c:pt idx="3">
                  <c:v>-0.83931072602322543</c:v>
                </c:pt>
                <c:pt idx="4">
                  <c:v>-0.91824817504183209</c:v>
                </c:pt>
                <c:pt idx="5">
                  <c:v>-0.90247735337780666</c:v>
                </c:pt>
              </c:numCache>
            </c:numRef>
          </c:val>
          <c:smooth val="0"/>
        </c:ser>
        <c:ser>
          <c:idx val="41"/>
          <c:order val="41"/>
          <c:spPr>
            <a:ln w="12600">
              <a:solidFill>
                <a:srgbClr val="000080"/>
              </a:solidFill>
              <a:round/>
            </a:ln>
          </c:spPr>
          <c:marker>
            <c:symbol val="triangle"/>
            <c:size val="5"/>
            <c:spPr>
              <a:solidFill>
                <a:srgbClr val="00008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Bridge'!$I$25:$N$25</c:f>
              <c:numCache>
                <c:formatCode>General</c:formatCode>
                <c:ptCount val="6"/>
                <c:pt idx="0">
                  <c:v>0</c:v>
                </c:pt>
                <c:pt idx="1">
                  <c:v>9.9999999999999992E-2</c:v>
                </c:pt>
                <c:pt idx="2">
                  <c:v>0.19999999999999998</c:v>
                </c:pt>
                <c:pt idx="3">
                  <c:v>0.3</c:v>
                </c:pt>
                <c:pt idx="4">
                  <c:v>0.39999999999999997</c:v>
                </c:pt>
                <c:pt idx="5">
                  <c:v>0.5</c:v>
                </c:pt>
              </c:numCache>
            </c:numRef>
          </c:cat>
          <c:val>
            <c:numRef>
              <c:f>'Brownian Bridge'!$I$67:$N$67</c:f>
              <c:numCache>
                <c:formatCode>0.000</c:formatCode>
                <c:ptCount val="6"/>
                <c:pt idx="0">
                  <c:v>0.62298208242334552</c:v>
                </c:pt>
                <c:pt idx="1">
                  <c:v>0.86686697654473244</c:v>
                </c:pt>
                <c:pt idx="2">
                  <c:v>0.94362729500702536</c:v>
                </c:pt>
                <c:pt idx="3">
                  <c:v>0.88986732082437425</c:v>
                </c:pt>
                <c:pt idx="4">
                  <c:v>1.0407856898870618</c:v>
                </c:pt>
                <c:pt idx="5">
                  <c:v>1.1708462243098241</c:v>
                </c:pt>
              </c:numCache>
            </c:numRef>
          </c:val>
          <c:smooth val="0"/>
        </c:ser>
        <c:ser>
          <c:idx val="42"/>
          <c:order val="42"/>
          <c:spPr>
            <a:ln w="12600">
              <a:solidFill>
                <a:srgbClr val="808000"/>
              </a:solidFill>
              <a:round/>
            </a:ln>
          </c:spPr>
          <c:marker>
            <c:symbol val="triangle"/>
            <c:size val="5"/>
            <c:spPr>
              <a:solidFill>
                <a:srgbClr val="808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Bridge'!$I$25:$N$25</c:f>
              <c:numCache>
                <c:formatCode>General</c:formatCode>
                <c:ptCount val="6"/>
                <c:pt idx="0">
                  <c:v>0</c:v>
                </c:pt>
                <c:pt idx="1">
                  <c:v>9.9999999999999992E-2</c:v>
                </c:pt>
                <c:pt idx="2">
                  <c:v>0.19999999999999998</c:v>
                </c:pt>
                <c:pt idx="3">
                  <c:v>0.3</c:v>
                </c:pt>
                <c:pt idx="4">
                  <c:v>0.39999999999999997</c:v>
                </c:pt>
                <c:pt idx="5">
                  <c:v>0.5</c:v>
                </c:pt>
              </c:numCache>
            </c:numRef>
          </c:cat>
          <c:val>
            <c:numRef>
              <c:f>'Brownian Bridge'!$I$68:$N$68</c:f>
              <c:numCache>
                <c:formatCode>0.000</c:formatCode>
                <c:ptCount val="6"/>
                <c:pt idx="0">
                  <c:v>0.48557248316994761</c:v>
                </c:pt>
                <c:pt idx="1">
                  <c:v>1.0056573529199464</c:v>
                </c:pt>
                <c:pt idx="2">
                  <c:v>1.0512719831484669</c:v>
                </c:pt>
                <c:pt idx="3">
                  <c:v>1.0607907551567868</c:v>
                </c:pt>
                <c:pt idx="4">
                  <c:v>1.0165517663393289</c:v>
                </c:pt>
                <c:pt idx="5">
                  <c:v>0.82396066359146558</c:v>
                </c:pt>
              </c:numCache>
            </c:numRef>
          </c:val>
          <c:smooth val="0"/>
        </c:ser>
        <c:ser>
          <c:idx val="43"/>
          <c:order val="43"/>
          <c:spPr>
            <a:ln w="12600">
              <a:solidFill>
                <a:srgbClr val="800080"/>
              </a:solidFill>
              <a:round/>
            </a:ln>
          </c:spPr>
          <c:marker>
            <c:symbol val="triangle"/>
            <c:size val="5"/>
            <c:spPr>
              <a:solidFill>
                <a:srgbClr val="80008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Bridge'!$I$25:$N$25</c:f>
              <c:numCache>
                <c:formatCode>General</c:formatCode>
                <c:ptCount val="6"/>
                <c:pt idx="0">
                  <c:v>0</c:v>
                </c:pt>
                <c:pt idx="1">
                  <c:v>9.9999999999999992E-2</c:v>
                </c:pt>
                <c:pt idx="2">
                  <c:v>0.19999999999999998</c:v>
                </c:pt>
                <c:pt idx="3">
                  <c:v>0.3</c:v>
                </c:pt>
                <c:pt idx="4">
                  <c:v>0.39999999999999997</c:v>
                </c:pt>
                <c:pt idx="5">
                  <c:v>0.5</c:v>
                </c:pt>
              </c:numCache>
            </c:numRef>
          </c:cat>
          <c:val>
            <c:numRef>
              <c:f>'Brownian Bridge'!$I$69:$N$69</c:f>
              <c:numCache>
                <c:formatCode>0.000</c:formatCode>
                <c:ptCount val="6"/>
                <c:pt idx="0">
                  <c:v>1.355560279318067</c:v>
                </c:pt>
                <c:pt idx="1">
                  <c:v>1.3271515888581724</c:v>
                </c:pt>
                <c:pt idx="2">
                  <c:v>1.5857833946151845</c:v>
                </c:pt>
                <c:pt idx="3">
                  <c:v>1.1973704385137016</c:v>
                </c:pt>
                <c:pt idx="4">
                  <c:v>1.4008806454548657</c:v>
                </c:pt>
                <c:pt idx="5">
                  <c:v>1.3905692018849514</c:v>
                </c:pt>
              </c:numCache>
            </c:numRef>
          </c:val>
          <c:smooth val="0"/>
        </c:ser>
        <c:ser>
          <c:idx val="44"/>
          <c:order val="44"/>
          <c:spPr>
            <a:ln w="12600">
              <a:solidFill>
                <a:srgbClr val="008080"/>
              </a:solidFill>
              <a:round/>
            </a:ln>
          </c:spPr>
          <c:marker>
            <c:symbol val="triangle"/>
            <c:size val="5"/>
            <c:spPr>
              <a:solidFill>
                <a:srgbClr val="00808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Bridge'!$I$25:$N$25</c:f>
              <c:numCache>
                <c:formatCode>General</c:formatCode>
                <c:ptCount val="6"/>
                <c:pt idx="0">
                  <c:v>0</c:v>
                </c:pt>
                <c:pt idx="1">
                  <c:v>9.9999999999999992E-2</c:v>
                </c:pt>
                <c:pt idx="2">
                  <c:v>0.19999999999999998</c:v>
                </c:pt>
                <c:pt idx="3">
                  <c:v>0.3</c:v>
                </c:pt>
                <c:pt idx="4">
                  <c:v>0.39999999999999997</c:v>
                </c:pt>
                <c:pt idx="5">
                  <c:v>0.5</c:v>
                </c:pt>
              </c:numCache>
            </c:numRef>
          </c:cat>
          <c:val>
            <c:numRef>
              <c:f>'Brownian Bridge'!$I$70:$N$70</c:f>
              <c:numCache>
                <c:formatCode>0.000</c:formatCode>
                <c:ptCount val="6"/>
                <c:pt idx="0">
                  <c:v>5.8864523969660658E-4</c:v>
                </c:pt>
                <c:pt idx="1">
                  <c:v>0.32893116777985909</c:v>
                </c:pt>
                <c:pt idx="2">
                  <c:v>0.61091468406981109</c:v>
                </c:pt>
                <c:pt idx="3">
                  <c:v>0.9226437447080833</c:v>
                </c:pt>
                <c:pt idx="4">
                  <c:v>0.95842177191260358</c:v>
                </c:pt>
                <c:pt idx="5">
                  <c:v>0.76851014454001432</c:v>
                </c:pt>
              </c:numCache>
            </c:numRef>
          </c:val>
          <c:smooth val="0"/>
        </c:ser>
        <c:ser>
          <c:idx val="45"/>
          <c:order val="45"/>
          <c:spPr>
            <a:ln w="12600">
              <a:solidFill>
                <a:srgbClr val="C0C0C0"/>
              </a:solidFill>
              <a:round/>
            </a:ln>
          </c:spPr>
          <c:marker>
            <c:symbol val="diamond"/>
            <c:size val="5"/>
            <c:spPr>
              <a:solidFill>
                <a:srgbClr val="C0C0C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Bridge'!$I$25:$N$25</c:f>
              <c:numCache>
                <c:formatCode>General</c:formatCode>
                <c:ptCount val="6"/>
                <c:pt idx="0">
                  <c:v>0</c:v>
                </c:pt>
                <c:pt idx="1">
                  <c:v>9.9999999999999992E-2</c:v>
                </c:pt>
                <c:pt idx="2">
                  <c:v>0.19999999999999998</c:v>
                </c:pt>
                <c:pt idx="3">
                  <c:v>0.3</c:v>
                </c:pt>
                <c:pt idx="4">
                  <c:v>0.39999999999999997</c:v>
                </c:pt>
                <c:pt idx="5">
                  <c:v>0.5</c:v>
                </c:pt>
              </c:numCache>
            </c:numRef>
          </c:cat>
          <c:val>
            <c:numRef>
              <c:f>'Brownian Bridge'!$I$71:$N$71</c:f>
              <c:numCache>
                <c:formatCode>0.000</c:formatCode>
                <c:ptCount val="6"/>
                <c:pt idx="0">
                  <c:v>0.89922286209451086</c:v>
                </c:pt>
                <c:pt idx="1">
                  <c:v>1.4796374779863417</c:v>
                </c:pt>
                <c:pt idx="2">
                  <c:v>1.2073583746545551</c:v>
                </c:pt>
                <c:pt idx="3">
                  <c:v>0.85759733860396026</c:v>
                </c:pt>
                <c:pt idx="4">
                  <c:v>0.51008274569706824</c:v>
                </c:pt>
                <c:pt idx="5">
                  <c:v>0.24637858001954527</c:v>
                </c:pt>
              </c:numCache>
            </c:numRef>
          </c:val>
          <c:smooth val="0"/>
        </c:ser>
        <c:ser>
          <c:idx val="46"/>
          <c:order val="46"/>
          <c:spPr>
            <a:ln w="12600">
              <a:solidFill>
                <a:srgbClr val="808080"/>
              </a:solidFill>
              <a:round/>
            </a:ln>
          </c:spPr>
          <c:marker>
            <c:symbol val="square"/>
            <c:size val="5"/>
            <c:spPr>
              <a:solidFill>
                <a:srgbClr val="80808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Bridge'!$I$25:$N$25</c:f>
              <c:numCache>
                <c:formatCode>General</c:formatCode>
                <c:ptCount val="6"/>
                <c:pt idx="0">
                  <c:v>0</c:v>
                </c:pt>
                <c:pt idx="1">
                  <c:v>9.9999999999999992E-2</c:v>
                </c:pt>
                <c:pt idx="2">
                  <c:v>0.19999999999999998</c:v>
                </c:pt>
                <c:pt idx="3">
                  <c:v>0.3</c:v>
                </c:pt>
                <c:pt idx="4">
                  <c:v>0.39999999999999997</c:v>
                </c:pt>
                <c:pt idx="5">
                  <c:v>0.5</c:v>
                </c:pt>
              </c:numCache>
            </c:numRef>
          </c:cat>
          <c:val>
            <c:numRef>
              <c:f>'Brownian Bridge'!$I$72:$N$72</c:f>
              <c:numCache>
                <c:formatCode>0.000</c:formatCode>
                <c:ptCount val="6"/>
                <c:pt idx="0">
                  <c:v>-0.94172202534138572</c:v>
                </c:pt>
                <c:pt idx="1">
                  <c:v>-1.0372726212438714</c:v>
                </c:pt>
                <c:pt idx="2">
                  <c:v>-1.1955566681490879</c:v>
                </c:pt>
                <c:pt idx="3">
                  <c:v>-1.330256095854937</c:v>
                </c:pt>
                <c:pt idx="4">
                  <c:v>-1.235173327342634</c:v>
                </c:pt>
                <c:pt idx="5">
                  <c:v>-1.41535957939391</c:v>
                </c:pt>
              </c:numCache>
            </c:numRef>
          </c:val>
          <c:smooth val="0"/>
        </c:ser>
        <c:ser>
          <c:idx val="47"/>
          <c:order val="47"/>
          <c:spPr>
            <a:ln w="12600">
              <a:solidFill>
                <a:srgbClr val="9999FF"/>
              </a:solidFill>
              <a:round/>
            </a:ln>
          </c:spPr>
          <c:marker>
            <c:symbol val="triangle"/>
            <c:size val="5"/>
            <c:spPr>
              <a:solidFill>
                <a:srgbClr val="9999F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Bridge'!$I$25:$N$25</c:f>
              <c:numCache>
                <c:formatCode>General</c:formatCode>
                <c:ptCount val="6"/>
                <c:pt idx="0">
                  <c:v>0</c:v>
                </c:pt>
                <c:pt idx="1">
                  <c:v>9.9999999999999992E-2</c:v>
                </c:pt>
                <c:pt idx="2">
                  <c:v>0.19999999999999998</c:v>
                </c:pt>
                <c:pt idx="3">
                  <c:v>0.3</c:v>
                </c:pt>
                <c:pt idx="4">
                  <c:v>0.39999999999999997</c:v>
                </c:pt>
                <c:pt idx="5">
                  <c:v>0.5</c:v>
                </c:pt>
              </c:numCache>
            </c:numRef>
          </c:cat>
          <c:val>
            <c:numRef>
              <c:f>'Brownian Bridge'!$I$73:$N$73</c:f>
              <c:numCache>
                <c:formatCode>0.000</c:formatCode>
                <c:ptCount val="6"/>
                <c:pt idx="0">
                  <c:v>0.28752569994081462</c:v>
                </c:pt>
                <c:pt idx="1">
                  <c:v>0.72435346049196214</c:v>
                </c:pt>
                <c:pt idx="2">
                  <c:v>0.72319109660388747</c:v>
                </c:pt>
                <c:pt idx="3">
                  <c:v>0.72313172971661055</c:v>
                </c:pt>
                <c:pt idx="4">
                  <c:v>0.91656012928109809</c:v>
                </c:pt>
                <c:pt idx="5">
                  <c:v>1.417224422381572</c:v>
                </c:pt>
              </c:numCache>
            </c:numRef>
          </c:val>
          <c:smooth val="0"/>
        </c:ser>
        <c:ser>
          <c:idx val="48"/>
          <c:order val="48"/>
          <c:spPr>
            <a:ln w="12600">
              <a:solidFill>
                <a:srgbClr val="993366"/>
              </a:solidFill>
              <a:round/>
            </a:ln>
          </c:spPr>
          <c:marker>
            <c:symbol val="square"/>
            <c:size val="5"/>
            <c:spPr>
              <a:solidFill>
                <a:srgbClr val="99336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'Brownian Bridge'!$I$25:$N$25</c:f>
              <c:numCache>
                <c:formatCode>General</c:formatCode>
                <c:ptCount val="6"/>
                <c:pt idx="0">
                  <c:v>0</c:v>
                </c:pt>
                <c:pt idx="1">
                  <c:v>9.9999999999999992E-2</c:v>
                </c:pt>
                <c:pt idx="2">
                  <c:v>0.19999999999999998</c:v>
                </c:pt>
                <c:pt idx="3">
                  <c:v>0.3</c:v>
                </c:pt>
                <c:pt idx="4">
                  <c:v>0.39999999999999997</c:v>
                </c:pt>
                <c:pt idx="5">
                  <c:v>0.5</c:v>
                </c:pt>
              </c:numCache>
            </c:numRef>
          </c:cat>
          <c:val>
            <c:numRef>
              <c:f>'Brownian Bridge'!$I$74:$N$74</c:f>
              <c:numCache>
                <c:formatCode>0.000</c:formatCode>
                <c:ptCount val="6"/>
                <c:pt idx="0">
                  <c:v>1.5598253134312698</c:v>
                </c:pt>
                <c:pt idx="1">
                  <c:v>1.5147944368622817</c:v>
                </c:pt>
                <c:pt idx="2">
                  <c:v>1.6429557724045261</c:v>
                </c:pt>
                <c:pt idx="3">
                  <c:v>1.4939883103549585</c:v>
                </c:pt>
                <c:pt idx="4">
                  <c:v>1.7126540695327197</c:v>
                </c:pt>
                <c:pt idx="5">
                  <c:v>1.5445553001978893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283722912"/>
        <c:axId val="283723472"/>
      </c:lineChart>
      <c:catAx>
        <c:axId val="28372291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rPr sz="900" b="0" strike="noStrike" spc="-1">
                    <a:solidFill>
                      <a:srgbClr val="000000"/>
                    </a:solidFill>
                    <a:latin typeface="Arial"/>
                  </a:rPr>
                  <a:t>Time</a:t>
                </a:r>
              </a:p>
            </c:rich>
          </c:tx>
          <c:layout>
            <c:manualLayout>
              <c:xMode val="edge"/>
              <c:yMode val="edge"/>
              <c:x val="0.53114029384995498"/>
              <c:y val="0.90088321884200195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sz="900" b="0" strike="noStrike" spc="-1">
                <a:solidFill>
                  <a:srgbClr val="000000"/>
                </a:solidFill>
                <a:latin typeface="Arial"/>
              </a:defRPr>
            </a:pPr>
            <a:endParaRPr lang="de-DE"/>
          </a:p>
        </c:txPr>
        <c:crossAx val="283723472"/>
        <c:crosses val="autoZero"/>
        <c:auto val="1"/>
        <c:lblAlgn val="ctr"/>
        <c:lblOffset val="100"/>
        <c:noMultiLvlLbl val="1"/>
      </c:catAx>
      <c:valAx>
        <c:axId val="283723472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rPr sz="900" b="0" strike="noStrike" spc="-1">
                    <a:solidFill>
                      <a:srgbClr val="000000"/>
                    </a:solidFill>
                    <a:latin typeface="Arial"/>
                  </a:rPr>
                  <a:t>Value</a:t>
                </a:r>
              </a:p>
            </c:rich>
          </c:tx>
          <c:layout>
            <c:manualLayout>
              <c:xMode val="edge"/>
              <c:yMode val="edge"/>
              <c:x val="1.6122740865947199E-2"/>
              <c:y val="0.41903827281648698"/>
            </c:manualLayout>
          </c:layout>
          <c:overlay val="0"/>
          <c:spPr>
            <a:noFill/>
            <a:ln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sz="900" b="0" strike="noStrike" spc="-1">
                <a:solidFill>
                  <a:srgbClr val="000000"/>
                </a:solidFill>
                <a:latin typeface="Arial"/>
              </a:defRPr>
            </a:pPr>
            <a:endParaRPr lang="de-DE"/>
          </a:p>
        </c:txPr>
        <c:crossAx val="283722912"/>
        <c:crossesAt val="1"/>
        <c:crossBetween val="midCat"/>
      </c:valAx>
      <c:spPr>
        <a:solidFill>
          <a:srgbClr val="FFFFFF"/>
        </a:solidFill>
        <a:ln w="12600">
          <a:solidFill>
            <a:srgbClr val="808080"/>
          </a:solidFill>
          <a:round/>
        </a:ln>
      </c:spPr>
    </c:plotArea>
    <c:plotVisOnly val="0"/>
    <c:dispBlanksAs val="gap"/>
    <c:showDLblsOverMax val="1"/>
  </c:chart>
  <c:spPr>
    <a:solidFill>
      <a:srgbClr val="C0C0C0"/>
    </a:solidFill>
    <a:ln>
      <a:solidFill>
        <a:srgbClr val="000000"/>
      </a:solidFill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12600</xdr:colOff>
      <xdr:row>1</xdr:row>
      <xdr:rowOff>9000</xdr:rowOff>
    </xdr:from>
    <xdr:to>
      <xdr:col>13</xdr:col>
      <xdr:colOff>1800</xdr:colOff>
      <xdr:row>20</xdr:row>
      <xdr:rowOff>9720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3960</xdr:colOff>
      <xdr:row>1</xdr:row>
      <xdr:rowOff>11520</xdr:rowOff>
    </xdr:from>
    <xdr:to>
      <xdr:col>13</xdr:col>
      <xdr:colOff>2880</xdr:colOff>
      <xdr:row>20</xdr:row>
      <xdr:rowOff>57600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Obba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OBADDALLJARS"/>
      <definedName name="OBADDCLASSES"/>
      <definedName name="obCall"/>
      <definedName name="obControlPanelSetVisible"/>
      <definedName name="obGet"/>
      <definedName name="OBGETPROPERTY"/>
      <definedName name="obMak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27"/>
  <sheetViews>
    <sheetView zoomScale="90" zoomScaleNormal="90" workbookViewId="0">
      <selection activeCell="E27" sqref="E27"/>
    </sheetView>
  </sheetViews>
  <sheetFormatPr baseColWidth="10" defaultColWidth="8.88671875" defaultRowHeight="13.2" x14ac:dyDescent="0.25"/>
  <cols>
    <col min="1" max="3" width="9.109375" style="1" customWidth="1"/>
    <col min="4" max="7" width="10.6640625" style="1" customWidth="1"/>
    <col min="8" max="8" width="18.6640625" style="1" customWidth="1"/>
    <col min="9" max="10" width="10.6640625" style="1" customWidth="1"/>
    <col min="11" max="11" width="11.6640625" style="1" customWidth="1"/>
    <col min="12" max="12" width="10.6640625" style="2" customWidth="1"/>
    <col min="13" max="256" width="10.6640625" style="1" customWidth="1"/>
    <col min="257" max="1025" width="11.5546875" style="3"/>
  </cols>
  <sheetData>
    <row r="2" spans="2:6" x14ac:dyDescent="0.25">
      <c r="B2" s="4" t="s">
        <v>0</v>
      </c>
    </row>
    <row r="3" spans="2:6" x14ac:dyDescent="0.25">
      <c r="B3" s="5"/>
    </row>
    <row r="5" spans="2:6" x14ac:dyDescent="0.25">
      <c r="B5" s="6" t="s">
        <v>1</v>
      </c>
      <c r="C5" s="6"/>
      <c r="E5" s="6" t="s">
        <v>2</v>
      </c>
      <c r="F5" s="6"/>
    </row>
    <row r="7" spans="2:6" x14ac:dyDescent="0.25">
      <c r="B7" s="7" t="s">
        <v>3</v>
      </c>
      <c r="C7" s="7"/>
      <c r="E7" s="7" t="s">
        <v>4</v>
      </c>
      <c r="F7" s="7"/>
    </row>
    <row r="8" spans="2:6" x14ac:dyDescent="0.25">
      <c r="B8" s="1" t="s">
        <v>5</v>
      </c>
      <c r="C8" s="8" t="b">
        <f>TRUE()</f>
        <v>1</v>
      </c>
      <c r="E8" s="1" t="s">
        <v>6</v>
      </c>
      <c r="F8" s="9" t="s">
        <v>7</v>
      </c>
    </row>
    <row r="9" spans="2:6" x14ac:dyDescent="0.25">
      <c r="E9" s="1" t="s">
        <v>8</v>
      </c>
      <c r="F9" s="10" t="b">
        <f>TRUE()</f>
        <v>1</v>
      </c>
    </row>
    <row r="10" spans="2:6" x14ac:dyDescent="0.25">
      <c r="B10" s="1" t="s">
        <v>9</v>
      </c>
    </row>
    <row r="11" spans="2:6" x14ac:dyDescent="0.25">
      <c r="B11" s="11" t="b">
        <f>[1]!obControlPanelSetVisible(C8)</f>
        <v>1</v>
      </c>
      <c r="E11" s="1" t="s">
        <v>9</v>
      </c>
    </row>
    <row r="12" spans="2:6" x14ac:dyDescent="0.25">
      <c r="E12" s="1" t="s">
        <v>10</v>
      </c>
      <c r="F12" s="1" t="str">
        <f>[1]!OBADDALLJARS(F8,F9)</f>
        <v>\\vmware-host\Shared Folders\finmath-spreadsheets\spreadsheets\Brownian Motion\lib</v>
      </c>
    </row>
    <row r="14" spans="2:6" x14ac:dyDescent="0.25">
      <c r="B14" s="6" t="s">
        <v>11</v>
      </c>
      <c r="C14" s="6"/>
      <c r="E14" s="6" t="s">
        <v>12</v>
      </c>
      <c r="F14" s="6"/>
    </row>
    <row r="16" spans="2:6" x14ac:dyDescent="0.25">
      <c r="B16" s="7" t="s">
        <v>9</v>
      </c>
      <c r="C16" s="7"/>
      <c r="E16" s="7" t="s">
        <v>13</v>
      </c>
      <c r="F16" s="7"/>
    </row>
    <row r="17" spans="2:6" x14ac:dyDescent="0.25">
      <c r="B17" s="1" t="s">
        <v>14</v>
      </c>
      <c r="C17" s="1" t="str">
        <f>[1]!OBGETPROPERTY("version")</f>
        <v>6.1.0</v>
      </c>
      <c r="E17" s="1" t="s">
        <v>6</v>
      </c>
      <c r="F17" s="9"/>
    </row>
    <row r="18" spans="2:6" x14ac:dyDescent="0.25">
      <c r="B18" s="1" t="s">
        <v>15</v>
      </c>
      <c r="C18" s="1" t="str">
        <f>[1]!OBGETPROPERTY("build")</f>
        <v>60100</v>
      </c>
      <c r="E18" s="1" t="s">
        <v>8</v>
      </c>
      <c r="F18" s="10" t="b">
        <v>1</v>
      </c>
    </row>
    <row r="20" spans="2:6" x14ac:dyDescent="0.25">
      <c r="E20" s="7" t="s">
        <v>9</v>
      </c>
      <c r="F20" s="7"/>
    </row>
    <row r="21" spans="2:6" x14ac:dyDescent="0.25">
      <c r="E21" s="1" t="s">
        <v>10</v>
      </c>
      <c r="F21" s="1" t="str">
        <f>[1]!OBADDCLASSES(F17,F18)</f>
        <v>\\vmware-host\Shared Folders\finmath-spreadsheets\spreadsheets\Brownian Motion\</v>
      </c>
    </row>
    <row r="26" spans="2:6" x14ac:dyDescent="0.25">
      <c r="E26" s="6" t="s">
        <v>16</v>
      </c>
      <c r="F26" s="6"/>
    </row>
    <row r="27" spans="2:6" x14ac:dyDescent="0.25">
      <c r="E27" s="12" t="str">
        <f>IF(OR(ISERROR(F12),ISERROR(F21)),NA(),"")</f>
        <v/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75"/>
  <sheetViews>
    <sheetView tabSelected="1" zoomScale="90" zoomScaleNormal="90" workbookViewId="0"/>
  </sheetViews>
  <sheetFormatPr baseColWidth="10" defaultColWidth="8.88671875" defaultRowHeight="13.2" x14ac:dyDescent="0.25"/>
  <cols>
    <col min="1" max="1" width="5.109375" style="13" customWidth="1"/>
    <col min="2" max="2" width="15.6640625" style="13" customWidth="1"/>
    <col min="3" max="3" width="16.21875" style="13" customWidth="1"/>
    <col min="4" max="256" width="15.6640625" style="13" customWidth="1"/>
    <col min="257" max="1025" width="11.5546875" style="3"/>
  </cols>
  <sheetData>
    <row r="2" spans="2:6" s="14" customFormat="1" ht="15" x14ac:dyDescent="0.25">
      <c r="B2" s="14" t="str">
        <f>"Brownian Motion: Illustrates the use of the class "&amp;F7</f>
        <v>Brownian Motion: Illustrates the use of the class net.finmath.montecarlo.BrownianMotionLazyInit</v>
      </c>
    </row>
    <row r="3" spans="2:6" s="15" customFormat="1" ht="11.85" customHeight="1" x14ac:dyDescent="0.25">
      <c r="B3" s="16" t="s">
        <v>17</v>
      </c>
    </row>
    <row r="4" spans="2:6" s="15" customFormat="1" ht="11.85" customHeight="1" x14ac:dyDescent="0.25">
      <c r="B4" s="13"/>
    </row>
    <row r="5" spans="2:6" ht="11.85" customHeight="1" x14ac:dyDescent="0.25"/>
    <row r="6" spans="2:6" ht="11.85" customHeight="1" x14ac:dyDescent="0.25">
      <c r="B6" s="17" t="s">
        <v>18</v>
      </c>
      <c r="C6" s="17"/>
      <c r="E6" s="18" t="s">
        <v>19</v>
      </c>
      <c r="F6" s="17"/>
    </row>
    <row r="7" spans="2:6" ht="11.85" customHeight="1" x14ac:dyDescent="0.25">
      <c r="E7" s="19" t="s">
        <v>20</v>
      </c>
      <c r="F7" s="20" t="s">
        <v>21</v>
      </c>
    </row>
    <row r="8" spans="2:6" ht="11.85" customHeight="1" x14ac:dyDescent="0.25">
      <c r="B8" s="21" t="s">
        <v>3</v>
      </c>
      <c r="C8" s="21"/>
      <c r="E8" s="21" t="s">
        <v>3</v>
      </c>
      <c r="F8" s="21"/>
    </row>
    <row r="9" spans="2:6" ht="11.85" customHeight="1" x14ac:dyDescent="0.25">
      <c r="B9" s="19" t="str">
        <f>[1]!obMake("td.start","double",C9)</f>
        <v>td.start 
[4780]</v>
      </c>
      <c r="C9" s="22">
        <v>0</v>
      </c>
      <c r="E9" s="19" t="str">
        <f>B14</f>
        <v>timeDiscretization 
[4791]</v>
      </c>
    </row>
    <row r="10" spans="2:6" ht="11.85" customHeight="1" x14ac:dyDescent="0.25">
      <c r="B10" s="19" t="str">
        <f>[1]!obMake("td.num","int",C10)</f>
        <v>td.num 
[4761]</v>
      </c>
      <c r="C10" s="22">
        <v>20</v>
      </c>
      <c r="E10" s="19" t="str">
        <f>[1]!obMake("numberOfFactors","int",F10)</f>
        <v>numberOfFactors 
[4778]</v>
      </c>
      <c r="F10" s="22">
        <v>1</v>
      </c>
    </row>
    <row r="11" spans="2:6" ht="11.85" customHeight="1" x14ac:dyDescent="0.25">
      <c r="B11" s="19" t="str">
        <f>[1]!obMake("td.step","double",C11)</f>
        <v>td.step 
[4770]</v>
      </c>
      <c r="C11" s="22">
        <v>0.5</v>
      </c>
      <c r="E11" s="19" t="str">
        <f>[1]!obMake("numberOfPaths","int",F11)</f>
        <v>numberOfPaths 
[4790]</v>
      </c>
      <c r="F11" s="22">
        <v>50</v>
      </c>
    </row>
    <row r="12" spans="2:6" ht="11.85" customHeight="1" x14ac:dyDescent="0.25">
      <c r="E12" s="19" t="str">
        <f>[1]!obMake("seed","int",F12)</f>
        <v>seed 
[4760]</v>
      </c>
      <c r="F12" s="22">
        <v>3141</v>
      </c>
    </row>
    <row r="13" spans="2:6" ht="11.85" customHeight="1" x14ac:dyDescent="0.25">
      <c r="B13" s="21" t="s">
        <v>22</v>
      </c>
      <c r="C13" s="21"/>
    </row>
    <row r="14" spans="2:6" ht="11.85" customHeight="1" x14ac:dyDescent="0.25">
      <c r="B14" s="19" t="str">
        <f>[1]!obMake("timeDiscretization",obLibs&amp;"net.finmath.time.TimeDiscretizationFromArray",B9:B11)</f>
        <v>timeDiscretization 
[4791]</v>
      </c>
      <c r="E14" s="21" t="s">
        <v>22</v>
      </c>
      <c r="F14" s="21"/>
    </row>
    <row r="15" spans="2:6" ht="11.85" customHeight="1" x14ac:dyDescent="0.25">
      <c r="E15" s="19" t="str">
        <f>[1]!obMake("brownianMotion",obLibs&amp;F7,B14,E10:E12)</f>
        <v>brownianMotion 
[4793]</v>
      </c>
    </row>
    <row r="16" spans="2:6" ht="11.85" customHeight="1" x14ac:dyDescent="0.25"/>
    <row r="17" spans="2:14" ht="11.85" customHeight="1" x14ac:dyDescent="0.25"/>
    <row r="18" spans="2:14" ht="11.85" customHeight="1" x14ac:dyDescent="0.25"/>
    <row r="19" spans="2:14" ht="11.85" customHeight="1" x14ac:dyDescent="0.25"/>
    <row r="20" spans="2:14" ht="11.85" customHeight="1" x14ac:dyDescent="0.25"/>
    <row r="21" spans="2:14" ht="11.85" customHeight="1" x14ac:dyDescent="0.25"/>
    <row r="22" spans="2:14" ht="11.85" customHeight="1" x14ac:dyDescent="0.25">
      <c r="C22" s="21" t="s">
        <v>23</v>
      </c>
      <c r="D22" s="21"/>
      <c r="E22" s="21"/>
      <c r="F22" s="21"/>
      <c r="G22" s="21"/>
      <c r="I22" s="21" t="s">
        <v>19</v>
      </c>
      <c r="J22" s="21"/>
      <c r="K22" s="21"/>
      <c r="L22" s="21"/>
      <c r="M22" s="21"/>
      <c r="N22" s="21"/>
    </row>
    <row r="23" spans="2:14" ht="11.85" customHeight="1" x14ac:dyDescent="0.25">
      <c r="C23" s="23" t="str">
        <f>[1]!obCall("brownianInc-"&amp;C24,$E$15,"getBrownianIncrement",[1]!obMake("","int",C24),[1]!obMake("","int",C25))</f>
        <v>brownianInc-0 
[4833]</v>
      </c>
      <c r="D23" s="23" t="str">
        <f>[1]!obCall("brownianInc-"&amp;D24,$E$15,"getBrownianIncrement",[1]!obMake("","int",D24),[1]!obMake("","int",D25))</f>
        <v>brownianInc-1 
[4849]</v>
      </c>
      <c r="E23" s="23" t="str">
        <f>[1]!obCall("brownianInc-"&amp;E24,$E$15,"getBrownianIncrement",[1]!obMake("","int",E24),[1]!obMake("","int",E25))</f>
        <v>brownianInc-2 
[4841]</v>
      </c>
      <c r="F23" s="23" t="str">
        <f>[1]!obCall("brownianInc-"&amp;F24,$E$15,"getBrownianIncrement",[1]!obMake("","int",F24),[1]!obMake("","int",F25))</f>
        <v>brownianInc-3 
[4845]</v>
      </c>
      <c r="G23" s="23" t="str">
        <f>[1]!obCall("brownianInc-"&amp;G24,$E$15,"getBrownianIncrement",[1]!obMake("","int",G24),[1]!obMake("","int",G25))</f>
        <v>brownianInc-4 
[4837]</v>
      </c>
      <c r="I23" s="19" t="str">
        <f>[1]!obMake("bmRealization-"&amp;I24,"net.finmath.montecarlo.RandomVariableFromDoubleArray",[1]!obMake("","double",I25),[1]!obMake("","double[]",I26:I75))</f>
        <v>bmRealization-0 
[4810]</v>
      </c>
      <c r="J23" s="19" t="str">
        <f>[1]!obMake("bmRealization-"&amp;J24,"net.finmath.montecarlo.RandomVariableFromDoubleArray",[1]!obMake("","double",J25),[1]!obMake("","double[]",J26:J75))</f>
        <v>bmRealization-1 
[4853]</v>
      </c>
      <c r="K23" s="19" t="str">
        <f>[1]!obMake("bmRealization-"&amp;K24,"net.finmath.montecarlo.RandomVariableFromDoubleArray",[1]!obMake("","double",K25),[1]!obMake("","double[]",K26:K75))</f>
        <v>bmRealization-2 
[4857]</v>
      </c>
      <c r="L23" s="19" t="str">
        <f>[1]!obMake("bmRealization-"&amp;L24,"net.finmath.montecarlo.RandomVariableFromDoubleArray",[1]!obMake("","double",L25),[1]!obMake("","double[]",L26:L75))</f>
        <v>bmRealization-3 
[4860]</v>
      </c>
      <c r="M23" s="19" t="str">
        <f>[1]!obMake("bmRealization-"&amp;M24,"net.finmath.montecarlo.RandomVariableFromDoubleArray",[1]!obMake("","double",M25),[1]!obMake("","double[]",M26:M75))</f>
        <v>bmRealization-4 
[4884]</v>
      </c>
      <c r="N23" s="19" t="str">
        <f>[1]!obMake("bmRealization-"&amp;N24,"net.finmath.montecarlo.RandomVariableFromDoubleArray",[1]!obMake("","double",N25),[1]!obMake("","double[]",N26:N75))</f>
        <v>bmRealization-5 
[4887]</v>
      </c>
    </row>
    <row r="24" spans="2:14" ht="11.85" customHeight="1" x14ac:dyDescent="0.25">
      <c r="B24" s="24" t="s">
        <v>24</v>
      </c>
      <c r="C24" s="25">
        <v>0</v>
      </c>
      <c r="D24" s="25">
        <v>1</v>
      </c>
      <c r="E24" s="25">
        <v>2</v>
      </c>
      <c r="F24" s="25">
        <v>3</v>
      </c>
      <c r="G24" s="25">
        <v>4</v>
      </c>
      <c r="H24" s="24" t="s">
        <v>25</v>
      </c>
      <c r="I24" s="25">
        <v>0</v>
      </c>
      <c r="J24" s="25">
        <v>1</v>
      </c>
      <c r="K24" s="25">
        <v>2</v>
      </c>
      <c r="L24" s="25">
        <v>3</v>
      </c>
      <c r="M24" s="25">
        <v>4</v>
      </c>
      <c r="N24" s="25">
        <v>5</v>
      </c>
    </row>
    <row r="25" spans="2:14" ht="11.85" customHeight="1" x14ac:dyDescent="0.25">
      <c r="B25" s="24" t="s">
        <v>26</v>
      </c>
      <c r="C25" s="26">
        <v>0</v>
      </c>
      <c r="D25" s="26">
        <v>0</v>
      </c>
      <c r="E25" s="26">
        <v>0</v>
      </c>
      <c r="F25" s="26">
        <v>0</v>
      </c>
      <c r="G25" s="26">
        <v>0</v>
      </c>
      <c r="H25" s="24" t="s">
        <v>27</v>
      </c>
      <c r="I25" s="26">
        <f>[1]!obGet([1]!obCall("",$B$14,"getTime",[1]!obMake("","int",I24)))</f>
        <v>0</v>
      </c>
      <c r="J25" s="26">
        <f>[1]!obGet([1]!obCall("",$B$14,"getTime",[1]!obMake("","int",J24)))</f>
        <v>0.5</v>
      </c>
      <c r="K25" s="26">
        <f>[1]!obGet([1]!obCall("",$B$14,"getTime",[1]!obMake("","int",K24)))</f>
        <v>1</v>
      </c>
      <c r="L25" s="26">
        <f>[1]!obGet([1]!obCall("",$B$14,"getTime",[1]!obMake("","int",L24)))</f>
        <v>1.5</v>
      </c>
      <c r="M25" s="26">
        <f>[1]!obGet([1]!obCall("",$B$14,"getTime",[1]!obMake("","int",M24)))</f>
        <v>2</v>
      </c>
      <c r="N25" s="26">
        <f>[1]!obGet([1]!obCall("",$B$14,"getTime",[1]!obMake("","int",N24)))</f>
        <v>2.5</v>
      </c>
    </row>
    <row r="26" spans="2:14" ht="11.85" customHeight="1" x14ac:dyDescent="0.25">
      <c r="C26" s="27">
        <f t="array" ref="C26:C75">TRANSPOSE([1]!obGet([1]!obCall("",C23,"getRealizations")))</f>
        <v>-3.3461273106485445E-2</v>
      </c>
      <c r="D26" s="27">
        <f t="array" ref="D26:D75">TRANSPOSE([1]!obGet([1]!obCall("",D23,"getRealizations")))</f>
        <v>0.7494794333424486</v>
      </c>
      <c r="E26" s="27">
        <f t="array" ref="E26:E75">TRANSPOSE([1]!obGet([1]!obCall("",E23,"getRealizations")))</f>
        <v>0.52960950390854844</v>
      </c>
      <c r="F26" s="27">
        <f t="array" ref="F26:F75">TRANSPOSE([1]!obGet([1]!obCall("",F23,"getRealizations")))</f>
        <v>1.2046679048629483</v>
      </c>
      <c r="G26" s="27">
        <f t="array" ref="G26:G75">TRANSPOSE([1]!obGet([1]!obCall("",G23,"getRealizations")))</f>
        <v>0.33291049872761397</v>
      </c>
      <c r="I26" s="28">
        <v>0</v>
      </c>
      <c r="J26" s="28">
        <f t="shared" ref="J26:J57" si="0">C26+I26</f>
        <v>-3.3461273106485445E-2</v>
      </c>
      <c r="K26" s="28">
        <f t="shared" ref="K26:K57" si="1">D26+J26</f>
        <v>0.71601816023596321</v>
      </c>
      <c r="L26" s="28">
        <f t="shared" ref="L26:L57" si="2">E26+K26</f>
        <v>1.2456276641445116</v>
      </c>
      <c r="M26" s="28">
        <f t="shared" ref="M26:M57" si="3">F26+L26</f>
        <v>2.4502955690074599</v>
      </c>
      <c r="N26" s="28">
        <f t="shared" ref="N26:N57" si="4">G26+M26</f>
        <v>2.7832060677350738</v>
      </c>
    </row>
    <row r="27" spans="2:14" ht="11.85" customHeight="1" x14ac:dyDescent="0.25">
      <c r="C27" s="27">
        <v>3.9296545251373445E-2</v>
      </c>
      <c r="D27" s="27">
        <v>-6.8900186891381859E-2</v>
      </c>
      <c r="E27" s="27">
        <v>-0.59635825384242558</v>
      </c>
      <c r="F27" s="27">
        <v>-0.68864151507492843</v>
      </c>
      <c r="G27" s="27">
        <v>0.23544902962777839</v>
      </c>
      <c r="I27" s="28">
        <v>0</v>
      </c>
      <c r="J27" s="28">
        <f t="shared" si="0"/>
        <v>3.9296545251373445E-2</v>
      </c>
      <c r="K27" s="28">
        <f t="shared" si="1"/>
        <v>-2.9603641640008414E-2</v>
      </c>
      <c r="L27" s="28">
        <f t="shared" si="2"/>
        <v>-0.62596189548243397</v>
      </c>
      <c r="M27" s="28">
        <f t="shared" si="3"/>
        <v>-1.3146034105573623</v>
      </c>
      <c r="N27" s="28">
        <f t="shared" si="4"/>
        <v>-1.0791543809295838</v>
      </c>
    </row>
    <row r="28" spans="2:14" ht="11.85" customHeight="1" x14ac:dyDescent="0.25">
      <c r="C28" s="27">
        <v>-0.93550641663140099</v>
      </c>
      <c r="D28" s="27">
        <v>-0.61929168223824693</v>
      </c>
      <c r="E28" s="27">
        <v>-0.94241449837804581</v>
      </c>
      <c r="F28" s="27">
        <v>0.67334920244551677</v>
      </c>
      <c r="G28" s="27">
        <v>-0.66575049183418167</v>
      </c>
      <c r="I28" s="28">
        <v>0</v>
      </c>
      <c r="J28" s="28">
        <f t="shared" si="0"/>
        <v>-0.93550641663140099</v>
      </c>
      <c r="K28" s="28">
        <f t="shared" si="1"/>
        <v>-1.5547980988696479</v>
      </c>
      <c r="L28" s="28">
        <f t="shared" si="2"/>
        <v>-2.4972125972476937</v>
      </c>
      <c r="M28" s="28">
        <f t="shared" si="3"/>
        <v>-1.823863394802177</v>
      </c>
      <c r="N28" s="28">
        <f t="shared" si="4"/>
        <v>-2.4896138866363584</v>
      </c>
    </row>
    <row r="29" spans="2:14" ht="11.85" customHeight="1" x14ac:dyDescent="0.25">
      <c r="C29" s="27">
        <v>0.7389115692118966</v>
      </c>
      <c r="D29" s="27">
        <v>1.1899368851340388</v>
      </c>
      <c r="E29" s="27">
        <v>-0.2072822712805657</v>
      </c>
      <c r="F29" s="27">
        <v>-0.24229973816755451</v>
      </c>
      <c r="G29" s="27">
        <v>-0.9182645052448738</v>
      </c>
      <c r="I29" s="28">
        <v>0</v>
      </c>
      <c r="J29" s="28">
        <f t="shared" si="0"/>
        <v>0.7389115692118966</v>
      </c>
      <c r="K29" s="28">
        <f t="shared" si="1"/>
        <v>1.9288484543459354</v>
      </c>
      <c r="L29" s="28">
        <f t="shared" si="2"/>
        <v>1.7215661830653697</v>
      </c>
      <c r="M29" s="28">
        <f t="shared" si="3"/>
        <v>1.4792664448978152</v>
      </c>
      <c r="N29" s="28">
        <f t="shared" si="4"/>
        <v>0.56100193965294143</v>
      </c>
    </row>
    <row r="30" spans="2:14" ht="11.85" customHeight="1" x14ac:dyDescent="0.25">
      <c r="C30" s="27">
        <v>-1.7236655314097666</v>
      </c>
      <c r="D30" s="27">
        <v>0.28165061727462687</v>
      </c>
      <c r="E30" s="27">
        <v>-0.70950085993525713</v>
      </c>
      <c r="F30" s="27">
        <v>0.39382104692118092</v>
      </c>
      <c r="G30" s="27">
        <v>-1.0425402696739512</v>
      </c>
      <c r="I30" s="28">
        <v>0</v>
      </c>
      <c r="J30" s="28">
        <f t="shared" si="0"/>
        <v>-1.7236655314097666</v>
      </c>
      <c r="K30" s="28">
        <f t="shared" si="1"/>
        <v>-1.4420149141351397</v>
      </c>
      <c r="L30" s="28">
        <f t="shared" si="2"/>
        <v>-2.151515774070397</v>
      </c>
      <c r="M30" s="28">
        <f t="shared" si="3"/>
        <v>-1.757694727149216</v>
      </c>
      <c r="N30" s="28">
        <f t="shared" si="4"/>
        <v>-2.8002349968231672</v>
      </c>
    </row>
    <row r="31" spans="2:14" ht="11.85" customHeight="1" x14ac:dyDescent="0.25">
      <c r="C31" s="27">
        <v>0.23742948767491059</v>
      </c>
      <c r="D31" s="27">
        <v>0.44922352701348234</v>
      </c>
      <c r="E31" s="27">
        <v>-0.30780677739259171</v>
      </c>
      <c r="F31" s="27">
        <v>1.2835927431150829</v>
      </c>
      <c r="G31" s="27">
        <v>-0.30900523653931777</v>
      </c>
      <c r="I31" s="28">
        <v>0</v>
      </c>
      <c r="J31" s="28">
        <f t="shared" si="0"/>
        <v>0.23742948767491059</v>
      </c>
      <c r="K31" s="28">
        <f t="shared" si="1"/>
        <v>0.6866530146883929</v>
      </c>
      <c r="L31" s="28">
        <f t="shared" si="2"/>
        <v>0.37884623729580119</v>
      </c>
      <c r="M31" s="28">
        <f t="shared" si="3"/>
        <v>1.6624389804108841</v>
      </c>
      <c r="N31" s="28">
        <f t="shared" si="4"/>
        <v>1.3534337438715665</v>
      </c>
    </row>
    <row r="32" spans="2:14" ht="11.85" customHeight="1" x14ac:dyDescent="0.25">
      <c r="C32" s="27">
        <v>-0.67771944541285545</v>
      </c>
      <c r="D32" s="27">
        <v>0.53162247852005873</v>
      </c>
      <c r="E32" s="27">
        <v>-0.31895073277479968</v>
      </c>
      <c r="F32" s="27">
        <v>-0.15557910534802796</v>
      </c>
      <c r="G32" s="27">
        <v>-3.4596237747733384E-2</v>
      </c>
      <c r="I32" s="28">
        <v>0</v>
      </c>
      <c r="J32" s="28">
        <f t="shared" si="0"/>
        <v>-0.67771944541285545</v>
      </c>
      <c r="K32" s="28">
        <f t="shared" si="1"/>
        <v>-0.14609696689279672</v>
      </c>
      <c r="L32" s="28">
        <f t="shared" si="2"/>
        <v>-0.4650476996675964</v>
      </c>
      <c r="M32" s="28">
        <f t="shared" si="3"/>
        <v>-0.62062680501562439</v>
      </c>
      <c r="N32" s="28">
        <f t="shared" si="4"/>
        <v>-0.65522304276335774</v>
      </c>
    </row>
    <row r="33" spans="3:14" ht="11.85" customHeight="1" x14ac:dyDescent="0.25">
      <c r="C33" s="27">
        <v>-0.35914725779929196</v>
      </c>
      <c r="D33" s="27">
        <v>-0.68309039900756485</v>
      </c>
      <c r="E33" s="27">
        <v>-0.55888254662676118</v>
      </c>
      <c r="F33" s="27">
        <v>1.1636159458689113</v>
      </c>
      <c r="G33" s="27">
        <v>0.24162867504843755</v>
      </c>
      <c r="I33" s="28">
        <v>0</v>
      </c>
      <c r="J33" s="28">
        <f t="shared" si="0"/>
        <v>-0.35914725779929196</v>
      </c>
      <c r="K33" s="28">
        <f t="shared" si="1"/>
        <v>-1.0422376568068568</v>
      </c>
      <c r="L33" s="28">
        <f t="shared" si="2"/>
        <v>-1.6011202034336178</v>
      </c>
      <c r="M33" s="28">
        <f t="shared" si="3"/>
        <v>-0.43750425756470657</v>
      </c>
      <c r="N33" s="28">
        <f t="shared" si="4"/>
        <v>-0.19587558251626902</v>
      </c>
    </row>
    <row r="34" spans="3:14" ht="11.85" customHeight="1" x14ac:dyDescent="0.25">
      <c r="C34" s="27">
        <v>-0.16010240714434851</v>
      </c>
      <c r="D34" s="27">
        <v>4.5106740520404413E-2</v>
      </c>
      <c r="E34" s="27">
        <v>-1.4561203582226991</v>
      </c>
      <c r="F34" s="27">
        <v>-0.62356490967732459</v>
      </c>
      <c r="G34" s="27">
        <v>0.5304169496296911</v>
      </c>
      <c r="I34" s="28">
        <v>0</v>
      </c>
      <c r="J34" s="28">
        <f t="shared" si="0"/>
        <v>-0.16010240714434851</v>
      </c>
      <c r="K34" s="28">
        <f t="shared" si="1"/>
        <v>-0.11499566662394409</v>
      </c>
      <c r="L34" s="28">
        <f t="shared" si="2"/>
        <v>-1.5711160248466431</v>
      </c>
      <c r="M34" s="28">
        <f t="shared" si="3"/>
        <v>-2.1946809345239675</v>
      </c>
      <c r="N34" s="28">
        <f t="shared" si="4"/>
        <v>-1.6642639848942764</v>
      </c>
    </row>
    <row r="35" spans="3:14" ht="11.85" customHeight="1" x14ac:dyDescent="0.25">
      <c r="C35" s="27">
        <v>-0.31418575483196814</v>
      </c>
      <c r="D35" s="27">
        <v>-0.42300605216134923</v>
      </c>
      <c r="E35" s="27">
        <v>-0.21278023701515714</v>
      </c>
      <c r="F35" s="27">
        <v>-0.49740264865083766</v>
      </c>
      <c r="G35" s="27">
        <v>0.3098761297733022</v>
      </c>
      <c r="I35" s="28">
        <v>0</v>
      </c>
      <c r="J35" s="28">
        <f t="shared" si="0"/>
        <v>-0.31418575483196814</v>
      </c>
      <c r="K35" s="28">
        <f t="shared" si="1"/>
        <v>-0.73719180699331743</v>
      </c>
      <c r="L35" s="28">
        <f t="shared" si="2"/>
        <v>-0.94997204400847457</v>
      </c>
      <c r="M35" s="28">
        <f t="shared" si="3"/>
        <v>-1.4473746926593123</v>
      </c>
      <c r="N35" s="28">
        <f t="shared" si="4"/>
        <v>-1.1374985628860101</v>
      </c>
    </row>
    <row r="36" spans="3:14" ht="11.85" customHeight="1" x14ac:dyDescent="0.25">
      <c r="C36" s="27">
        <v>0.18183460517160371</v>
      </c>
      <c r="D36" s="27">
        <v>-0.39528633693096882</v>
      </c>
      <c r="E36" s="27">
        <v>-1.3148629800983593</v>
      </c>
      <c r="F36" s="27">
        <v>-0.71308238426926918</v>
      </c>
      <c r="G36" s="27">
        <v>-0.14537651760136572</v>
      </c>
      <c r="I36" s="28">
        <v>0</v>
      </c>
      <c r="J36" s="28">
        <f t="shared" si="0"/>
        <v>0.18183460517160371</v>
      </c>
      <c r="K36" s="28">
        <f t="shared" si="1"/>
        <v>-0.2134517317593651</v>
      </c>
      <c r="L36" s="28">
        <f t="shared" si="2"/>
        <v>-1.5283147118577245</v>
      </c>
      <c r="M36" s="28">
        <f t="shared" si="3"/>
        <v>-2.2413970961269936</v>
      </c>
      <c r="N36" s="28">
        <f t="shared" si="4"/>
        <v>-2.3867736137283595</v>
      </c>
    </row>
    <row r="37" spans="3:14" x14ac:dyDescent="0.25">
      <c r="C37" s="27">
        <v>0.13960337344114843</v>
      </c>
      <c r="D37" s="27">
        <v>0.41638206162530728</v>
      </c>
      <c r="E37" s="27">
        <v>-1.0205048625300881</v>
      </c>
      <c r="F37" s="27">
        <v>-0.12284490691039857</v>
      </c>
      <c r="G37" s="27">
        <v>-0.43835599698537986</v>
      </c>
      <c r="I37" s="28">
        <v>0</v>
      </c>
      <c r="J37" s="28">
        <f t="shared" si="0"/>
        <v>0.13960337344114843</v>
      </c>
      <c r="K37" s="28">
        <f t="shared" si="1"/>
        <v>0.5559854350664557</v>
      </c>
      <c r="L37" s="28">
        <f t="shared" si="2"/>
        <v>-0.4645194274636324</v>
      </c>
      <c r="M37" s="28">
        <f t="shared" si="3"/>
        <v>-0.58736433437403091</v>
      </c>
      <c r="N37" s="28">
        <f t="shared" si="4"/>
        <v>-1.0257203313594108</v>
      </c>
    </row>
    <row r="38" spans="3:14" x14ac:dyDescent="0.25">
      <c r="C38" s="27">
        <v>-0.72421869817079887</v>
      </c>
      <c r="D38" s="27">
        <v>0.67382870456196453</v>
      </c>
      <c r="E38" s="27">
        <v>0.3339371906687027</v>
      </c>
      <c r="F38" s="27">
        <v>0.6998651644123135</v>
      </c>
      <c r="G38" s="27">
        <v>0.64671928626867692</v>
      </c>
      <c r="I38" s="28">
        <v>0</v>
      </c>
      <c r="J38" s="28">
        <f t="shared" si="0"/>
        <v>-0.72421869817079887</v>
      </c>
      <c r="K38" s="28">
        <f t="shared" si="1"/>
        <v>-5.0389993608834338E-2</v>
      </c>
      <c r="L38" s="28">
        <f t="shared" si="2"/>
        <v>0.28354719705986836</v>
      </c>
      <c r="M38" s="28">
        <f t="shared" si="3"/>
        <v>0.98341236147218192</v>
      </c>
      <c r="N38" s="28">
        <f t="shared" si="4"/>
        <v>1.6301316477408587</v>
      </c>
    </row>
    <row r="39" spans="3:14" x14ac:dyDescent="0.25">
      <c r="C39" s="27">
        <v>0.16192674436688625</v>
      </c>
      <c r="D39" s="27">
        <v>0.36596489984480451</v>
      </c>
      <c r="E39" s="27">
        <v>-0.61052426826727491</v>
      </c>
      <c r="F39" s="27">
        <v>1.1517030396885286</v>
      </c>
      <c r="G39" s="27">
        <v>0.51582218528359891</v>
      </c>
      <c r="I39" s="28">
        <v>0</v>
      </c>
      <c r="J39" s="28">
        <f t="shared" si="0"/>
        <v>0.16192674436688625</v>
      </c>
      <c r="K39" s="28">
        <f t="shared" si="1"/>
        <v>0.52789164421169077</v>
      </c>
      <c r="L39" s="28">
        <f t="shared" si="2"/>
        <v>-8.2632624055584136E-2</v>
      </c>
      <c r="M39" s="28">
        <f t="shared" si="3"/>
        <v>1.0690704156329445</v>
      </c>
      <c r="N39" s="28">
        <f t="shared" si="4"/>
        <v>1.5848926009165434</v>
      </c>
    </row>
    <row r="40" spans="3:14" x14ac:dyDescent="0.25">
      <c r="C40" s="27">
        <v>0.63549269570772482</v>
      </c>
      <c r="D40" s="27">
        <v>-0.88763829232433733</v>
      </c>
      <c r="E40" s="27">
        <v>-1.7107338412251578</v>
      </c>
      <c r="F40" s="27">
        <v>-0.6101221384424792</v>
      </c>
      <c r="G40" s="27">
        <v>-1.0544830398378868</v>
      </c>
      <c r="I40" s="28">
        <v>0</v>
      </c>
      <c r="J40" s="28">
        <f t="shared" si="0"/>
        <v>0.63549269570772482</v>
      </c>
      <c r="K40" s="28">
        <f t="shared" si="1"/>
        <v>-0.25214559661661251</v>
      </c>
      <c r="L40" s="28">
        <f t="shared" si="2"/>
        <v>-1.9628794378417704</v>
      </c>
      <c r="M40" s="28">
        <f t="shared" si="3"/>
        <v>-2.5730015762842497</v>
      </c>
      <c r="N40" s="28">
        <f t="shared" si="4"/>
        <v>-3.6274846161221364</v>
      </c>
    </row>
    <row r="41" spans="3:14" x14ac:dyDescent="0.25">
      <c r="C41" s="27">
        <v>-1.1204807768585567</v>
      </c>
      <c r="D41" s="27">
        <v>-0.56119691288788309</v>
      </c>
      <c r="E41" s="27">
        <v>0.43297634935953527</v>
      </c>
      <c r="F41" s="27">
        <v>1.7067933538629319</v>
      </c>
      <c r="G41" s="27">
        <v>-0.14421959747793217</v>
      </c>
      <c r="I41" s="28">
        <v>0</v>
      </c>
      <c r="J41" s="28">
        <f t="shared" si="0"/>
        <v>-1.1204807768585567</v>
      </c>
      <c r="K41" s="28">
        <f t="shared" si="1"/>
        <v>-1.6816776897464398</v>
      </c>
      <c r="L41" s="28">
        <f t="shared" si="2"/>
        <v>-1.2487013403869045</v>
      </c>
      <c r="M41" s="28">
        <f t="shared" si="3"/>
        <v>0.45809201347602735</v>
      </c>
      <c r="N41" s="28">
        <f t="shared" si="4"/>
        <v>0.31387241599809518</v>
      </c>
    </row>
    <row r="42" spans="3:14" x14ac:dyDescent="0.25">
      <c r="C42" s="27">
        <v>-0.28513725190543365</v>
      </c>
      <c r="D42" s="27">
        <v>-0.63736483105019026</v>
      </c>
      <c r="E42" s="27">
        <v>-1.4993913557955769</v>
      </c>
      <c r="F42" s="27">
        <v>1.1701643709575922</v>
      </c>
      <c r="G42" s="27">
        <v>-0.23931277227851466</v>
      </c>
      <c r="I42" s="28">
        <v>0</v>
      </c>
      <c r="J42" s="28">
        <f t="shared" si="0"/>
        <v>-0.28513725190543365</v>
      </c>
      <c r="K42" s="28">
        <f t="shared" si="1"/>
        <v>-0.92250208295562386</v>
      </c>
      <c r="L42" s="28">
        <f t="shared" si="2"/>
        <v>-2.4218934387512006</v>
      </c>
      <c r="M42" s="28">
        <f t="shared" si="3"/>
        <v>-1.2517290677936084</v>
      </c>
      <c r="N42" s="28">
        <f t="shared" si="4"/>
        <v>-1.491041840072123</v>
      </c>
    </row>
    <row r="43" spans="3:14" x14ac:dyDescent="0.25">
      <c r="C43" s="27">
        <v>0.22417135195408627</v>
      </c>
      <c r="D43" s="27">
        <v>-0.81375567947579985</v>
      </c>
      <c r="E43" s="27">
        <v>-1.2490325886416414</v>
      </c>
      <c r="F43" s="27">
        <v>-0.26585011870705327</v>
      </c>
      <c r="G43" s="27">
        <v>6.2424390780446863E-2</v>
      </c>
      <c r="I43" s="28">
        <v>0</v>
      </c>
      <c r="J43" s="28">
        <f t="shared" si="0"/>
        <v>0.22417135195408627</v>
      </c>
      <c r="K43" s="28">
        <f t="shared" si="1"/>
        <v>-0.58958432752171364</v>
      </c>
      <c r="L43" s="28">
        <f t="shared" si="2"/>
        <v>-1.838616916163355</v>
      </c>
      <c r="M43" s="28">
        <f t="shared" si="3"/>
        <v>-2.1044670348704084</v>
      </c>
      <c r="N43" s="28">
        <f t="shared" si="4"/>
        <v>-2.0420426440899617</v>
      </c>
    </row>
    <row r="44" spans="3:14" x14ac:dyDescent="0.25">
      <c r="C44" s="27">
        <v>0.14533144713261847</v>
      </c>
      <c r="D44" s="27">
        <v>-0.34834894159137936</v>
      </c>
      <c r="E44" s="27">
        <v>0.10784874717034219</v>
      </c>
      <c r="F44" s="27">
        <v>-1.342115825186031</v>
      </c>
      <c r="G44" s="27">
        <v>0.26163602990608076</v>
      </c>
      <c r="I44" s="28">
        <v>0</v>
      </c>
      <c r="J44" s="28">
        <f t="shared" si="0"/>
        <v>0.14533144713261847</v>
      </c>
      <c r="K44" s="28">
        <f t="shared" si="1"/>
        <v>-0.20301749445876088</v>
      </c>
      <c r="L44" s="28">
        <f t="shared" si="2"/>
        <v>-9.516874728841869E-2</v>
      </c>
      <c r="M44" s="28">
        <f t="shared" si="3"/>
        <v>-1.4372845724744496</v>
      </c>
      <c r="N44" s="28">
        <f t="shared" si="4"/>
        <v>-1.1756485425683689</v>
      </c>
    </row>
    <row r="45" spans="3:14" x14ac:dyDescent="0.25">
      <c r="C45" s="27">
        <v>-0.39779133590502724</v>
      </c>
      <c r="D45" s="27">
        <v>-0.53115030146606101</v>
      </c>
      <c r="E45" s="27">
        <v>0.62180580475897662</v>
      </c>
      <c r="F45" s="27">
        <v>0.4080859607675969</v>
      </c>
      <c r="G45" s="27">
        <v>-0.20557018867298993</v>
      </c>
      <c r="I45" s="28">
        <v>0</v>
      </c>
      <c r="J45" s="28">
        <f t="shared" si="0"/>
        <v>-0.39779133590502724</v>
      </c>
      <c r="K45" s="28">
        <f t="shared" si="1"/>
        <v>-0.92894163737108826</v>
      </c>
      <c r="L45" s="28">
        <f t="shared" si="2"/>
        <v>-0.30713583261211164</v>
      </c>
      <c r="M45" s="28">
        <f t="shared" si="3"/>
        <v>0.10095012815548526</v>
      </c>
      <c r="N45" s="28">
        <f t="shared" si="4"/>
        <v>-0.10462006051750466</v>
      </c>
    </row>
    <row r="46" spans="3:14" x14ac:dyDescent="0.25">
      <c r="C46" s="27">
        <v>1.0775417194791421</v>
      </c>
      <c r="D46" s="27">
        <v>0.6690586487758694</v>
      </c>
      <c r="E46" s="27">
        <v>0.85185754848482187</v>
      </c>
      <c r="F46" s="27">
        <v>-0.83121969692380471</v>
      </c>
      <c r="G46" s="27">
        <v>-0.7771065959360598</v>
      </c>
      <c r="I46" s="28">
        <v>0</v>
      </c>
      <c r="J46" s="28">
        <f t="shared" si="0"/>
        <v>1.0775417194791421</v>
      </c>
      <c r="K46" s="28">
        <f t="shared" si="1"/>
        <v>1.7466003682550115</v>
      </c>
      <c r="L46" s="28">
        <f t="shared" si="2"/>
        <v>2.5984579167398332</v>
      </c>
      <c r="M46" s="28">
        <f t="shared" si="3"/>
        <v>1.7672382198160284</v>
      </c>
      <c r="N46" s="28">
        <f t="shared" si="4"/>
        <v>0.99013162387996856</v>
      </c>
    </row>
    <row r="47" spans="3:14" x14ac:dyDescent="0.25">
      <c r="C47" s="27">
        <v>-1.2594135021210624</v>
      </c>
      <c r="D47" s="27">
        <v>-1.0546453688121973</v>
      </c>
      <c r="E47" s="27">
        <v>1.1680467639709016</v>
      </c>
      <c r="F47" s="27">
        <v>0.14914042409732972</v>
      </c>
      <c r="G47" s="27">
        <v>0.2436618944271258</v>
      </c>
      <c r="I47" s="28">
        <v>0</v>
      </c>
      <c r="J47" s="28">
        <f t="shared" si="0"/>
        <v>-1.2594135021210624</v>
      </c>
      <c r="K47" s="28">
        <f t="shared" si="1"/>
        <v>-2.3140588709332599</v>
      </c>
      <c r="L47" s="28">
        <f t="shared" si="2"/>
        <v>-1.1460121069623583</v>
      </c>
      <c r="M47" s="28">
        <f t="shared" si="3"/>
        <v>-0.99687168286502859</v>
      </c>
      <c r="N47" s="28">
        <f t="shared" si="4"/>
        <v>-0.75320978843790276</v>
      </c>
    </row>
    <row r="48" spans="3:14" x14ac:dyDescent="0.25">
      <c r="C48" s="27">
        <v>0.65290144007171169</v>
      </c>
      <c r="D48" s="27">
        <v>-0.41983850690140306</v>
      </c>
      <c r="E48" s="27">
        <v>-1.2409349280060507</v>
      </c>
      <c r="F48" s="27">
        <v>0.71280068915757511</v>
      </c>
      <c r="G48" s="27">
        <v>-1.5277572200727574</v>
      </c>
      <c r="I48" s="28">
        <v>0</v>
      </c>
      <c r="J48" s="28">
        <f t="shared" si="0"/>
        <v>0.65290144007171169</v>
      </c>
      <c r="K48" s="28">
        <f t="shared" si="1"/>
        <v>0.23306293317030863</v>
      </c>
      <c r="L48" s="28">
        <f t="shared" si="2"/>
        <v>-1.007871994835742</v>
      </c>
      <c r="M48" s="28">
        <f t="shared" si="3"/>
        <v>-0.29507130567816686</v>
      </c>
      <c r="N48" s="28">
        <f t="shared" si="4"/>
        <v>-1.8228285257509242</v>
      </c>
    </row>
    <row r="49" spans="3:14" x14ac:dyDescent="0.25">
      <c r="C49" s="27">
        <v>-0.58245700752427854</v>
      </c>
      <c r="D49" s="27">
        <v>1.1695642326064137</v>
      </c>
      <c r="E49" s="27">
        <v>-0.12369476852263313</v>
      </c>
      <c r="F49" s="27">
        <v>-0.55939191825003842</v>
      </c>
      <c r="G49" s="27">
        <v>-0.30741169970731569</v>
      </c>
      <c r="I49" s="28">
        <v>0</v>
      </c>
      <c r="J49" s="28">
        <f t="shared" si="0"/>
        <v>-0.58245700752427854</v>
      </c>
      <c r="K49" s="28">
        <f t="shared" si="1"/>
        <v>0.5871072250821352</v>
      </c>
      <c r="L49" s="28">
        <f t="shared" si="2"/>
        <v>0.46341245655950208</v>
      </c>
      <c r="M49" s="28">
        <f t="shared" si="3"/>
        <v>-9.5979461690536338E-2</v>
      </c>
      <c r="N49" s="28">
        <f t="shared" si="4"/>
        <v>-0.40339116139785203</v>
      </c>
    </row>
    <row r="50" spans="3:14" x14ac:dyDescent="0.25">
      <c r="C50" s="27">
        <v>0.26833495672850072</v>
      </c>
      <c r="D50" s="27">
        <v>5.5064682248675632E-2</v>
      </c>
      <c r="E50" s="27">
        <v>0.59834930644143647</v>
      </c>
      <c r="F50" s="27">
        <v>0.71551373784765326</v>
      </c>
      <c r="G50" s="27">
        <v>0.16248658212326594</v>
      </c>
      <c r="I50" s="28">
        <v>0</v>
      </c>
      <c r="J50" s="28">
        <f t="shared" si="0"/>
        <v>0.26833495672850072</v>
      </c>
      <c r="K50" s="28">
        <f t="shared" si="1"/>
        <v>0.32339963897717633</v>
      </c>
      <c r="L50" s="28">
        <f t="shared" si="2"/>
        <v>0.92174894541861274</v>
      </c>
      <c r="M50" s="28">
        <f t="shared" si="3"/>
        <v>1.637262683266266</v>
      </c>
      <c r="N50" s="28">
        <f t="shared" si="4"/>
        <v>1.7997492653895319</v>
      </c>
    </row>
    <row r="51" spans="3:14" x14ac:dyDescent="0.25">
      <c r="C51" s="27">
        <v>0.28502447754921095</v>
      </c>
      <c r="D51" s="27">
        <v>0.25658566632780488</v>
      </c>
      <c r="E51" s="27">
        <v>-0.42521646872528562</v>
      </c>
      <c r="F51" s="27">
        <v>-0.35938839913329551</v>
      </c>
      <c r="G51" s="27">
        <v>-0.74847967816256589</v>
      </c>
      <c r="I51" s="28">
        <v>0</v>
      </c>
      <c r="J51" s="28">
        <f t="shared" si="0"/>
        <v>0.28502447754921095</v>
      </c>
      <c r="K51" s="28">
        <f t="shared" si="1"/>
        <v>0.54161014387701578</v>
      </c>
      <c r="L51" s="28">
        <f t="shared" si="2"/>
        <v>0.11639367515173016</v>
      </c>
      <c r="M51" s="28">
        <f t="shared" si="3"/>
        <v>-0.24299472398156535</v>
      </c>
      <c r="N51" s="28">
        <f t="shared" si="4"/>
        <v>-0.99147440214413129</v>
      </c>
    </row>
    <row r="52" spans="3:14" x14ac:dyDescent="0.25">
      <c r="C52" s="27">
        <v>-1.0016944405484822</v>
      </c>
      <c r="D52" s="27">
        <v>-0.28162593855319468</v>
      </c>
      <c r="E52" s="27">
        <v>1.5166658859286111</v>
      </c>
      <c r="F52" s="27">
        <v>1.2849770640528559</v>
      </c>
      <c r="G52" s="27">
        <v>-0.33836694164269088</v>
      </c>
      <c r="I52" s="28">
        <v>0</v>
      </c>
      <c r="J52" s="28">
        <f t="shared" si="0"/>
        <v>-1.0016944405484822</v>
      </c>
      <c r="K52" s="28">
        <f t="shared" si="1"/>
        <v>-1.283320379101677</v>
      </c>
      <c r="L52" s="28">
        <f t="shared" si="2"/>
        <v>0.23334550682693411</v>
      </c>
      <c r="M52" s="28">
        <f t="shared" si="3"/>
        <v>1.5183225708797901</v>
      </c>
      <c r="N52" s="28">
        <f t="shared" si="4"/>
        <v>1.1799556292370992</v>
      </c>
    </row>
    <row r="53" spans="3:14" x14ac:dyDescent="0.25">
      <c r="C53" s="27">
        <v>-0.33325794338717368</v>
      </c>
      <c r="D53" s="27">
        <v>9.1093785044617945E-2</v>
      </c>
      <c r="E53" s="27">
        <v>0.73710678596713841</v>
      </c>
      <c r="F53" s="27">
        <v>0.1716957928308214</v>
      </c>
      <c r="G53" s="27">
        <v>-2.299795761858759E-2</v>
      </c>
      <c r="I53" s="28">
        <v>0</v>
      </c>
      <c r="J53" s="28">
        <f t="shared" si="0"/>
        <v>-0.33325794338717368</v>
      </c>
      <c r="K53" s="28">
        <f t="shared" si="1"/>
        <v>-0.24216415834255572</v>
      </c>
      <c r="L53" s="28">
        <f t="shared" si="2"/>
        <v>0.49494262762458269</v>
      </c>
      <c r="M53" s="28">
        <f t="shared" si="3"/>
        <v>0.66663842045540411</v>
      </c>
      <c r="N53" s="28">
        <f t="shared" si="4"/>
        <v>0.64364046283681653</v>
      </c>
    </row>
    <row r="54" spans="3:14" x14ac:dyDescent="0.25">
      <c r="C54" s="27">
        <v>-1.3309618975884061</v>
      </c>
      <c r="D54" s="27">
        <v>5.187102339397829E-2</v>
      </c>
      <c r="E54" s="27">
        <v>-0.43467420326523892</v>
      </c>
      <c r="F54" s="27">
        <v>-0.21622159091987803</v>
      </c>
      <c r="G54" s="27">
        <v>0.6354092613311495</v>
      </c>
      <c r="I54" s="28">
        <v>0</v>
      </c>
      <c r="J54" s="28">
        <f t="shared" si="0"/>
        <v>-1.3309618975884061</v>
      </c>
      <c r="K54" s="28">
        <f t="shared" si="1"/>
        <v>-1.2790908741944278</v>
      </c>
      <c r="L54" s="28">
        <f t="shared" si="2"/>
        <v>-1.7137650774596667</v>
      </c>
      <c r="M54" s="28">
        <f t="shared" si="3"/>
        <v>-1.9299866683795446</v>
      </c>
      <c r="N54" s="28">
        <f t="shared" si="4"/>
        <v>-1.2945774070483951</v>
      </c>
    </row>
    <row r="55" spans="3:14" x14ac:dyDescent="0.25">
      <c r="C55" s="27">
        <v>-0.52504032811464629</v>
      </c>
      <c r="D55" s="27">
        <v>-0.85068169853294573</v>
      </c>
      <c r="E55" s="27">
        <v>3.1485640774457584E-2</v>
      </c>
      <c r="F55" s="27">
        <v>-0.2229401482234136</v>
      </c>
      <c r="G55" s="27">
        <v>0.70498263401136196</v>
      </c>
      <c r="I55" s="28">
        <v>0</v>
      </c>
      <c r="J55" s="28">
        <f t="shared" si="0"/>
        <v>-0.52504032811464629</v>
      </c>
      <c r="K55" s="28">
        <f t="shared" si="1"/>
        <v>-1.375722026647592</v>
      </c>
      <c r="L55" s="28">
        <f t="shared" si="2"/>
        <v>-1.3442363858731345</v>
      </c>
      <c r="M55" s="28">
        <f t="shared" si="3"/>
        <v>-1.5671765340965482</v>
      </c>
      <c r="N55" s="28">
        <f t="shared" si="4"/>
        <v>-0.86219390008518626</v>
      </c>
    </row>
    <row r="56" spans="3:14" x14ac:dyDescent="0.25">
      <c r="C56" s="27">
        <v>0.49141196462220205</v>
      </c>
      <c r="D56" s="27">
        <v>-0.13009989866245786</v>
      </c>
      <c r="E56" s="27">
        <v>0.90978048225205299</v>
      </c>
      <c r="F56" s="27">
        <v>0.24437705743566349</v>
      </c>
      <c r="G56" s="27">
        <v>-0.11474017109578852</v>
      </c>
      <c r="I56" s="28">
        <v>0</v>
      </c>
      <c r="J56" s="28">
        <f t="shared" si="0"/>
        <v>0.49141196462220205</v>
      </c>
      <c r="K56" s="28">
        <f t="shared" si="1"/>
        <v>0.36131206595974419</v>
      </c>
      <c r="L56" s="28">
        <f t="shared" si="2"/>
        <v>1.2710925482117972</v>
      </c>
      <c r="M56" s="28">
        <f t="shared" si="3"/>
        <v>1.5154696056474606</v>
      </c>
      <c r="N56" s="28">
        <f t="shared" si="4"/>
        <v>1.4007294345516721</v>
      </c>
    </row>
    <row r="57" spans="3:14" x14ac:dyDescent="0.25">
      <c r="C57" s="27">
        <v>-0.55480200818014813</v>
      </c>
      <c r="D57" s="27">
        <v>-0.53643996554310991</v>
      </c>
      <c r="E57" s="27">
        <v>-0.68132913693662844</v>
      </c>
      <c r="F57" s="27">
        <v>-0.15889638820942706</v>
      </c>
      <c r="G57" s="27">
        <v>0.22693810191252689</v>
      </c>
      <c r="I57" s="28">
        <v>0</v>
      </c>
      <c r="J57" s="28">
        <f t="shared" si="0"/>
        <v>-0.55480200818014813</v>
      </c>
      <c r="K57" s="28">
        <f t="shared" si="1"/>
        <v>-1.0912419737232582</v>
      </c>
      <c r="L57" s="28">
        <f t="shared" si="2"/>
        <v>-1.7725711106598867</v>
      </c>
      <c r="M57" s="28">
        <f t="shared" si="3"/>
        <v>-1.9314674988693137</v>
      </c>
      <c r="N57" s="28">
        <f t="shared" si="4"/>
        <v>-1.7045293969567867</v>
      </c>
    </row>
    <row r="58" spans="3:14" x14ac:dyDescent="0.25">
      <c r="C58" s="27">
        <v>0.13117677450937687</v>
      </c>
      <c r="D58" s="27">
        <v>-1.680133858035756E-2</v>
      </c>
      <c r="E58" s="27">
        <v>-6.2103547362910932E-2</v>
      </c>
      <c r="F58" s="27">
        <v>-6.7030164365678852E-2</v>
      </c>
      <c r="G58" s="27">
        <v>0.24936024814276631</v>
      </c>
      <c r="I58" s="28">
        <v>0</v>
      </c>
      <c r="J58" s="28">
        <f t="shared" ref="J58:J89" si="5">C58+I58</f>
        <v>0.13117677450937687</v>
      </c>
      <c r="K58" s="28">
        <f t="shared" ref="K58:K89" si="6">D58+J58</f>
        <v>0.1143754359290193</v>
      </c>
      <c r="L58" s="28">
        <f t="shared" ref="L58:L89" si="7">E58+K58</f>
        <v>5.2271888566108371E-2</v>
      </c>
      <c r="M58" s="28">
        <f t="shared" ref="M58:M89" si="8">F58+L58</f>
        <v>-1.4758275799570481E-2</v>
      </c>
      <c r="N58" s="28">
        <f t="shared" ref="N58:N89" si="9">G58+M58</f>
        <v>0.23460197234319582</v>
      </c>
    </row>
    <row r="59" spans="3:14" x14ac:dyDescent="0.25">
      <c r="C59" s="27">
        <v>-6.2390952226166932E-2</v>
      </c>
      <c r="D59" s="27">
        <v>0.27483132375077812</v>
      </c>
      <c r="E59" s="27">
        <v>-0.47820145481938681</v>
      </c>
      <c r="F59" s="27">
        <v>-0.17839094287354762</v>
      </c>
      <c r="G59" s="27">
        <v>-0.13492204073923481</v>
      </c>
      <c r="I59" s="28">
        <v>0</v>
      </c>
      <c r="J59" s="28">
        <f t="shared" si="5"/>
        <v>-6.2390952226166932E-2</v>
      </c>
      <c r="K59" s="28">
        <f t="shared" si="6"/>
        <v>0.2124403715246112</v>
      </c>
      <c r="L59" s="28">
        <f t="shared" si="7"/>
        <v>-0.2657610832947756</v>
      </c>
      <c r="M59" s="28">
        <f t="shared" si="8"/>
        <v>-0.44415202616832322</v>
      </c>
      <c r="N59" s="28">
        <f t="shared" si="9"/>
        <v>-0.57907406690755803</v>
      </c>
    </row>
    <row r="60" spans="3:14" x14ac:dyDescent="0.25">
      <c r="C60" s="27">
        <v>0.70219956623792135</v>
      </c>
      <c r="D60" s="27">
        <v>0.55528922691988558</v>
      </c>
      <c r="E60" s="27">
        <v>-1.1318439114731089</v>
      </c>
      <c r="F60" s="27">
        <v>1.0053326189255642</v>
      </c>
      <c r="G60" s="27">
        <v>-0.77982267792996185</v>
      </c>
      <c r="I60" s="28">
        <v>0</v>
      </c>
      <c r="J60" s="28">
        <f t="shared" si="5"/>
        <v>0.70219956623792135</v>
      </c>
      <c r="K60" s="28">
        <f t="shared" si="6"/>
        <v>1.2574887931578069</v>
      </c>
      <c r="L60" s="28">
        <f t="shared" si="7"/>
        <v>0.12564488168469801</v>
      </c>
      <c r="M60" s="28">
        <f t="shared" si="8"/>
        <v>1.1309775006102623</v>
      </c>
      <c r="N60" s="28">
        <f t="shared" si="9"/>
        <v>0.3511548226803004</v>
      </c>
    </row>
    <row r="61" spans="3:14" x14ac:dyDescent="0.25">
      <c r="C61" s="27">
        <v>5.7707358691692398E-2</v>
      </c>
      <c r="D61" s="27">
        <v>0.70495777898868828</v>
      </c>
      <c r="E61" s="27">
        <v>-0.50342142131867718</v>
      </c>
      <c r="F61" s="27">
        <v>-1.4491283939967545</v>
      </c>
      <c r="G61" s="27">
        <v>1.2180287305173312</v>
      </c>
      <c r="I61" s="28">
        <v>0</v>
      </c>
      <c r="J61" s="28">
        <f t="shared" si="5"/>
        <v>5.7707358691692398E-2</v>
      </c>
      <c r="K61" s="28">
        <f t="shared" si="6"/>
        <v>0.76266513768038069</v>
      </c>
      <c r="L61" s="28">
        <f t="shared" si="7"/>
        <v>0.25924371636170351</v>
      </c>
      <c r="M61" s="28">
        <f t="shared" si="8"/>
        <v>-1.1898846776350509</v>
      </c>
      <c r="N61" s="28">
        <f t="shared" si="9"/>
        <v>2.8144052882280279E-2</v>
      </c>
    </row>
    <row r="62" spans="3:14" x14ac:dyDescent="0.25">
      <c r="C62" s="27">
        <v>0.17567014225959343</v>
      </c>
      <c r="D62" s="27">
        <v>-0.92284065783291391</v>
      </c>
      <c r="E62" s="27">
        <v>-0.67098391294045823</v>
      </c>
      <c r="F62" s="27">
        <v>-0.16936694587765558</v>
      </c>
      <c r="G62" s="27">
        <v>0.71208583626540234</v>
      </c>
      <c r="I62" s="28">
        <v>0</v>
      </c>
      <c r="J62" s="28">
        <f t="shared" si="5"/>
        <v>0.17567014225959343</v>
      </c>
      <c r="K62" s="28">
        <f t="shared" si="6"/>
        <v>-0.74717051557332048</v>
      </c>
      <c r="L62" s="28">
        <f t="shared" si="7"/>
        <v>-1.4181544285137786</v>
      </c>
      <c r="M62" s="28">
        <f t="shared" si="8"/>
        <v>-1.5875213743914343</v>
      </c>
      <c r="N62" s="28">
        <f t="shared" si="9"/>
        <v>-0.87543553812603192</v>
      </c>
    </row>
    <row r="63" spans="3:14" x14ac:dyDescent="0.25">
      <c r="C63" s="27">
        <v>1.8221082795681954E-2</v>
      </c>
      <c r="D63" s="27">
        <v>-4.0677895212637719E-2</v>
      </c>
      <c r="E63" s="27">
        <v>0.34459308502103081</v>
      </c>
      <c r="F63" s="27">
        <v>0.29976811275582854</v>
      </c>
      <c r="G63" s="27">
        <v>-0.27521158482117514</v>
      </c>
      <c r="I63" s="28">
        <v>0</v>
      </c>
      <c r="J63" s="28">
        <f t="shared" si="5"/>
        <v>1.8221082795681954E-2</v>
      </c>
      <c r="K63" s="28">
        <f t="shared" si="6"/>
        <v>-2.2456812416955765E-2</v>
      </c>
      <c r="L63" s="28">
        <f t="shared" si="7"/>
        <v>0.32213627260407507</v>
      </c>
      <c r="M63" s="28">
        <f t="shared" si="8"/>
        <v>0.62190438535990356</v>
      </c>
      <c r="N63" s="28">
        <f t="shared" si="9"/>
        <v>0.34669280053872842</v>
      </c>
    </row>
    <row r="64" spans="3:14" x14ac:dyDescent="0.25">
      <c r="C64" s="27">
        <v>1.3626623926145471</v>
      </c>
      <c r="D64" s="27">
        <v>-0.7491940988631004</v>
      </c>
      <c r="E64" s="27">
        <v>-0.46312230592785558</v>
      </c>
      <c r="F64" s="27">
        <v>0.92614181296807629</v>
      </c>
      <c r="G64" s="27">
        <v>1.7438358198907431</v>
      </c>
      <c r="I64" s="28">
        <v>0</v>
      </c>
      <c r="J64" s="28">
        <f t="shared" si="5"/>
        <v>1.3626623926145471</v>
      </c>
      <c r="K64" s="28">
        <f t="shared" si="6"/>
        <v>0.61346829375144674</v>
      </c>
      <c r="L64" s="28">
        <f t="shared" si="7"/>
        <v>0.15034598782359115</v>
      </c>
      <c r="M64" s="28">
        <f t="shared" si="8"/>
        <v>1.0764878007916674</v>
      </c>
      <c r="N64" s="28">
        <f t="shared" si="9"/>
        <v>2.8203236206824105</v>
      </c>
    </row>
    <row r="65" spans="3:14" x14ac:dyDescent="0.25">
      <c r="C65" s="27">
        <v>-2.2243272579335152E-3</v>
      </c>
      <c r="D65" s="27">
        <v>-0.55537415252018074</v>
      </c>
      <c r="E65" s="27">
        <v>-0.1053954300671659</v>
      </c>
      <c r="F65" s="27">
        <v>-0.72746963458061376</v>
      </c>
      <c r="G65" s="27">
        <v>0.44519847373439264</v>
      </c>
      <c r="I65" s="28">
        <v>0</v>
      </c>
      <c r="J65" s="28">
        <f t="shared" si="5"/>
        <v>-2.2243272579335152E-3</v>
      </c>
      <c r="K65" s="28">
        <f t="shared" si="6"/>
        <v>-0.55759847977811428</v>
      </c>
      <c r="L65" s="28">
        <f t="shared" si="7"/>
        <v>-0.66299390984528017</v>
      </c>
      <c r="M65" s="28">
        <f t="shared" si="8"/>
        <v>-1.3904635444258939</v>
      </c>
      <c r="N65" s="28">
        <f t="shared" si="9"/>
        <v>-0.94526507069150134</v>
      </c>
    </row>
    <row r="66" spans="3:14" x14ac:dyDescent="0.25">
      <c r="C66" s="27">
        <v>-0.78774432645924275</v>
      </c>
      <c r="D66" s="27">
        <v>-0.11473302691856388</v>
      </c>
      <c r="E66" s="27">
        <v>0.16028770205813259</v>
      </c>
      <c r="F66" s="27">
        <v>-0.82580480544371127</v>
      </c>
      <c r="G66" s="27">
        <v>4.3254110173128208E-3</v>
      </c>
      <c r="I66" s="28">
        <v>0</v>
      </c>
      <c r="J66" s="28">
        <f t="shared" si="5"/>
        <v>-0.78774432645924275</v>
      </c>
      <c r="K66" s="28">
        <f t="shared" si="6"/>
        <v>-0.90247735337780666</v>
      </c>
      <c r="L66" s="28">
        <f t="shared" si="7"/>
        <v>-0.74218965131967407</v>
      </c>
      <c r="M66" s="28">
        <f t="shared" si="8"/>
        <v>-1.5679944567633854</v>
      </c>
      <c r="N66" s="28">
        <f t="shared" si="9"/>
        <v>-1.5636690457460727</v>
      </c>
    </row>
    <row r="67" spans="3:14" x14ac:dyDescent="0.25">
      <c r="C67" s="27">
        <v>0.62298208242334552</v>
      </c>
      <c r="D67" s="27">
        <v>0.54786414188647847</v>
      </c>
      <c r="E67" s="27">
        <v>-0.61084196255819001</v>
      </c>
      <c r="F67" s="27">
        <v>-0.17180416136415447</v>
      </c>
      <c r="G67" s="27">
        <v>-0.36407731535291643</v>
      </c>
      <c r="I67" s="28">
        <v>0</v>
      </c>
      <c r="J67" s="28">
        <f t="shared" si="5"/>
        <v>0.62298208242334552</v>
      </c>
      <c r="K67" s="28">
        <f t="shared" si="6"/>
        <v>1.1708462243098241</v>
      </c>
      <c r="L67" s="28">
        <f t="shared" si="7"/>
        <v>0.56000426175163409</v>
      </c>
      <c r="M67" s="28">
        <f t="shared" si="8"/>
        <v>0.38820010038747965</v>
      </c>
      <c r="N67" s="28">
        <f t="shared" si="9"/>
        <v>2.4122785034563221E-2</v>
      </c>
    </row>
    <row r="68" spans="3:14" x14ac:dyDescent="0.25">
      <c r="C68" s="27">
        <v>0.48557248316994761</v>
      </c>
      <c r="D68" s="27">
        <v>0.33838818042151791</v>
      </c>
      <c r="E68" s="27">
        <v>0.28337892321341374</v>
      </c>
      <c r="F68" s="27">
        <v>1.1469717489789124</v>
      </c>
      <c r="G68" s="27">
        <v>-0.26972551927839961</v>
      </c>
      <c r="I68" s="28">
        <v>0</v>
      </c>
      <c r="J68" s="28">
        <f t="shared" si="5"/>
        <v>0.48557248316994761</v>
      </c>
      <c r="K68" s="28">
        <f t="shared" si="6"/>
        <v>0.82396066359146558</v>
      </c>
      <c r="L68" s="28">
        <f t="shared" si="7"/>
        <v>1.1073395868048794</v>
      </c>
      <c r="M68" s="28">
        <f t="shared" si="8"/>
        <v>2.2543113357837918</v>
      </c>
      <c r="N68" s="28">
        <f t="shared" si="9"/>
        <v>1.9845858165053922</v>
      </c>
    </row>
    <row r="69" spans="3:14" x14ac:dyDescent="0.25">
      <c r="C69" s="27">
        <v>1.355560279318067</v>
      </c>
      <c r="D69" s="27">
        <v>3.500892256688428E-2</v>
      </c>
      <c r="E69" s="27">
        <v>0.48463060541883829</v>
      </c>
      <c r="F69" s="27">
        <v>-0.73395666753165478</v>
      </c>
      <c r="G69" s="27">
        <v>0.5821844020771112</v>
      </c>
      <c r="I69" s="28">
        <v>0</v>
      </c>
      <c r="J69" s="28">
        <f t="shared" si="5"/>
        <v>1.355560279318067</v>
      </c>
      <c r="K69" s="28">
        <f t="shared" si="6"/>
        <v>1.3905692018849514</v>
      </c>
      <c r="L69" s="28">
        <f t="shared" si="7"/>
        <v>1.8751998073037897</v>
      </c>
      <c r="M69" s="28">
        <f t="shared" si="8"/>
        <v>1.141243139772135</v>
      </c>
      <c r="N69" s="28">
        <f t="shared" si="9"/>
        <v>1.7234275418492462</v>
      </c>
    </row>
    <row r="70" spans="3:14" x14ac:dyDescent="0.25">
      <c r="C70" s="27">
        <v>5.8864523969660658E-4</v>
      </c>
      <c r="D70" s="27">
        <v>0.76792149930031772</v>
      </c>
      <c r="E70" s="27">
        <v>-1.605401865273516</v>
      </c>
      <c r="F70" s="27">
        <v>0.27956676846520384</v>
      </c>
      <c r="G70" s="27">
        <v>1.1589007157061841</v>
      </c>
      <c r="I70" s="28">
        <v>0</v>
      </c>
      <c r="J70" s="28">
        <f t="shared" si="5"/>
        <v>5.8864523969660658E-4</v>
      </c>
      <c r="K70" s="28">
        <f t="shared" si="6"/>
        <v>0.76851014454001432</v>
      </c>
      <c r="L70" s="28">
        <f t="shared" si="7"/>
        <v>-0.83689172073350171</v>
      </c>
      <c r="M70" s="28">
        <f t="shared" si="8"/>
        <v>-0.55732495226829792</v>
      </c>
      <c r="N70" s="28">
        <f t="shared" si="9"/>
        <v>0.60157576343788621</v>
      </c>
    </row>
    <row r="71" spans="3:14" x14ac:dyDescent="0.25">
      <c r="C71" s="27">
        <v>0.89922286209451086</v>
      </c>
      <c r="D71" s="27">
        <v>-0.65284428207496559</v>
      </c>
      <c r="E71" s="27">
        <v>0.23331044655498789</v>
      </c>
      <c r="F71" s="27">
        <v>0.47403517411437152</v>
      </c>
      <c r="G71" s="27">
        <v>1.2753996508363474</v>
      </c>
      <c r="I71" s="28">
        <v>0</v>
      </c>
      <c r="J71" s="28">
        <f t="shared" si="5"/>
        <v>0.89922286209451086</v>
      </c>
      <c r="K71" s="28">
        <f t="shared" si="6"/>
        <v>0.24637858001954527</v>
      </c>
      <c r="L71" s="28">
        <f t="shared" si="7"/>
        <v>0.47968902657453316</v>
      </c>
      <c r="M71" s="28">
        <f t="shared" si="8"/>
        <v>0.95372420068890462</v>
      </c>
      <c r="N71" s="28">
        <f t="shared" si="9"/>
        <v>2.2291238515252521</v>
      </c>
    </row>
    <row r="72" spans="3:14" x14ac:dyDescent="0.25">
      <c r="C72" s="27">
        <v>-0.94172202534138572</v>
      </c>
      <c r="D72" s="27">
        <v>-0.47363755405252428</v>
      </c>
      <c r="E72" s="27">
        <v>0.12076357789060056</v>
      </c>
      <c r="F72" s="27">
        <v>-0.18241624329540079</v>
      </c>
      <c r="G72" s="27">
        <v>-7.2823793623661259E-2</v>
      </c>
      <c r="I72" s="28">
        <v>0</v>
      </c>
      <c r="J72" s="28">
        <f t="shared" si="5"/>
        <v>-0.94172202534138572</v>
      </c>
      <c r="K72" s="28">
        <f t="shared" si="6"/>
        <v>-1.41535957939391</v>
      </c>
      <c r="L72" s="28">
        <f t="shared" si="7"/>
        <v>-1.2945960015033093</v>
      </c>
      <c r="M72" s="28">
        <f t="shared" si="8"/>
        <v>-1.4770122447987102</v>
      </c>
      <c r="N72" s="28">
        <f t="shared" si="9"/>
        <v>-1.5498360384223715</v>
      </c>
    </row>
    <row r="73" spans="3:14" x14ac:dyDescent="0.25">
      <c r="C73" s="27">
        <v>0.28752569994081462</v>
      </c>
      <c r="D73" s="27">
        <v>1.1296987224407573</v>
      </c>
      <c r="E73" s="27">
        <v>0.71137422870373446</v>
      </c>
      <c r="F73" s="27">
        <v>3.0775841987732727E-2</v>
      </c>
      <c r="G73" s="27">
        <v>0.54593515855904706</v>
      </c>
      <c r="I73" s="28">
        <v>0</v>
      </c>
      <c r="J73" s="28">
        <f t="shared" si="5"/>
        <v>0.28752569994081462</v>
      </c>
      <c r="K73" s="28">
        <f t="shared" si="6"/>
        <v>1.417224422381572</v>
      </c>
      <c r="L73" s="28">
        <f t="shared" si="7"/>
        <v>2.1285986510853063</v>
      </c>
      <c r="M73" s="28">
        <f t="shared" si="8"/>
        <v>2.159374493073039</v>
      </c>
      <c r="N73" s="28">
        <f t="shared" si="9"/>
        <v>2.7053096516320858</v>
      </c>
    </row>
    <row r="74" spans="3:14" x14ac:dyDescent="0.25">
      <c r="C74" s="27">
        <v>1.5598253134312698</v>
      </c>
      <c r="D74" s="27">
        <v>-1.5270013233380472E-2</v>
      </c>
      <c r="E74" s="27">
        <v>0.41891802347667595</v>
      </c>
      <c r="F74" s="27">
        <v>-0.28097543836436223</v>
      </c>
      <c r="G74" s="27">
        <v>1.4545017281168799</v>
      </c>
      <c r="I74" s="28">
        <v>0</v>
      </c>
      <c r="J74" s="28">
        <f t="shared" si="5"/>
        <v>1.5598253134312698</v>
      </c>
      <c r="K74" s="28">
        <f t="shared" si="6"/>
        <v>1.5445553001978893</v>
      </c>
      <c r="L74" s="28">
        <f t="shared" si="7"/>
        <v>1.9634733236745654</v>
      </c>
      <c r="M74" s="28">
        <f t="shared" si="8"/>
        <v>1.6824978853102031</v>
      </c>
      <c r="N74" s="28">
        <f t="shared" si="9"/>
        <v>3.1369996134270828</v>
      </c>
    </row>
    <row r="75" spans="3:14" x14ac:dyDescent="0.25">
      <c r="C75" s="27">
        <v>-0.13405935322034973</v>
      </c>
      <c r="D75" s="27">
        <v>0.12814877542065792</v>
      </c>
      <c r="E75" s="27">
        <v>1.0871756897335008</v>
      </c>
      <c r="F75" s="27">
        <v>7.0162470688935705E-2</v>
      </c>
      <c r="G75" s="27">
        <v>1.1704994150308659</v>
      </c>
      <c r="I75" s="28">
        <v>0</v>
      </c>
      <c r="J75" s="28">
        <f t="shared" si="5"/>
        <v>-0.13405935322034973</v>
      </c>
      <c r="K75" s="28">
        <f t="shared" si="6"/>
        <v>-5.910577799691813E-3</v>
      </c>
      <c r="L75" s="28">
        <f t="shared" si="7"/>
        <v>1.081265111933809</v>
      </c>
      <c r="M75" s="28">
        <f t="shared" si="8"/>
        <v>1.1514275826227447</v>
      </c>
      <c r="N75" s="28">
        <f t="shared" si="9"/>
        <v>2.3219269976536108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75"/>
  <sheetViews>
    <sheetView zoomScale="90" zoomScaleNormal="90" workbookViewId="0"/>
  </sheetViews>
  <sheetFormatPr baseColWidth="10" defaultColWidth="8.88671875" defaultRowHeight="13.2" x14ac:dyDescent="0.25"/>
  <cols>
    <col min="1" max="1" width="5.109375" style="13" customWidth="1"/>
    <col min="2" max="2" width="15.6640625" style="13" customWidth="1"/>
    <col min="3" max="3" width="16.21875" style="13" customWidth="1"/>
    <col min="4" max="256" width="15.6640625" style="13" customWidth="1"/>
    <col min="257" max="1025" width="11.5546875" style="3"/>
  </cols>
  <sheetData>
    <row r="2" spans="2:6" s="14" customFormat="1" ht="15" x14ac:dyDescent="0.25">
      <c r="B2" s="14" t="str">
        <f>"Brownian Bridge: Illustrates the use of the class "&amp;F7</f>
        <v>Brownian Bridge: Illustrates the use of the class net.finmath.montecarlo.BrownianBridge</v>
      </c>
    </row>
    <row r="3" spans="2:6" s="15" customFormat="1" ht="11.85" customHeight="1" x14ac:dyDescent="0.25">
      <c r="B3" s="16" t="s">
        <v>17</v>
      </c>
    </row>
    <row r="4" spans="2:6" s="15" customFormat="1" ht="11.85" customHeight="1" x14ac:dyDescent="0.25">
      <c r="B4" s="13"/>
    </row>
    <row r="5" spans="2:6" ht="11.85" customHeight="1" x14ac:dyDescent="0.25"/>
    <row r="6" spans="2:6" ht="11.85" customHeight="1" x14ac:dyDescent="0.25">
      <c r="B6" s="17" t="s">
        <v>28</v>
      </c>
      <c r="C6" s="17"/>
      <c r="E6" s="18" t="s">
        <v>29</v>
      </c>
      <c r="F6" s="17"/>
    </row>
    <row r="7" spans="2:6" ht="11.85" customHeight="1" x14ac:dyDescent="0.25">
      <c r="E7" s="19" t="s">
        <v>20</v>
      </c>
      <c r="F7" s="20" t="s">
        <v>30</v>
      </c>
    </row>
    <row r="8" spans="2:6" ht="11.85" customHeight="1" x14ac:dyDescent="0.25">
      <c r="B8" s="21" t="s">
        <v>3</v>
      </c>
      <c r="C8" s="21"/>
      <c r="E8" s="21" t="s">
        <v>3</v>
      </c>
      <c r="F8" s="21"/>
    </row>
    <row r="9" spans="2:6" ht="11.85" customHeight="1" x14ac:dyDescent="0.25">
      <c r="B9" s="19" t="str">
        <f>[1]!obMake("td2.start","double",C9)</f>
        <v>td2.start 
[4750]</v>
      </c>
      <c r="C9" s="25">
        <v>0</v>
      </c>
      <c r="E9" s="19" t="str">
        <f>B14</f>
        <v>timeDiscretization2 
[4792]</v>
      </c>
    </row>
    <row r="10" spans="2:6" ht="11.85" customHeight="1" x14ac:dyDescent="0.25">
      <c r="B10" s="19" t="str">
        <f>[1]!obMake("td2.num","int",C10)</f>
        <v>td2.num 
[4772]</v>
      </c>
      <c r="C10" s="22">
        <v>5</v>
      </c>
      <c r="E10" s="19" t="str">
        <f>[1]!obMake("numberOfPaths2","int",F10)</f>
        <v>numberOfPaths2 
[4764]</v>
      </c>
      <c r="F10" s="22">
        <v>50</v>
      </c>
    </row>
    <row r="11" spans="2:6" ht="11.85" customHeight="1" x14ac:dyDescent="0.25">
      <c r="B11" s="19" t="str">
        <f>[1]!obMake("td2.step","double",C11)</f>
        <v>td2.step 
[4781]</v>
      </c>
      <c r="C11" s="25">
        <f>'Brownian Motion'!C11/C10</f>
        <v>0.1</v>
      </c>
      <c r="E11" s="19" t="str">
        <f>[1]!obMake("seed2","int",F11)</f>
        <v>seed2 
[4749]</v>
      </c>
      <c r="F11" s="22">
        <v>5454</v>
      </c>
    </row>
    <row r="12" spans="2:6" ht="11.85" customHeight="1" x14ac:dyDescent="0.25">
      <c r="E12" s="19" t="s">
        <v>31</v>
      </c>
      <c r="F12" s="13" t="str">
        <f ca="1">OFFSET('Brownian Motion'!$I$23,0,$C$19)</f>
        <v>bmRealization-1 
[4853]</v>
      </c>
    </row>
    <row r="13" spans="2:6" ht="11.85" customHeight="1" x14ac:dyDescent="0.25">
      <c r="B13" s="21" t="s">
        <v>22</v>
      </c>
      <c r="C13" s="21"/>
      <c r="E13" s="13" t="s">
        <v>32</v>
      </c>
      <c r="F13" s="13" t="str">
        <f ca="1">OFFSET('Brownian Motion'!$I$23,0,$C$19+1)</f>
        <v>bmRealization-2 
[4857]</v>
      </c>
    </row>
    <row r="14" spans="2:6" ht="11.85" customHeight="1" x14ac:dyDescent="0.25">
      <c r="B14" s="19" t="str">
        <f>[1]!obMake("timeDiscretization2",obLibs&amp;"net.finmath.time.TimeDiscretizationFromArray",B9:B11)</f>
        <v>timeDiscretization2 
[4792]</v>
      </c>
      <c r="E14" s="21"/>
      <c r="F14" s="21"/>
    </row>
    <row r="15" spans="2:6" ht="11.85" customHeight="1" x14ac:dyDescent="0.25">
      <c r="E15" s="19" t="s">
        <v>22</v>
      </c>
    </row>
    <row r="16" spans="2:6" ht="11.85" customHeight="1" x14ac:dyDescent="0.25">
      <c r="B16" s="17" t="s">
        <v>33</v>
      </c>
      <c r="C16" s="17"/>
      <c r="E16" s="13" t="str">
        <f ca="1">[1]!obMake("brownianBridge",obLibs&amp;F7,E9:E11,F12:F13)</f>
        <v>brownianBridge 
[4861]</v>
      </c>
    </row>
    <row r="17" spans="2:14" ht="11.85" customHeight="1" x14ac:dyDescent="0.25"/>
    <row r="18" spans="2:14" ht="11.85" customHeight="1" x14ac:dyDescent="0.25">
      <c r="B18" s="21" t="s">
        <v>3</v>
      </c>
      <c r="C18" s="21"/>
    </row>
    <row r="19" spans="2:14" ht="11.85" customHeight="1" x14ac:dyDescent="0.25">
      <c r="B19" s="13" t="s">
        <v>34</v>
      </c>
      <c r="C19" s="22">
        <v>1</v>
      </c>
    </row>
    <row r="20" spans="2:14" ht="11.85" customHeight="1" x14ac:dyDescent="0.25"/>
    <row r="21" spans="2:14" ht="11.85" customHeight="1" x14ac:dyDescent="0.25"/>
    <row r="22" spans="2:14" ht="11.85" customHeight="1" x14ac:dyDescent="0.25">
      <c r="C22" s="21" t="s">
        <v>35</v>
      </c>
      <c r="D22" s="21"/>
      <c r="E22" s="21"/>
      <c r="F22" s="21"/>
      <c r="G22" s="21"/>
      <c r="I22" s="21" t="s">
        <v>29</v>
      </c>
      <c r="J22" s="21"/>
      <c r="K22" s="21"/>
      <c r="L22" s="21"/>
      <c r="M22" s="21"/>
      <c r="N22" s="21"/>
    </row>
    <row r="23" spans="2:14" ht="11.85" customHeight="1" x14ac:dyDescent="0.25">
      <c r="C23" s="23" t="str">
        <f ca="1">[1]!obCall("brownianBridgeIncrement"&amp;COLUMN(),$E$16,"getBrownianIncrement",[1]!obMake("","int",C24),[1]!obMake("","int",C25))</f>
        <v>brownianBridgeIncrement3 
[4868]</v>
      </c>
      <c r="D23" s="23" t="str">
        <f ca="1">[1]!obCall("brownianBridgeIncrement"&amp;COLUMN(),$E$16,"getBrownianIncrement",[1]!obMake("","int",D24),[1]!obMake("","int",D25))</f>
        <v>brownianBridgeIncrement4 
[4876]</v>
      </c>
      <c r="E23" s="23" t="str">
        <f ca="1">[1]!obCall("brownianBridgeIncrement"&amp;COLUMN(),$E$16,"getBrownianIncrement",[1]!obMake("","int",E24),[1]!obMake("","int",E25))</f>
        <v>brownianBridgeIncrement5 
[4864]</v>
      </c>
      <c r="F23" s="23" t="str">
        <f ca="1">[1]!obCall("brownianBridgeIncrement"&amp;COLUMN(),$E$16,"getBrownianIncrement",[1]!obMake("","int",F24),[1]!obMake("","int",F25))</f>
        <v>brownianBridgeIncrement6 
[4880]</v>
      </c>
      <c r="G23" s="23" t="str">
        <f ca="1">[1]!obCall("brownianBridgeIncrement"&amp;COLUMN(),$E$16,"getBrownianIncrement",[1]!obMake("","int",G24),[1]!obMake("","int",G25))</f>
        <v>brownianBridgeIncrement7 
[4872]</v>
      </c>
    </row>
    <row r="24" spans="2:14" ht="11.85" customHeight="1" x14ac:dyDescent="0.25">
      <c r="B24" s="24" t="s">
        <v>24</v>
      </c>
      <c r="C24" s="25">
        <v>0</v>
      </c>
      <c r="D24" s="25">
        <v>1</v>
      </c>
      <c r="E24" s="25">
        <v>2</v>
      </c>
      <c r="F24" s="25">
        <v>3</v>
      </c>
      <c r="G24" s="25">
        <v>4</v>
      </c>
      <c r="H24" s="24" t="s">
        <v>25</v>
      </c>
      <c r="I24" s="25">
        <v>0</v>
      </c>
      <c r="J24" s="25">
        <v>1</v>
      </c>
      <c r="K24" s="25">
        <v>2</v>
      </c>
      <c r="L24" s="25">
        <v>3</v>
      </c>
      <c r="M24" s="25">
        <v>4</v>
      </c>
      <c r="N24" s="25">
        <v>5</v>
      </c>
    </row>
    <row r="25" spans="2:14" ht="11.85" customHeight="1" x14ac:dyDescent="0.25">
      <c r="B25" s="24" t="s">
        <v>26</v>
      </c>
      <c r="C25" s="26">
        <v>0</v>
      </c>
      <c r="D25" s="26">
        <v>0</v>
      </c>
      <c r="E25" s="26">
        <v>0</v>
      </c>
      <c r="F25" s="26">
        <v>0</v>
      </c>
      <c r="G25" s="26">
        <v>0</v>
      </c>
      <c r="H25" s="24" t="s">
        <v>27</v>
      </c>
      <c r="I25" s="26">
        <f>[1]!obGet([1]!obCall("",$B$14,"getTime",[1]!obMake("","int",I24)))</f>
        <v>0</v>
      </c>
      <c r="J25" s="26">
        <f>[1]!obGet([1]!obCall("",$B$14,"getTime",[1]!obMake("","int",J24)))</f>
        <v>9.9999999999999992E-2</v>
      </c>
      <c r="K25" s="26">
        <f>[1]!obGet([1]!obCall("",$B$14,"getTime",[1]!obMake("","int",K24)))</f>
        <v>0.19999999999999998</v>
      </c>
      <c r="L25" s="26">
        <f>[1]!obGet([1]!obCall("",$B$14,"getTime",[1]!obMake("","int",L24)))</f>
        <v>0.3</v>
      </c>
      <c r="M25" s="26">
        <f>[1]!obGet([1]!obCall("",$B$14,"getTime",[1]!obMake("","int",M24)))</f>
        <v>0.39999999999999997</v>
      </c>
      <c r="N25" s="26">
        <f>[1]!obGet([1]!obCall("",$B$14,"getTime",[1]!obMake("","int",N24)))</f>
        <v>0.5</v>
      </c>
    </row>
    <row r="26" spans="2:14" ht="11.85" customHeight="1" x14ac:dyDescent="0.25">
      <c r="C26" s="27">
        <f t="array" aca="1" ref="C26:C75" ca="1">TRANSPOSE([1]!obGet([1]!obCall("",C23,"getRealizations")))</f>
        <v>-0.30440102806907476</v>
      </c>
      <c r="D26" s="27">
        <f t="array" aca="1" ref="D26:D75" ca="1">TRANSPOSE([1]!obGet([1]!obCall("",D23,"getRealizations")))</f>
        <v>0.29687306931528479</v>
      </c>
      <c r="E26" s="27">
        <f t="array" aca="1" ref="E26:E75" ca="1">TRANSPOSE([1]!obGet([1]!obCall("",E23,"getRealizations")))</f>
        <v>0.43426911056561862</v>
      </c>
      <c r="F26" s="27">
        <f t="array" aca="1" ref="F26:F75" ca="1">TRANSPOSE([1]!obGet([1]!obCall("",F23,"getRealizations")))</f>
        <v>0.1400821651585048</v>
      </c>
      <c r="G26" s="27">
        <f t="array" aca="1" ref="G26:G75" ca="1">TRANSPOSE([1]!obGet([1]!obCall("",G23,"getRealizations")))</f>
        <v>0.18265611637211521</v>
      </c>
      <c r="I26" s="28">
        <f t="array" aca="1" ref="I26:I74" ca="1">TRANSPOSE([1]!obGet([1]!obCall("",F12,"getRealizations")))</f>
        <v>-3.3461273106485445E-2</v>
      </c>
      <c r="J26" s="28">
        <f t="shared" ref="J26:J57" ca="1" si="0">C26+I26</f>
        <v>-0.33786230117556021</v>
      </c>
      <c r="K26" s="28">
        <f t="shared" ref="K26:K57" ca="1" si="1">D26+J26</f>
        <v>-4.0989231860275421E-2</v>
      </c>
      <c r="L26" s="28">
        <f t="shared" ref="L26:L57" ca="1" si="2">E26+K26</f>
        <v>0.3932798787053432</v>
      </c>
      <c r="M26" s="28">
        <f t="shared" ref="M26:M57" ca="1" si="3">F26+L26</f>
        <v>0.533362043863848</v>
      </c>
      <c r="N26" s="28">
        <f t="shared" ref="N26:N57" ca="1" si="4">G26+M26</f>
        <v>0.71601816023596321</v>
      </c>
    </row>
    <row r="27" spans="2:14" ht="11.85" customHeight="1" x14ac:dyDescent="0.25">
      <c r="C27" s="27">
        <f ca="1"/>
        <v>-0.15014858340182449</v>
      </c>
      <c r="D27" s="27">
        <f ca="1"/>
        <v>-0.32664365374594845</v>
      </c>
      <c r="E27" s="27">
        <f ca="1"/>
        <v>7.4410294034895741E-2</v>
      </c>
      <c r="F27" s="27">
        <f ca="1"/>
        <v>-2.4445898027813828E-2</v>
      </c>
      <c r="G27" s="27">
        <f ca="1"/>
        <v>0.35792765424930917</v>
      </c>
      <c r="I27" s="28">
        <f ca="1"/>
        <v>3.9296545251373445E-2</v>
      </c>
      <c r="J27" s="28">
        <f t="shared" ca="1" si="0"/>
        <v>-0.11085203815045105</v>
      </c>
      <c r="K27" s="28">
        <f t="shared" ca="1" si="1"/>
        <v>-0.43749569189639947</v>
      </c>
      <c r="L27" s="28">
        <f t="shared" ca="1" si="2"/>
        <v>-0.36308539786150373</v>
      </c>
      <c r="M27" s="28">
        <f t="shared" ca="1" si="3"/>
        <v>-0.38753129588931756</v>
      </c>
      <c r="N27" s="28">
        <f t="shared" ca="1" si="4"/>
        <v>-2.9603641640008393E-2</v>
      </c>
    </row>
    <row r="28" spans="2:14" ht="11.85" customHeight="1" x14ac:dyDescent="0.25">
      <c r="C28" s="27">
        <f ca="1"/>
        <v>-0.6874211688943902</v>
      </c>
      <c r="D28" s="27">
        <f ca="1"/>
        <v>-0.49981477378688588</v>
      </c>
      <c r="E28" s="27">
        <f ca="1"/>
        <v>-5.40620402722789E-2</v>
      </c>
      <c r="F28" s="27">
        <f ca="1"/>
        <v>0.37033904924090733</v>
      </c>
      <c r="G28" s="27">
        <f ca="1"/>
        <v>0.25166725147440072</v>
      </c>
      <c r="I28" s="28">
        <f ca="1"/>
        <v>-0.93550641663140099</v>
      </c>
      <c r="J28" s="28">
        <f t="shared" ca="1" si="0"/>
        <v>-1.6229275855257912</v>
      </c>
      <c r="K28" s="28">
        <f t="shared" ca="1" si="1"/>
        <v>-2.1227423593126771</v>
      </c>
      <c r="L28" s="28">
        <f t="shared" ca="1" si="2"/>
        <v>-2.176804399584956</v>
      </c>
      <c r="M28" s="28">
        <f t="shared" ca="1" si="3"/>
        <v>-1.8064653503440486</v>
      </c>
      <c r="N28" s="28">
        <f t="shared" ca="1" si="4"/>
        <v>-1.5547980988696479</v>
      </c>
    </row>
    <row r="29" spans="2:14" ht="11.85" customHeight="1" x14ac:dyDescent="0.25">
      <c r="C29" s="27">
        <f ca="1"/>
        <v>0.59292185111611762</v>
      </c>
      <c r="D29" s="27">
        <f ca="1"/>
        <v>0.3830380672558964</v>
      </c>
      <c r="E29" s="27">
        <f ca="1"/>
        <v>-0.33104181163216229</v>
      </c>
      <c r="F29" s="27">
        <f ca="1"/>
        <v>0.45735082610264821</v>
      </c>
      <c r="G29" s="27">
        <f ca="1"/>
        <v>8.7667952291538898E-2</v>
      </c>
      <c r="I29" s="28">
        <f ca="1"/>
        <v>0.7389115692118966</v>
      </c>
      <c r="J29" s="28">
        <f t="shared" ca="1" si="0"/>
        <v>1.3318334203280142</v>
      </c>
      <c r="K29" s="28">
        <f t="shared" ca="1" si="1"/>
        <v>1.7148714875839106</v>
      </c>
      <c r="L29" s="28">
        <f t="shared" ca="1" si="2"/>
        <v>1.3838296759517483</v>
      </c>
      <c r="M29" s="28">
        <f t="shared" ca="1" si="3"/>
        <v>1.8411805020543965</v>
      </c>
      <c r="N29" s="28">
        <f t="shared" ca="1" si="4"/>
        <v>1.9288484543459354</v>
      </c>
    </row>
    <row r="30" spans="2:14" ht="11.85" customHeight="1" x14ac:dyDescent="0.25">
      <c r="C30" s="27">
        <f ca="1"/>
        <v>0.1057202803055084</v>
      </c>
      <c r="D30" s="27">
        <f ca="1"/>
        <v>-4.9173844133636457E-3</v>
      </c>
      <c r="E30" s="27">
        <f ca="1"/>
        <v>-9.9205243256364373E-2</v>
      </c>
      <c r="F30" s="27">
        <f ca="1"/>
        <v>0.47321943841559988</v>
      </c>
      <c r="G30" s="27">
        <f ca="1"/>
        <v>-0.19316647377675333</v>
      </c>
      <c r="I30" s="28">
        <f ca="1"/>
        <v>-1.7236655314097666</v>
      </c>
      <c r="J30" s="28">
        <f t="shared" ca="1" si="0"/>
        <v>-1.6179452511042582</v>
      </c>
      <c r="K30" s="28">
        <f t="shared" ca="1" si="1"/>
        <v>-1.6228626355176219</v>
      </c>
      <c r="L30" s="28">
        <f t="shared" ca="1" si="2"/>
        <v>-1.7220678787739863</v>
      </c>
      <c r="M30" s="28">
        <f t="shared" ca="1" si="3"/>
        <v>-1.2488484403583864</v>
      </c>
      <c r="N30" s="28">
        <f t="shared" ca="1" si="4"/>
        <v>-1.4420149141351397</v>
      </c>
    </row>
    <row r="31" spans="2:14" ht="11.85" customHeight="1" x14ac:dyDescent="0.25">
      <c r="C31" s="27">
        <f ca="1"/>
        <v>-0.18566067580492621</v>
      </c>
      <c r="D31" s="27">
        <f ca="1"/>
        <v>0.12779481278814434</v>
      </c>
      <c r="E31" s="27">
        <f ca="1"/>
        <v>0.24640706220347861</v>
      </c>
      <c r="F31" s="27">
        <f ca="1"/>
        <v>0.18116844655047837</v>
      </c>
      <c r="G31" s="27">
        <f ca="1"/>
        <v>7.9513881276307208E-2</v>
      </c>
      <c r="I31" s="28">
        <f ca="1"/>
        <v>0.23742948767491059</v>
      </c>
      <c r="J31" s="28">
        <f t="shared" ca="1" si="0"/>
        <v>5.1768811869984388E-2</v>
      </c>
      <c r="K31" s="28">
        <f t="shared" ca="1" si="1"/>
        <v>0.17956362465812872</v>
      </c>
      <c r="L31" s="28">
        <f t="shared" ca="1" si="2"/>
        <v>0.42597068686160733</v>
      </c>
      <c r="M31" s="28">
        <f t="shared" ca="1" si="3"/>
        <v>0.6071391334120857</v>
      </c>
      <c r="N31" s="28">
        <f t="shared" ca="1" si="4"/>
        <v>0.6866530146883929</v>
      </c>
    </row>
    <row r="32" spans="2:14" ht="11.85" customHeight="1" x14ac:dyDescent="0.25">
      <c r="C32" s="27">
        <f ca="1"/>
        <v>7.09478614022091E-2</v>
      </c>
      <c r="D32" s="27">
        <f ca="1"/>
        <v>3.4679486534935688E-2</v>
      </c>
      <c r="E32" s="27">
        <f ca="1"/>
        <v>-0.34576343353770889</v>
      </c>
      <c r="F32" s="27">
        <f ca="1"/>
        <v>-3.1812940113175259E-2</v>
      </c>
      <c r="G32" s="27">
        <f ca="1"/>
        <v>0.80357150423379808</v>
      </c>
      <c r="I32" s="28">
        <f ca="1"/>
        <v>-0.67771944541285545</v>
      </c>
      <c r="J32" s="28">
        <f t="shared" ca="1" si="0"/>
        <v>-0.60677158401064635</v>
      </c>
      <c r="K32" s="28">
        <f t="shared" ca="1" si="1"/>
        <v>-0.57209209747571066</v>
      </c>
      <c r="L32" s="28">
        <f t="shared" ca="1" si="2"/>
        <v>-0.91785553101341955</v>
      </c>
      <c r="M32" s="28">
        <f t="shared" ca="1" si="3"/>
        <v>-0.9496684711265948</v>
      </c>
      <c r="N32" s="28">
        <f t="shared" ca="1" si="4"/>
        <v>-0.14609696689279672</v>
      </c>
    </row>
    <row r="33" spans="3:14" ht="11.85" customHeight="1" x14ac:dyDescent="0.25">
      <c r="C33" s="27">
        <f ca="1"/>
        <v>-0.32019360498358956</v>
      </c>
      <c r="D33" s="27">
        <f ca="1"/>
        <v>4.1953000903464877E-2</v>
      </c>
      <c r="E33" s="27">
        <f ca="1"/>
        <v>-8.8684531271824518E-2</v>
      </c>
      <c r="F33" s="27">
        <f ca="1"/>
        <v>-0.41601365439784166</v>
      </c>
      <c r="G33" s="27">
        <f ca="1"/>
        <v>9.9848390742226067E-2</v>
      </c>
      <c r="I33" s="28">
        <f ca="1"/>
        <v>-0.35914725779929196</v>
      </c>
      <c r="J33" s="28">
        <f t="shared" ca="1" si="0"/>
        <v>-0.67934086278288153</v>
      </c>
      <c r="K33" s="28">
        <f t="shared" ca="1" si="1"/>
        <v>-0.63738786187941665</v>
      </c>
      <c r="L33" s="28">
        <f t="shared" ca="1" si="2"/>
        <v>-0.72607239315124117</v>
      </c>
      <c r="M33" s="28">
        <f t="shared" ca="1" si="3"/>
        <v>-1.1420860475490828</v>
      </c>
      <c r="N33" s="28">
        <f t="shared" ca="1" si="4"/>
        <v>-1.0422376568068568</v>
      </c>
    </row>
    <row r="34" spans="3:14" ht="11.85" customHeight="1" x14ac:dyDescent="0.25">
      <c r="C34" s="27">
        <f ca="1"/>
        <v>-0.25940988528646602</v>
      </c>
      <c r="D34" s="27">
        <f ca="1"/>
        <v>-0.16048635457771276</v>
      </c>
      <c r="E34" s="27">
        <f ca="1"/>
        <v>-9.8264816035068203E-2</v>
      </c>
      <c r="F34" s="27">
        <f ca="1"/>
        <v>0.68605267879416076</v>
      </c>
      <c r="G34" s="27">
        <f ca="1"/>
        <v>-0.12278488237450927</v>
      </c>
      <c r="I34" s="28">
        <f ca="1"/>
        <v>-0.16010240714434851</v>
      </c>
      <c r="J34" s="28">
        <f t="shared" ca="1" si="0"/>
        <v>-0.41951229243081456</v>
      </c>
      <c r="K34" s="28">
        <f t="shared" ca="1" si="1"/>
        <v>-0.57999864700852732</v>
      </c>
      <c r="L34" s="28">
        <f t="shared" ca="1" si="2"/>
        <v>-0.67826346304359553</v>
      </c>
      <c r="M34" s="28">
        <f t="shared" ca="1" si="3"/>
        <v>7.7892157505652371E-3</v>
      </c>
      <c r="N34" s="28">
        <f t="shared" ca="1" si="4"/>
        <v>-0.11499566662394403</v>
      </c>
    </row>
    <row r="35" spans="3:14" ht="11.85" customHeight="1" x14ac:dyDescent="0.25">
      <c r="C35" s="27">
        <f ca="1"/>
        <v>-2.9812696914134185E-2</v>
      </c>
      <c r="D35" s="27">
        <f ca="1"/>
        <v>-0.34708574880642906</v>
      </c>
      <c r="E35" s="27">
        <f ca="1"/>
        <v>-1.6444241784419833E-2</v>
      </c>
      <c r="F35" s="27">
        <f ca="1"/>
        <v>-0.33352700950951553</v>
      </c>
      <c r="G35" s="27">
        <f ca="1"/>
        <v>0.30386364485314932</v>
      </c>
      <c r="I35" s="28">
        <f ca="1"/>
        <v>-0.31418575483196814</v>
      </c>
      <c r="J35" s="28">
        <f t="shared" ca="1" si="0"/>
        <v>-0.34399845174610233</v>
      </c>
      <c r="K35" s="28">
        <f t="shared" ca="1" si="1"/>
        <v>-0.69108420055253139</v>
      </c>
      <c r="L35" s="28">
        <f t="shared" ca="1" si="2"/>
        <v>-0.70752844233695122</v>
      </c>
      <c r="M35" s="28">
        <f t="shared" ca="1" si="3"/>
        <v>-1.0410554518464668</v>
      </c>
      <c r="N35" s="28">
        <f t="shared" ca="1" si="4"/>
        <v>-0.73719180699331743</v>
      </c>
    </row>
    <row r="36" spans="3:14" ht="11.85" customHeight="1" x14ac:dyDescent="0.25">
      <c r="C36" s="27">
        <f ca="1"/>
        <v>-0.53464716010411495</v>
      </c>
      <c r="D36" s="27">
        <f ca="1"/>
        <v>7.2914698649369891E-2</v>
      </c>
      <c r="E36" s="27">
        <f ca="1"/>
        <v>0.38570197874734574</v>
      </c>
      <c r="F36" s="27">
        <f ca="1"/>
        <v>0.12111898358419343</v>
      </c>
      <c r="G36" s="27">
        <f ca="1"/>
        <v>-0.44037483780776299</v>
      </c>
      <c r="I36" s="28">
        <f ca="1"/>
        <v>0.18183460517160371</v>
      </c>
      <c r="J36" s="28">
        <f t="shared" ca="1" si="0"/>
        <v>-0.35281255493251124</v>
      </c>
      <c r="K36" s="28">
        <f t="shared" ca="1" si="1"/>
        <v>-0.27989785628314134</v>
      </c>
      <c r="L36" s="28">
        <f t="shared" ca="1" si="2"/>
        <v>0.1058041224642044</v>
      </c>
      <c r="M36" s="28">
        <f t="shared" ca="1" si="3"/>
        <v>0.22692310604839783</v>
      </c>
      <c r="N36" s="28">
        <f t="shared" ca="1" si="4"/>
        <v>-0.21345173175936516</v>
      </c>
    </row>
    <row r="37" spans="3:14" x14ac:dyDescent="0.25">
      <c r="C37" s="27">
        <f ca="1"/>
        <v>-0.68323949264854411</v>
      </c>
      <c r="D37" s="27">
        <f ca="1"/>
        <v>0.30080066100636677</v>
      </c>
      <c r="E37" s="27">
        <f ca="1"/>
        <v>-0.34264005579285345</v>
      </c>
      <c r="F37" s="27">
        <f ca="1"/>
        <v>0.61887886061890196</v>
      </c>
      <c r="G37" s="27">
        <f ca="1"/>
        <v>0.52258208844143605</v>
      </c>
      <c r="I37" s="28">
        <f ca="1"/>
        <v>0.13960337344114843</v>
      </c>
      <c r="J37" s="28">
        <f t="shared" ca="1" si="0"/>
        <v>-0.54363611920739574</v>
      </c>
      <c r="K37" s="28">
        <f t="shared" ca="1" si="1"/>
        <v>-0.24283545820102898</v>
      </c>
      <c r="L37" s="28">
        <f t="shared" ca="1" si="2"/>
        <v>-0.58547551399388242</v>
      </c>
      <c r="M37" s="28">
        <f t="shared" ca="1" si="3"/>
        <v>3.3403346625019537E-2</v>
      </c>
      <c r="N37" s="28">
        <f t="shared" ca="1" si="4"/>
        <v>0.55598543506645559</v>
      </c>
    </row>
    <row r="38" spans="3:14" x14ac:dyDescent="0.25">
      <c r="C38" s="27">
        <f ca="1"/>
        <v>-6.6080189168951309E-2</v>
      </c>
      <c r="D38" s="27">
        <f ca="1"/>
        <v>0.67814276010563224</v>
      </c>
      <c r="E38" s="27">
        <f ca="1"/>
        <v>-0.38820618444662519</v>
      </c>
      <c r="F38" s="27">
        <f ca="1"/>
        <v>0.30392766956510131</v>
      </c>
      <c r="G38" s="27">
        <f ca="1"/>
        <v>0.14604464850680746</v>
      </c>
      <c r="I38" s="28">
        <f ca="1"/>
        <v>-0.72421869817079887</v>
      </c>
      <c r="J38" s="28">
        <f t="shared" ca="1" si="0"/>
        <v>-0.79029888733975018</v>
      </c>
      <c r="K38" s="28">
        <f t="shared" ca="1" si="1"/>
        <v>-0.11215612723411794</v>
      </c>
      <c r="L38" s="28">
        <f t="shared" ca="1" si="2"/>
        <v>-0.50036231168074319</v>
      </c>
      <c r="M38" s="28">
        <f t="shared" ca="1" si="3"/>
        <v>-0.19643464211564188</v>
      </c>
      <c r="N38" s="28">
        <f t="shared" ca="1" si="4"/>
        <v>-5.0389993608834421E-2</v>
      </c>
    </row>
    <row r="39" spans="3:14" x14ac:dyDescent="0.25">
      <c r="C39" s="27">
        <f ca="1"/>
        <v>0.10157124045561122</v>
      </c>
      <c r="D39" s="27">
        <f ca="1"/>
        <v>0.20251953859807997</v>
      </c>
      <c r="E39" s="27">
        <f ca="1"/>
        <v>0.2118162090306237</v>
      </c>
      <c r="F39" s="27">
        <f ca="1"/>
        <v>0.27671755969839718</v>
      </c>
      <c r="G39" s="27">
        <f ca="1"/>
        <v>-0.42665964793790756</v>
      </c>
      <c r="I39" s="28">
        <f ca="1"/>
        <v>0.16192674436688625</v>
      </c>
      <c r="J39" s="28">
        <f t="shared" ca="1" si="0"/>
        <v>0.26349798482249748</v>
      </c>
      <c r="K39" s="28">
        <f t="shared" ca="1" si="1"/>
        <v>0.46601752342057745</v>
      </c>
      <c r="L39" s="28">
        <f t="shared" ca="1" si="2"/>
        <v>0.67783373245120115</v>
      </c>
      <c r="M39" s="28">
        <f t="shared" ca="1" si="3"/>
        <v>0.95455129214959833</v>
      </c>
      <c r="N39" s="28">
        <f t="shared" ca="1" si="4"/>
        <v>0.52789164421169077</v>
      </c>
    </row>
    <row r="40" spans="3:14" x14ac:dyDescent="0.25">
      <c r="C40" s="27">
        <f ca="1"/>
        <v>0.19006698811288558</v>
      </c>
      <c r="D40" s="27">
        <f ca="1"/>
        <v>-0.66476512960210576</v>
      </c>
      <c r="E40" s="27">
        <f ca="1"/>
        <v>-3.2044172463383869E-2</v>
      </c>
      <c r="F40" s="27">
        <f ca="1"/>
        <v>-0.35184619435001896</v>
      </c>
      <c r="G40" s="27">
        <f ca="1"/>
        <v>-2.9049784021714264E-2</v>
      </c>
      <c r="I40" s="28">
        <f ca="1"/>
        <v>0.63549269570772482</v>
      </c>
      <c r="J40" s="28">
        <f t="shared" ca="1" si="0"/>
        <v>0.8255596838206104</v>
      </c>
      <c r="K40" s="28">
        <f t="shared" ca="1" si="1"/>
        <v>0.16079455421850464</v>
      </c>
      <c r="L40" s="28">
        <f t="shared" ca="1" si="2"/>
        <v>0.12875038175512077</v>
      </c>
      <c r="M40" s="28">
        <f t="shared" ca="1" si="3"/>
        <v>-0.22309581259489819</v>
      </c>
      <c r="N40" s="28">
        <f t="shared" ca="1" si="4"/>
        <v>-0.25214559661661246</v>
      </c>
    </row>
    <row r="41" spans="3:14" x14ac:dyDescent="0.25">
      <c r="C41" s="27">
        <f ca="1"/>
        <v>-0.13618777185607556</v>
      </c>
      <c r="D41" s="27">
        <f ca="1"/>
        <v>0.19705294540979956</v>
      </c>
      <c r="E41" s="27">
        <f ca="1"/>
        <v>0.28107071028122355</v>
      </c>
      <c r="F41" s="27">
        <f ca="1"/>
        <v>-0.18647498086152214</v>
      </c>
      <c r="G41" s="27">
        <f ca="1"/>
        <v>-0.7166578158613085</v>
      </c>
      <c r="I41" s="28">
        <f ca="1"/>
        <v>-1.1204807768585567</v>
      </c>
      <c r="J41" s="28">
        <f t="shared" ca="1" si="0"/>
        <v>-1.2566685487146323</v>
      </c>
      <c r="K41" s="28">
        <f t="shared" ca="1" si="1"/>
        <v>-1.0596156033048327</v>
      </c>
      <c r="L41" s="28">
        <f t="shared" ca="1" si="2"/>
        <v>-0.77854489302360919</v>
      </c>
      <c r="M41" s="28">
        <f t="shared" ca="1" si="3"/>
        <v>-0.96501987388513133</v>
      </c>
      <c r="N41" s="28">
        <f t="shared" ca="1" si="4"/>
        <v>-1.6816776897464398</v>
      </c>
    </row>
    <row r="42" spans="3:14" x14ac:dyDescent="0.25">
      <c r="C42" s="27">
        <f ca="1"/>
        <v>-0.23577241787937103</v>
      </c>
      <c r="D42" s="27">
        <f ca="1"/>
        <v>0.42891477943036682</v>
      </c>
      <c r="E42" s="27">
        <f ca="1"/>
        <v>-0.16607153106690531</v>
      </c>
      <c r="F42" s="27">
        <f ca="1"/>
        <v>-0.54703784151967783</v>
      </c>
      <c r="G42" s="27">
        <f ca="1"/>
        <v>-0.11739782001460286</v>
      </c>
      <c r="I42" s="28">
        <f ca="1"/>
        <v>-0.28513725190543365</v>
      </c>
      <c r="J42" s="28">
        <f t="shared" ca="1" si="0"/>
        <v>-0.52090966978480469</v>
      </c>
      <c r="K42" s="28">
        <f t="shared" ca="1" si="1"/>
        <v>-9.1994890354437864E-2</v>
      </c>
      <c r="L42" s="28">
        <f t="shared" ca="1" si="2"/>
        <v>-0.25806642142134317</v>
      </c>
      <c r="M42" s="28">
        <f t="shared" ca="1" si="3"/>
        <v>-0.805104262941021</v>
      </c>
      <c r="N42" s="28">
        <f t="shared" ca="1" si="4"/>
        <v>-0.92250208295562386</v>
      </c>
    </row>
    <row r="43" spans="3:14" x14ac:dyDescent="0.25">
      <c r="C43" s="27">
        <f ca="1"/>
        <v>-3.4069140035482476E-2</v>
      </c>
      <c r="D43" s="27">
        <f ca="1"/>
        <v>-0.13135210219042268</v>
      </c>
      <c r="E43" s="27">
        <f ca="1"/>
        <v>-0.18986142311298088</v>
      </c>
      <c r="F43" s="27">
        <f ca="1"/>
        <v>-4.321730717501468E-2</v>
      </c>
      <c r="G43" s="27">
        <f ca="1"/>
        <v>-0.41525570696189917</v>
      </c>
      <c r="I43" s="28">
        <f ca="1"/>
        <v>0.22417135195408627</v>
      </c>
      <c r="J43" s="28">
        <f t="shared" ca="1" si="0"/>
        <v>0.1901022119186038</v>
      </c>
      <c r="K43" s="28">
        <f t="shared" ca="1" si="1"/>
        <v>5.8750109728181121E-2</v>
      </c>
      <c r="L43" s="28">
        <f t="shared" ca="1" si="2"/>
        <v>-0.13111131338479975</v>
      </c>
      <c r="M43" s="28">
        <f t="shared" ca="1" si="3"/>
        <v>-0.17432862055981443</v>
      </c>
      <c r="N43" s="28">
        <f t="shared" ca="1" si="4"/>
        <v>-0.58958432752171364</v>
      </c>
    </row>
    <row r="44" spans="3:14" x14ac:dyDescent="0.25">
      <c r="C44" s="27">
        <f ca="1"/>
        <v>-0.10491254836395203</v>
      </c>
      <c r="D44" s="27">
        <f ca="1"/>
        <v>-0.19310340332412723</v>
      </c>
      <c r="E44" s="27">
        <f ca="1"/>
        <v>0.10466209474042248</v>
      </c>
      <c r="F44" s="27">
        <f ca="1"/>
        <v>0.12570854792250835</v>
      </c>
      <c r="G44" s="27">
        <f ca="1"/>
        <v>-0.28070363256623093</v>
      </c>
      <c r="I44" s="28">
        <f ca="1"/>
        <v>0.14533144713261847</v>
      </c>
      <c r="J44" s="28">
        <f t="shared" ca="1" si="0"/>
        <v>4.0418898768666445E-2</v>
      </c>
      <c r="K44" s="28">
        <f t="shared" ca="1" si="1"/>
        <v>-0.15268450455546079</v>
      </c>
      <c r="L44" s="28">
        <f t="shared" ca="1" si="2"/>
        <v>-4.8022409815038303E-2</v>
      </c>
      <c r="M44" s="28">
        <f t="shared" ca="1" si="3"/>
        <v>7.7686138107470049E-2</v>
      </c>
      <c r="N44" s="28">
        <f t="shared" ca="1" si="4"/>
        <v>-0.20301749445876088</v>
      </c>
    </row>
    <row r="45" spans="3:14" x14ac:dyDescent="0.25">
      <c r="C45" s="27">
        <f ca="1"/>
        <v>-0.43489489819294469</v>
      </c>
      <c r="D45" s="27">
        <f ca="1"/>
        <v>0.66198158608885938</v>
      </c>
      <c r="E45" s="27">
        <f ca="1"/>
        <v>-0.85921463367471174</v>
      </c>
      <c r="F45" s="27">
        <f ca="1"/>
        <v>-3.7939873259734469E-2</v>
      </c>
      <c r="G45" s="27">
        <f ca="1"/>
        <v>0.13891751757247051</v>
      </c>
      <c r="I45" s="28">
        <f ca="1"/>
        <v>-0.39779133590502724</v>
      </c>
      <c r="J45" s="28">
        <f t="shared" ca="1" si="0"/>
        <v>-0.83268623409797193</v>
      </c>
      <c r="K45" s="28">
        <f t="shared" ca="1" si="1"/>
        <v>-0.17070464800911256</v>
      </c>
      <c r="L45" s="28">
        <f t="shared" ca="1" si="2"/>
        <v>-1.0299192816838243</v>
      </c>
      <c r="M45" s="28">
        <f t="shared" ca="1" si="3"/>
        <v>-1.0678591549435588</v>
      </c>
      <c r="N45" s="28">
        <f t="shared" ca="1" si="4"/>
        <v>-0.92894163737108826</v>
      </c>
    </row>
    <row r="46" spans="3:14" x14ac:dyDescent="0.25">
      <c r="C46" s="27">
        <f ca="1"/>
        <v>0.66909537371782424</v>
      </c>
      <c r="D46" s="27">
        <f ca="1"/>
        <v>-0.31474641904303091</v>
      </c>
      <c r="E46" s="27">
        <f ca="1"/>
        <v>0.11594375976966753</v>
      </c>
      <c r="F46" s="27">
        <f ca="1"/>
        <v>0.19354870968727544</v>
      </c>
      <c r="G46" s="27">
        <f ca="1"/>
        <v>5.2172246441331005E-3</v>
      </c>
      <c r="I46" s="28">
        <f ca="1"/>
        <v>1.0775417194791421</v>
      </c>
      <c r="J46" s="28">
        <f t="shared" ca="1" si="0"/>
        <v>1.7466370931969664</v>
      </c>
      <c r="K46" s="28">
        <f t="shared" ca="1" si="1"/>
        <v>1.4318906741539354</v>
      </c>
      <c r="L46" s="28">
        <f t="shared" ca="1" si="2"/>
        <v>1.547834433923603</v>
      </c>
      <c r="M46" s="28">
        <f t="shared" ca="1" si="3"/>
        <v>1.7413831436108784</v>
      </c>
      <c r="N46" s="28">
        <f t="shared" ca="1" si="4"/>
        <v>1.7466003682550115</v>
      </c>
    </row>
    <row r="47" spans="3:14" x14ac:dyDescent="0.25">
      <c r="C47" s="27">
        <f ca="1"/>
        <v>-0.34673049967434499</v>
      </c>
      <c r="D47" s="27">
        <f ca="1"/>
        <v>-0.26809410874397455</v>
      </c>
      <c r="E47" s="27">
        <f ca="1"/>
        <v>8.9552436261519652E-4</v>
      </c>
      <c r="F47" s="27">
        <f ca="1"/>
        <v>-0.38803233585047803</v>
      </c>
      <c r="G47" s="27">
        <f ca="1"/>
        <v>-5.2683948906015132E-2</v>
      </c>
      <c r="I47" s="28">
        <f ca="1"/>
        <v>-1.2594135021210624</v>
      </c>
      <c r="J47" s="28">
        <f t="shared" ca="1" si="0"/>
        <v>-1.6061440017954074</v>
      </c>
      <c r="K47" s="28">
        <f t="shared" ca="1" si="1"/>
        <v>-1.8742381105393819</v>
      </c>
      <c r="L47" s="28">
        <f t="shared" ca="1" si="2"/>
        <v>-1.8733425861767667</v>
      </c>
      <c r="M47" s="28">
        <f t="shared" ca="1" si="3"/>
        <v>-2.2613749220272448</v>
      </c>
      <c r="N47" s="28">
        <f t="shared" ca="1" si="4"/>
        <v>-2.3140588709332599</v>
      </c>
    </row>
    <row r="48" spans="3:14" x14ac:dyDescent="0.25">
      <c r="C48" s="27">
        <f ca="1"/>
        <v>-0.22175310040360763</v>
      </c>
      <c r="D48" s="27">
        <f ca="1"/>
        <v>-2.9713801293958952E-2</v>
      </c>
      <c r="E48" s="27">
        <f ca="1"/>
        <v>0.18427036799401197</v>
      </c>
      <c r="F48" s="27">
        <f ca="1"/>
        <v>-7.6114804224069021E-2</v>
      </c>
      <c r="G48" s="27">
        <f ca="1"/>
        <v>-0.27652716897377944</v>
      </c>
      <c r="I48" s="28">
        <f ca="1"/>
        <v>0.65290144007171169</v>
      </c>
      <c r="J48" s="28">
        <f t="shared" ca="1" si="0"/>
        <v>0.43114833966810406</v>
      </c>
      <c r="K48" s="28">
        <f t="shared" ca="1" si="1"/>
        <v>0.40143453837414511</v>
      </c>
      <c r="L48" s="28">
        <f t="shared" ca="1" si="2"/>
        <v>0.58570490636815709</v>
      </c>
      <c r="M48" s="28">
        <f t="shared" ca="1" si="3"/>
        <v>0.50959010214408806</v>
      </c>
      <c r="N48" s="28">
        <f t="shared" ca="1" si="4"/>
        <v>0.23306293317030863</v>
      </c>
    </row>
    <row r="49" spans="3:14" x14ac:dyDescent="0.25">
      <c r="C49" s="27">
        <f ca="1"/>
        <v>-3.2528168759519693E-2</v>
      </c>
      <c r="D49" s="27">
        <f ca="1"/>
        <v>-0.13563355524992227</v>
      </c>
      <c r="E49" s="27">
        <f ca="1"/>
        <v>0.75460723453821199</v>
      </c>
      <c r="F49" s="27">
        <f ca="1"/>
        <v>0.14714611524858645</v>
      </c>
      <c r="G49" s="27">
        <f ca="1"/>
        <v>0.43597260682905731</v>
      </c>
      <c r="I49" s="28">
        <f ca="1"/>
        <v>-0.58245700752427854</v>
      </c>
      <c r="J49" s="28">
        <f t="shared" ca="1" si="0"/>
        <v>-0.61498517628379823</v>
      </c>
      <c r="K49" s="28">
        <f t="shared" ca="1" si="1"/>
        <v>-0.7506187315337205</v>
      </c>
      <c r="L49" s="28">
        <f t="shared" ca="1" si="2"/>
        <v>3.9885030044914949E-3</v>
      </c>
      <c r="M49" s="28">
        <f t="shared" ca="1" si="3"/>
        <v>0.15113461825307795</v>
      </c>
      <c r="N49" s="28">
        <f t="shared" ca="1" si="4"/>
        <v>0.5871072250821352</v>
      </c>
    </row>
    <row r="50" spans="3:14" x14ac:dyDescent="0.25">
      <c r="C50" s="27">
        <f ca="1"/>
        <v>0.17764303035304119</v>
      </c>
      <c r="D50" s="27">
        <f ca="1"/>
        <v>-0.14196762460710699</v>
      </c>
      <c r="E50" s="27">
        <f ca="1"/>
        <v>-0.20453636337422226</v>
      </c>
      <c r="F50" s="27">
        <f ca="1"/>
        <v>0.29450069235268322</v>
      </c>
      <c r="G50" s="27">
        <f ca="1"/>
        <v>-7.0575052475719546E-2</v>
      </c>
      <c r="I50" s="28">
        <f ca="1"/>
        <v>0.26833495672850072</v>
      </c>
      <c r="J50" s="28">
        <f t="shared" ca="1" si="0"/>
        <v>0.4459779870815419</v>
      </c>
      <c r="K50" s="28">
        <f t="shared" ca="1" si="1"/>
        <v>0.30401036247443491</v>
      </c>
      <c r="L50" s="28">
        <f t="shared" ca="1" si="2"/>
        <v>9.9473999100212651E-2</v>
      </c>
      <c r="M50" s="28">
        <f t="shared" ca="1" si="3"/>
        <v>0.39397469145289588</v>
      </c>
      <c r="N50" s="28">
        <f t="shared" ca="1" si="4"/>
        <v>0.32339963897717633</v>
      </c>
    </row>
    <row r="51" spans="3:14" x14ac:dyDescent="0.25">
      <c r="C51" s="27">
        <f ca="1"/>
        <v>0.52879087195838359</v>
      </c>
      <c r="D51" s="27">
        <f ca="1"/>
        <v>-0.30436583396049355</v>
      </c>
      <c r="E51" s="27">
        <f ca="1"/>
        <v>-2.7188777645865247E-2</v>
      </c>
      <c r="F51" s="27">
        <f ca="1"/>
        <v>1.0861653957269346E-2</v>
      </c>
      <c r="G51" s="27">
        <f ca="1"/>
        <v>4.8487752018510633E-2</v>
      </c>
      <c r="I51" s="28">
        <f ca="1"/>
        <v>0.28502447754921095</v>
      </c>
      <c r="J51" s="28">
        <f t="shared" ca="1" si="0"/>
        <v>0.8138153495075946</v>
      </c>
      <c r="K51" s="28">
        <f t="shared" ca="1" si="1"/>
        <v>0.50944951554710105</v>
      </c>
      <c r="L51" s="28">
        <f t="shared" ca="1" si="2"/>
        <v>0.4822607379012358</v>
      </c>
      <c r="M51" s="28">
        <f t="shared" ca="1" si="3"/>
        <v>0.49312239185850515</v>
      </c>
      <c r="N51" s="28">
        <f t="shared" ca="1" si="4"/>
        <v>0.54161014387701578</v>
      </c>
    </row>
    <row r="52" spans="3:14" x14ac:dyDescent="0.25">
      <c r="C52" s="27">
        <f ca="1"/>
        <v>-0.19845404646173037</v>
      </c>
      <c r="D52" s="27">
        <f ca="1"/>
        <v>0.45033210556209613</v>
      </c>
      <c r="E52" s="27">
        <f ca="1"/>
        <v>-0.16031077422370266</v>
      </c>
      <c r="F52" s="27">
        <f ca="1"/>
        <v>-0.12579940397131595</v>
      </c>
      <c r="G52" s="27">
        <f ca="1"/>
        <v>-0.24739381945854189</v>
      </c>
      <c r="I52" s="28">
        <f ca="1"/>
        <v>-1.0016944405484822</v>
      </c>
      <c r="J52" s="28">
        <f t="shared" ca="1" si="0"/>
        <v>-1.2001484870102126</v>
      </c>
      <c r="K52" s="28">
        <f t="shared" ca="1" si="1"/>
        <v>-0.74981638144811646</v>
      </c>
      <c r="L52" s="28">
        <f t="shared" ca="1" si="2"/>
        <v>-0.91012715567181912</v>
      </c>
      <c r="M52" s="28">
        <f t="shared" ca="1" si="3"/>
        <v>-1.0359265596431351</v>
      </c>
      <c r="N52" s="28">
        <f t="shared" ca="1" si="4"/>
        <v>-1.283320379101677</v>
      </c>
    </row>
    <row r="53" spans="3:14" x14ac:dyDescent="0.25">
      <c r="C53" s="27">
        <f ca="1"/>
        <v>-2.254594737199328E-2</v>
      </c>
      <c r="D53" s="27">
        <f ca="1"/>
        <v>0.10991583015374251</v>
      </c>
      <c r="E53" s="27">
        <f ca="1"/>
        <v>0.50793587977685073</v>
      </c>
      <c r="F53" s="27">
        <f ca="1"/>
        <v>-0.28995024004925241</v>
      </c>
      <c r="G53" s="27">
        <f ca="1"/>
        <v>-0.21426173746472968</v>
      </c>
      <c r="I53" s="28">
        <f ca="1"/>
        <v>-0.33325794338717368</v>
      </c>
      <c r="J53" s="28">
        <f t="shared" ca="1" si="0"/>
        <v>-0.35580389075916696</v>
      </c>
      <c r="K53" s="28">
        <f t="shared" ca="1" si="1"/>
        <v>-0.24588806060542445</v>
      </c>
      <c r="L53" s="28">
        <f t="shared" ca="1" si="2"/>
        <v>0.26204781917142628</v>
      </c>
      <c r="M53" s="28">
        <f t="shared" ca="1" si="3"/>
        <v>-2.7902420877826128E-2</v>
      </c>
      <c r="N53" s="28">
        <f t="shared" ca="1" si="4"/>
        <v>-0.24216415834255581</v>
      </c>
    </row>
    <row r="54" spans="3:14" x14ac:dyDescent="0.25">
      <c r="C54" s="27">
        <f ca="1"/>
        <v>0.18606546631918097</v>
      </c>
      <c r="D54" s="27">
        <f ca="1"/>
        <v>0.29731633729539619</v>
      </c>
      <c r="E54" s="27">
        <f ca="1"/>
        <v>-0.19350089263475501</v>
      </c>
      <c r="F54" s="27">
        <f ca="1"/>
        <v>-0.1446272066257468</v>
      </c>
      <c r="G54" s="27">
        <f ca="1"/>
        <v>-9.3382680960097053E-2</v>
      </c>
      <c r="I54" s="28">
        <f ca="1"/>
        <v>-1.3309618975884061</v>
      </c>
      <c r="J54" s="28">
        <f t="shared" ca="1" si="0"/>
        <v>-1.1448964312692251</v>
      </c>
      <c r="K54" s="28">
        <f t="shared" ca="1" si="1"/>
        <v>-0.84758009397382894</v>
      </c>
      <c r="L54" s="28">
        <f t="shared" ca="1" si="2"/>
        <v>-1.0410809866085839</v>
      </c>
      <c r="M54" s="28">
        <f t="shared" ca="1" si="3"/>
        <v>-1.1857081932343307</v>
      </c>
      <c r="N54" s="28">
        <f t="shared" ca="1" si="4"/>
        <v>-1.2790908741944278</v>
      </c>
    </row>
    <row r="55" spans="3:14" x14ac:dyDescent="0.25">
      <c r="C55" s="27">
        <f ca="1"/>
        <v>2.4183709103776208E-2</v>
      </c>
      <c r="D55" s="27">
        <f ca="1"/>
        <v>-0.49703747362382833</v>
      </c>
      <c r="E55" s="27">
        <f ca="1"/>
        <v>5.4193937743464815E-2</v>
      </c>
      <c r="F55" s="27">
        <f ca="1"/>
        <v>-0.24352429831062139</v>
      </c>
      <c r="G55" s="27">
        <f ca="1"/>
        <v>-0.18849757344573703</v>
      </c>
      <c r="I55" s="28">
        <f ca="1"/>
        <v>-0.52504032811464629</v>
      </c>
      <c r="J55" s="28">
        <f t="shared" ca="1" si="0"/>
        <v>-0.50085661901087009</v>
      </c>
      <c r="K55" s="28">
        <f t="shared" ca="1" si="1"/>
        <v>-0.99789409263469842</v>
      </c>
      <c r="L55" s="28">
        <f t="shared" ca="1" si="2"/>
        <v>-0.9437001548912336</v>
      </c>
      <c r="M55" s="28">
        <f t="shared" ca="1" si="3"/>
        <v>-1.187224453201855</v>
      </c>
      <c r="N55" s="28">
        <f t="shared" ca="1" si="4"/>
        <v>-1.375722026647592</v>
      </c>
    </row>
    <row r="56" spans="3:14" x14ac:dyDescent="0.25">
      <c r="C56" s="27">
        <f ca="1"/>
        <v>-8.9796284273091276E-2</v>
      </c>
      <c r="D56" s="27">
        <f ca="1"/>
        <v>1.8276799432192736E-2</v>
      </c>
      <c r="E56" s="27">
        <f ca="1"/>
        <v>0.4629017382654681</v>
      </c>
      <c r="F56" s="27">
        <f ca="1"/>
        <v>-5.4719161439496178E-2</v>
      </c>
      <c r="G56" s="27">
        <f ca="1"/>
        <v>-0.46676299064753124</v>
      </c>
      <c r="I56" s="28">
        <f ca="1"/>
        <v>0.49141196462220205</v>
      </c>
      <c r="J56" s="28">
        <f t="shared" ca="1" si="0"/>
        <v>0.40161568034911077</v>
      </c>
      <c r="K56" s="28">
        <f t="shared" ca="1" si="1"/>
        <v>0.41989247978130351</v>
      </c>
      <c r="L56" s="28">
        <f t="shared" ca="1" si="2"/>
        <v>0.88279421804677161</v>
      </c>
      <c r="M56" s="28">
        <f t="shared" ca="1" si="3"/>
        <v>0.82807505660727543</v>
      </c>
      <c r="N56" s="28">
        <f t="shared" ca="1" si="4"/>
        <v>0.36131206595974419</v>
      </c>
    </row>
    <row r="57" spans="3:14" x14ac:dyDescent="0.25">
      <c r="C57" s="27">
        <f ca="1"/>
        <v>-0.13376471560557146</v>
      </c>
      <c r="D57" s="27">
        <f ca="1"/>
        <v>6.3876425253791669E-2</v>
      </c>
      <c r="E57" s="27">
        <f ca="1"/>
        <v>-0.60204805461669142</v>
      </c>
      <c r="F57" s="27">
        <f ca="1"/>
        <v>0.61831112487490558</v>
      </c>
      <c r="G57" s="27">
        <f ca="1"/>
        <v>-0.48281474544954439</v>
      </c>
      <c r="I57" s="28">
        <f ca="1"/>
        <v>-0.55480200818014813</v>
      </c>
      <c r="J57" s="28">
        <f t="shared" ca="1" si="0"/>
        <v>-0.68856672378571959</v>
      </c>
      <c r="K57" s="28">
        <f t="shared" ca="1" si="1"/>
        <v>-0.62469029853192792</v>
      </c>
      <c r="L57" s="28">
        <f t="shared" ca="1" si="2"/>
        <v>-1.2267383531486193</v>
      </c>
      <c r="M57" s="28">
        <f t="shared" ca="1" si="3"/>
        <v>-0.60842722827371376</v>
      </c>
      <c r="N57" s="28">
        <f t="shared" ca="1" si="4"/>
        <v>-1.0912419737232582</v>
      </c>
    </row>
    <row r="58" spans="3:14" x14ac:dyDescent="0.25">
      <c r="C58" s="27">
        <f ca="1"/>
        <v>-0.52963753089005183</v>
      </c>
      <c r="D58" s="27">
        <f ca="1"/>
        <v>0.14074691216109414</v>
      </c>
      <c r="E58" s="27">
        <f ca="1"/>
        <v>-0.29942681197836696</v>
      </c>
      <c r="F58" s="27">
        <f ca="1"/>
        <v>0.46944106324258095</v>
      </c>
      <c r="G58" s="27">
        <f ca="1"/>
        <v>0.20207502888438605</v>
      </c>
      <c r="I58" s="28">
        <f ca="1"/>
        <v>0.13117677450937687</v>
      </c>
      <c r="J58" s="28">
        <f t="shared" ref="J58:J89" ca="1" si="5">C58+I58</f>
        <v>-0.39846075638067496</v>
      </c>
      <c r="K58" s="28">
        <f t="shared" ref="K58:K89" ca="1" si="6">D58+J58</f>
        <v>-0.25771384421958082</v>
      </c>
      <c r="L58" s="28">
        <f t="shared" ref="L58:L89" ca="1" si="7">E58+K58</f>
        <v>-0.55714065619794773</v>
      </c>
      <c r="M58" s="28">
        <f t="shared" ref="M58:M89" ca="1" si="8">F58+L58</f>
        <v>-8.7699592955366779E-2</v>
      </c>
      <c r="N58" s="28">
        <f t="shared" ref="N58:N89" ca="1" si="9">G58+M58</f>
        <v>0.11437543592901928</v>
      </c>
    </row>
    <row r="59" spans="3:14" x14ac:dyDescent="0.25">
      <c r="C59" s="27">
        <f ca="1"/>
        <v>9.0441386578312744E-2</v>
      </c>
      <c r="D59" s="27">
        <f ca="1"/>
        <v>3.8683518003855652E-2</v>
      </c>
      <c r="E59" s="27">
        <f ca="1"/>
        <v>-0.2397506027326908</v>
      </c>
      <c r="F59" s="27">
        <f ca="1"/>
        <v>-0.14783560270308832</v>
      </c>
      <c r="G59" s="27">
        <f ca="1"/>
        <v>0.53329262460438887</v>
      </c>
      <c r="I59" s="28">
        <f ca="1"/>
        <v>-6.2390952226166932E-2</v>
      </c>
      <c r="J59" s="28">
        <f t="shared" ca="1" si="5"/>
        <v>2.8050434352145812E-2</v>
      </c>
      <c r="K59" s="28">
        <f t="shared" ca="1" si="6"/>
        <v>6.6733952356001464E-2</v>
      </c>
      <c r="L59" s="28">
        <f t="shared" ca="1" si="7"/>
        <v>-0.17301665037668934</v>
      </c>
      <c r="M59" s="28">
        <f t="shared" ca="1" si="8"/>
        <v>-0.32085225307977766</v>
      </c>
      <c r="N59" s="28">
        <f t="shared" ca="1" si="9"/>
        <v>0.2124403715246112</v>
      </c>
    </row>
    <row r="60" spans="3:14" x14ac:dyDescent="0.25">
      <c r="C60" s="27">
        <f ca="1"/>
        <v>0.3117640316451199</v>
      </c>
      <c r="D60" s="27">
        <f ca="1"/>
        <v>-9.7038250754819311E-2</v>
      </c>
      <c r="E60" s="27">
        <f ca="1"/>
        <v>-2.2982251024363798E-3</v>
      </c>
      <c r="F60" s="27">
        <f ca="1"/>
        <v>0.17932199332725762</v>
      </c>
      <c r="G60" s="27">
        <f ca="1"/>
        <v>0.16353967780476375</v>
      </c>
      <c r="I60" s="28">
        <f ca="1"/>
        <v>0.70219956623792135</v>
      </c>
      <c r="J60" s="28">
        <f t="shared" ca="1" si="5"/>
        <v>1.0139635978830412</v>
      </c>
      <c r="K60" s="28">
        <f t="shared" ca="1" si="6"/>
        <v>0.91692534712822193</v>
      </c>
      <c r="L60" s="28">
        <f t="shared" ca="1" si="7"/>
        <v>0.91462712202578555</v>
      </c>
      <c r="M60" s="28">
        <f t="shared" ca="1" si="8"/>
        <v>1.0939491153530432</v>
      </c>
      <c r="N60" s="28">
        <f t="shared" ca="1" si="9"/>
        <v>1.2574887931578069</v>
      </c>
    </row>
    <row r="61" spans="3:14" x14ac:dyDescent="0.25">
      <c r="C61" s="27">
        <f ca="1"/>
        <v>0.32264519465129604</v>
      </c>
      <c r="D61" s="27">
        <f ca="1"/>
        <v>-0.20927422247442956</v>
      </c>
      <c r="E61" s="27">
        <f ca="1"/>
        <v>0.47995859787512901</v>
      </c>
      <c r="F61" s="27">
        <f ca="1"/>
        <v>-2.5146190441839633E-2</v>
      </c>
      <c r="G61" s="27">
        <f ca="1"/>
        <v>0.13677439937853242</v>
      </c>
      <c r="I61" s="28">
        <f ca="1"/>
        <v>5.7707358691692398E-2</v>
      </c>
      <c r="J61" s="28">
        <f t="shared" ca="1" si="5"/>
        <v>0.38035255334298845</v>
      </c>
      <c r="K61" s="28">
        <f t="shared" ca="1" si="6"/>
        <v>0.17107833086855889</v>
      </c>
      <c r="L61" s="28">
        <f t="shared" ca="1" si="7"/>
        <v>0.6510369287436879</v>
      </c>
      <c r="M61" s="28">
        <f t="shared" ca="1" si="8"/>
        <v>0.62589073830184827</v>
      </c>
      <c r="N61" s="28">
        <f t="shared" ca="1" si="9"/>
        <v>0.76266513768038069</v>
      </c>
    </row>
    <row r="62" spans="3:14" x14ac:dyDescent="0.25">
      <c r="C62" s="27">
        <f ca="1"/>
        <v>-0.46086957627410985</v>
      </c>
      <c r="D62" s="27">
        <f ca="1"/>
        <v>-0.41159423920252902</v>
      </c>
      <c r="E62" s="27">
        <f ca="1"/>
        <v>-1.4398502341420816E-2</v>
      </c>
      <c r="F62" s="27">
        <f ca="1"/>
        <v>-8.3178711730753196E-2</v>
      </c>
      <c r="G62" s="27">
        <f ca="1"/>
        <v>4.720037171589897E-2</v>
      </c>
      <c r="I62" s="28">
        <f ca="1"/>
        <v>0.17567014225959343</v>
      </c>
      <c r="J62" s="28">
        <f t="shared" ca="1" si="5"/>
        <v>-0.28519943401451642</v>
      </c>
      <c r="K62" s="28">
        <f t="shared" ca="1" si="6"/>
        <v>-0.69679367321704544</v>
      </c>
      <c r="L62" s="28">
        <f t="shared" ca="1" si="7"/>
        <v>-0.71119217555846626</v>
      </c>
      <c r="M62" s="28">
        <f t="shared" ca="1" si="8"/>
        <v>-0.79437088728921945</v>
      </c>
      <c r="N62" s="28">
        <f t="shared" ca="1" si="9"/>
        <v>-0.74717051557332048</v>
      </c>
    </row>
    <row r="63" spans="3:14" x14ac:dyDescent="0.25">
      <c r="C63" s="27">
        <f ca="1"/>
        <v>-0.48631185434675378</v>
      </c>
      <c r="D63" s="27">
        <f ca="1"/>
        <v>-0.37238556148729296</v>
      </c>
      <c r="E63" s="27">
        <f ca="1"/>
        <v>0.53455076972120463</v>
      </c>
      <c r="F63" s="27">
        <f ca="1"/>
        <v>0.17324954449041735</v>
      </c>
      <c r="G63" s="27">
        <f ca="1"/>
        <v>0.11021920640978702</v>
      </c>
      <c r="I63" s="28">
        <f ca="1"/>
        <v>1.8221082795681954E-2</v>
      </c>
      <c r="J63" s="28">
        <f t="shared" ca="1" si="5"/>
        <v>-0.46809077155107182</v>
      </c>
      <c r="K63" s="28">
        <f t="shared" ca="1" si="6"/>
        <v>-0.84047633303836478</v>
      </c>
      <c r="L63" s="28">
        <f t="shared" ca="1" si="7"/>
        <v>-0.30592556331716014</v>
      </c>
      <c r="M63" s="28">
        <f t="shared" ca="1" si="8"/>
        <v>-0.13267601882674279</v>
      </c>
      <c r="N63" s="28">
        <f t="shared" ca="1" si="9"/>
        <v>-2.2456812416955768E-2</v>
      </c>
    </row>
    <row r="64" spans="3:14" x14ac:dyDescent="0.25">
      <c r="C64" s="27">
        <f ca="1"/>
        <v>0.36599826855049167</v>
      </c>
      <c r="D64" s="27">
        <f ca="1"/>
        <v>0.34255408066352278</v>
      </c>
      <c r="E64" s="27">
        <f ca="1"/>
        <v>-0.67807251604123908</v>
      </c>
      <c r="F64" s="27">
        <f ca="1"/>
        <v>-0.48046395777125395</v>
      </c>
      <c r="G64" s="27">
        <f ca="1"/>
        <v>-0.29920997426462181</v>
      </c>
      <c r="I64" s="28">
        <f ca="1"/>
        <v>1.3626623926145471</v>
      </c>
      <c r="J64" s="28">
        <f t="shared" ca="1" si="5"/>
        <v>1.7286606611650388</v>
      </c>
      <c r="K64" s="28">
        <f t="shared" ca="1" si="6"/>
        <v>2.0712147418285616</v>
      </c>
      <c r="L64" s="28">
        <f t="shared" ca="1" si="7"/>
        <v>1.3931422257873225</v>
      </c>
      <c r="M64" s="28">
        <f t="shared" ca="1" si="8"/>
        <v>0.91267826801606855</v>
      </c>
      <c r="N64" s="28">
        <f t="shared" ca="1" si="9"/>
        <v>0.61346829375144674</v>
      </c>
    </row>
    <row r="65" spans="3:14" x14ac:dyDescent="0.25">
      <c r="C65" s="27">
        <f ca="1"/>
        <v>-0.14889514179691835</v>
      </c>
      <c r="D65" s="27">
        <f ca="1"/>
        <v>-0.25841202060460416</v>
      </c>
      <c r="E65" s="27">
        <f ca="1"/>
        <v>0.13888467977772584</v>
      </c>
      <c r="F65" s="27">
        <f ca="1"/>
        <v>-0.37421727070224109</v>
      </c>
      <c r="G65" s="27">
        <f ca="1"/>
        <v>8.7265600805856991E-2</v>
      </c>
      <c r="I65" s="28">
        <f ca="1"/>
        <v>-2.2243272579335152E-3</v>
      </c>
      <c r="J65" s="28">
        <f t="shared" ca="1" si="5"/>
        <v>-0.15111946905485185</v>
      </c>
      <c r="K65" s="28">
        <f t="shared" ca="1" si="6"/>
        <v>-0.40953148965945602</v>
      </c>
      <c r="L65" s="28">
        <f t="shared" ca="1" si="7"/>
        <v>-0.27064680988173018</v>
      </c>
      <c r="M65" s="28">
        <f t="shared" ca="1" si="8"/>
        <v>-0.64486408058397127</v>
      </c>
      <c r="N65" s="28">
        <f t="shared" ca="1" si="9"/>
        <v>-0.55759847977811428</v>
      </c>
    </row>
    <row r="66" spans="3:14" x14ac:dyDescent="0.25">
      <c r="C66" s="27">
        <f ca="1"/>
        <v>-0.24155499784607648</v>
      </c>
      <c r="D66" s="27">
        <f ca="1"/>
        <v>-7.4764654824335475E-2</v>
      </c>
      <c r="E66" s="27">
        <f ca="1"/>
        <v>0.26475325310642928</v>
      </c>
      <c r="F66" s="27">
        <f ca="1"/>
        <v>-7.8937449018606665E-2</v>
      </c>
      <c r="G66" s="27">
        <f ca="1"/>
        <v>1.5770821664025436E-2</v>
      </c>
      <c r="I66" s="28">
        <f ca="1"/>
        <v>-0.78774432645924275</v>
      </c>
      <c r="J66" s="28">
        <f t="shared" ca="1" si="5"/>
        <v>-1.0292993243053192</v>
      </c>
      <c r="K66" s="28">
        <f t="shared" ca="1" si="6"/>
        <v>-1.1040639791296547</v>
      </c>
      <c r="L66" s="28">
        <f t="shared" ca="1" si="7"/>
        <v>-0.83931072602322543</v>
      </c>
      <c r="M66" s="28">
        <f t="shared" ca="1" si="8"/>
        <v>-0.91824817504183209</v>
      </c>
      <c r="N66" s="28">
        <f t="shared" ca="1" si="9"/>
        <v>-0.90247735337780666</v>
      </c>
    </row>
    <row r="67" spans="3:14" x14ac:dyDescent="0.25">
      <c r="C67" s="27">
        <f ca="1"/>
        <v>0.24388489412138692</v>
      </c>
      <c r="D67" s="27">
        <f ca="1"/>
        <v>7.676031846229292E-2</v>
      </c>
      <c r="E67" s="27">
        <f ca="1"/>
        <v>-5.3759974182651105E-2</v>
      </c>
      <c r="F67" s="27">
        <f ca="1"/>
        <v>0.15091836906268752</v>
      </c>
      <c r="G67" s="27">
        <f ca="1"/>
        <v>0.13006053442276233</v>
      </c>
      <c r="I67" s="28">
        <f ca="1"/>
        <v>0.62298208242334552</v>
      </c>
      <c r="J67" s="28">
        <f t="shared" ca="1" si="5"/>
        <v>0.86686697654473244</v>
      </c>
      <c r="K67" s="28">
        <f t="shared" ca="1" si="6"/>
        <v>0.94362729500702536</v>
      </c>
      <c r="L67" s="28">
        <f t="shared" ca="1" si="7"/>
        <v>0.88986732082437425</v>
      </c>
      <c r="M67" s="28">
        <f t="shared" ca="1" si="8"/>
        <v>1.0407856898870618</v>
      </c>
      <c r="N67" s="28">
        <f t="shared" ca="1" si="9"/>
        <v>1.1708462243098241</v>
      </c>
    </row>
    <row r="68" spans="3:14" x14ac:dyDescent="0.25">
      <c r="C68" s="27">
        <f ca="1"/>
        <v>0.52008486974999879</v>
      </c>
      <c r="D68" s="27">
        <f ca="1"/>
        <v>4.5614630228520525E-2</v>
      </c>
      <c r="E68" s="27">
        <f ca="1"/>
        <v>9.5187720083198535E-3</v>
      </c>
      <c r="F68" s="27">
        <f ca="1"/>
        <v>-4.4238988817457914E-2</v>
      </c>
      <c r="G68" s="27">
        <f ca="1"/>
        <v>-0.19259110274786329</v>
      </c>
      <c r="I68" s="28">
        <f ca="1"/>
        <v>0.48557248316994761</v>
      </c>
      <c r="J68" s="28">
        <f t="shared" ca="1" si="5"/>
        <v>1.0056573529199464</v>
      </c>
      <c r="K68" s="28">
        <f t="shared" ca="1" si="6"/>
        <v>1.0512719831484669</v>
      </c>
      <c r="L68" s="28">
        <f t="shared" ca="1" si="7"/>
        <v>1.0607907551567868</v>
      </c>
      <c r="M68" s="28">
        <f t="shared" ca="1" si="8"/>
        <v>1.0165517663393289</v>
      </c>
      <c r="N68" s="28">
        <f t="shared" ca="1" si="9"/>
        <v>0.82396066359146558</v>
      </c>
    </row>
    <row r="69" spans="3:14" x14ac:dyDescent="0.25">
      <c r="C69" s="27">
        <f ca="1"/>
        <v>-2.8408690459894581E-2</v>
      </c>
      <c r="D69" s="27">
        <f ca="1"/>
        <v>0.25863180575701206</v>
      </c>
      <c r="E69" s="27">
        <f ca="1"/>
        <v>-0.38841295610148285</v>
      </c>
      <c r="F69" s="27">
        <f ca="1"/>
        <v>0.20351020694116406</v>
      </c>
      <c r="G69" s="27">
        <f ca="1"/>
        <v>-1.0311443569914314E-2</v>
      </c>
      <c r="I69" s="28">
        <f ca="1"/>
        <v>1.355560279318067</v>
      </c>
      <c r="J69" s="28">
        <f t="shared" ca="1" si="5"/>
        <v>1.3271515888581724</v>
      </c>
      <c r="K69" s="28">
        <f t="shared" ca="1" si="6"/>
        <v>1.5857833946151845</v>
      </c>
      <c r="L69" s="28">
        <f t="shared" ca="1" si="7"/>
        <v>1.1973704385137016</v>
      </c>
      <c r="M69" s="28">
        <f t="shared" ca="1" si="8"/>
        <v>1.4008806454548657</v>
      </c>
      <c r="N69" s="28">
        <f t="shared" ca="1" si="9"/>
        <v>1.3905692018849514</v>
      </c>
    </row>
    <row r="70" spans="3:14" x14ac:dyDescent="0.25">
      <c r="C70" s="27">
        <f ca="1"/>
        <v>0.3283425225401625</v>
      </c>
      <c r="D70" s="27">
        <f ca="1"/>
        <v>0.281983516289952</v>
      </c>
      <c r="E70" s="27">
        <f ca="1"/>
        <v>0.31172906063827222</v>
      </c>
      <c r="F70" s="27">
        <f ca="1"/>
        <v>3.577802720452028E-2</v>
      </c>
      <c r="G70" s="27">
        <f ca="1"/>
        <v>-0.18991162737258926</v>
      </c>
      <c r="I70" s="28">
        <f ca="1"/>
        <v>5.8864523969660658E-4</v>
      </c>
      <c r="J70" s="28">
        <f t="shared" ca="1" si="5"/>
        <v>0.32893116777985909</v>
      </c>
      <c r="K70" s="28">
        <f t="shared" ca="1" si="6"/>
        <v>0.61091468406981109</v>
      </c>
      <c r="L70" s="28">
        <f t="shared" ca="1" si="7"/>
        <v>0.9226437447080833</v>
      </c>
      <c r="M70" s="28">
        <f t="shared" ca="1" si="8"/>
        <v>0.95842177191260358</v>
      </c>
      <c r="N70" s="28">
        <f t="shared" ca="1" si="9"/>
        <v>0.76851014454001432</v>
      </c>
    </row>
    <row r="71" spans="3:14" x14ac:dyDescent="0.25">
      <c r="C71" s="27">
        <f ca="1"/>
        <v>0.58041461589183085</v>
      </c>
      <c r="D71" s="27">
        <f ca="1"/>
        <v>-0.27227910333178662</v>
      </c>
      <c r="E71" s="27">
        <f ca="1"/>
        <v>-0.34976103605059483</v>
      </c>
      <c r="F71" s="27">
        <f ca="1"/>
        <v>-0.34751459290689202</v>
      </c>
      <c r="G71" s="27">
        <f ca="1"/>
        <v>-0.26370416567752297</v>
      </c>
      <c r="I71" s="28">
        <f ca="1"/>
        <v>0.89922286209451086</v>
      </c>
      <c r="J71" s="28">
        <f t="shared" ca="1" si="5"/>
        <v>1.4796374779863417</v>
      </c>
      <c r="K71" s="28">
        <f t="shared" ca="1" si="6"/>
        <v>1.2073583746545551</v>
      </c>
      <c r="L71" s="28">
        <f t="shared" ca="1" si="7"/>
        <v>0.85759733860396026</v>
      </c>
      <c r="M71" s="28">
        <f t="shared" ca="1" si="8"/>
        <v>0.51008274569706824</v>
      </c>
      <c r="N71" s="28">
        <f t="shared" ca="1" si="9"/>
        <v>0.24637858001954527</v>
      </c>
    </row>
    <row r="72" spans="3:14" x14ac:dyDescent="0.25">
      <c r="C72" s="27">
        <f ca="1"/>
        <v>-9.5550595902485713E-2</v>
      </c>
      <c r="D72" s="27">
        <f ca="1"/>
        <v>-0.15828404690521647</v>
      </c>
      <c r="E72" s="27">
        <f ca="1"/>
        <v>-0.13469942770584908</v>
      </c>
      <c r="F72" s="27">
        <f ca="1"/>
        <v>9.5082768512303018E-2</v>
      </c>
      <c r="G72" s="27">
        <f ca="1"/>
        <v>-0.18018625205127603</v>
      </c>
      <c r="I72" s="28">
        <f ca="1"/>
        <v>-0.94172202534138572</v>
      </c>
      <c r="J72" s="28">
        <f t="shared" ca="1" si="5"/>
        <v>-1.0372726212438714</v>
      </c>
      <c r="K72" s="28">
        <f t="shared" ca="1" si="6"/>
        <v>-1.1955566681490879</v>
      </c>
      <c r="L72" s="28">
        <f t="shared" ca="1" si="7"/>
        <v>-1.330256095854937</v>
      </c>
      <c r="M72" s="28">
        <f t="shared" ca="1" si="8"/>
        <v>-1.235173327342634</v>
      </c>
      <c r="N72" s="28">
        <f t="shared" ca="1" si="9"/>
        <v>-1.41535957939391</v>
      </c>
    </row>
    <row r="73" spans="3:14" x14ac:dyDescent="0.25">
      <c r="C73" s="27">
        <f ca="1"/>
        <v>0.43682776055114753</v>
      </c>
      <c r="D73" s="27">
        <f ca="1"/>
        <v>-1.1623638880746689E-3</v>
      </c>
      <c r="E73" s="27">
        <f ca="1"/>
        <v>-5.9366887276923741E-5</v>
      </c>
      <c r="F73" s="27">
        <f ca="1"/>
        <v>0.19342839956448754</v>
      </c>
      <c r="G73" s="27">
        <f ca="1"/>
        <v>0.50066429310047389</v>
      </c>
      <c r="I73" s="28">
        <f ca="1"/>
        <v>0.28752569994081462</v>
      </c>
      <c r="J73" s="28">
        <f t="shared" ca="1" si="5"/>
        <v>0.72435346049196214</v>
      </c>
      <c r="K73" s="28">
        <f t="shared" ca="1" si="6"/>
        <v>0.72319109660388747</v>
      </c>
      <c r="L73" s="28">
        <f t="shared" ca="1" si="7"/>
        <v>0.72313172971661055</v>
      </c>
      <c r="M73" s="28">
        <f t="shared" ca="1" si="8"/>
        <v>0.91656012928109809</v>
      </c>
      <c r="N73" s="28">
        <f t="shared" ca="1" si="9"/>
        <v>1.417224422381572</v>
      </c>
    </row>
    <row r="74" spans="3:14" x14ac:dyDescent="0.25">
      <c r="C74" s="27">
        <f ca="1"/>
        <v>-4.5030876568988187E-2</v>
      </c>
      <c r="D74" s="27">
        <f ca="1"/>
        <v>0.1281613355422444</v>
      </c>
      <c r="E74" s="27">
        <f ca="1"/>
        <v>-0.14896746204956757</v>
      </c>
      <c r="F74" s="27">
        <f ca="1"/>
        <v>0.21866575917776121</v>
      </c>
      <c r="G74" s="27">
        <f ca="1"/>
        <v>-0.16809876933483037</v>
      </c>
      <c r="I74" s="28">
        <f ca="1"/>
        <v>1.5598253134312698</v>
      </c>
      <c r="J74" s="28">
        <f t="shared" ca="1" si="5"/>
        <v>1.5147944368622817</v>
      </c>
      <c r="K74" s="28">
        <f t="shared" ca="1" si="6"/>
        <v>1.6429557724045261</v>
      </c>
      <c r="L74" s="28">
        <f t="shared" ca="1" si="7"/>
        <v>1.4939883103549585</v>
      </c>
      <c r="M74" s="28">
        <f t="shared" ca="1" si="8"/>
        <v>1.7126540695327197</v>
      </c>
      <c r="N74" s="28">
        <f t="shared" ca="1" si="9"/>
        <v>1.5445553001978893</v>
      </c>
    </row>
    <row r="75" spans="3:14" x14ac:dyDescent="0.25">
      <c r="C75" s="27">
        <f ca="1"/>
        <v>-5.4300760903023326E-2</v>
      </c>
      <c r="D75" s="27">
        <f ca="1"/>
        <v>-0.13217157383645678</v>
      </c>
      <c r="E75" s="27">
        <f ca="1"/>
        <v>5.1610300074925286E-2</v>
      </c>
      <c r="F75" s="27">
        <f ca="1"/>
        <v>0.34948142547792738</v>
      </c>
      <c r="G75" s="27">
        <f ca="1"/>
        <v>-8.6470615392714612E-2</v>
      </c>
      <c r="I75" s="28"/>
      <c r="J75" s="28"/>
      <c r="K75" s="28"/>
      <c r="L75" s="28"/>
      <c r="M75" s="28"/>
      <c r="N75" s="28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Load Libs</vt:lpstr>
      <vt:lpstr>Brownian Motion</vt:lpstr>
      <vt:lpstr>Brownian Bridge</vt:lpstr>
      <vt:lpstr>obLibs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fries</cp:lastModifiedBy>
  <cp:revision>21</cp:revision>
  <dcterms:modified xsi:type="dcterms:W3CDTF">2019-01-27T18:48:00Z</dcterms:modified>
  <dc:language>de-DE</dc:language>
</cp:coreProperties>
</file>