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v\Desktop\Portfolio\V2\"/>
    </mc:Choice>
  </mc:AlternateContent>
  <xr:revisionPtr revIDLastSave="0" documentId="13_ncr:1_{7B53F968-E067-417C-B9F2-4BDE21B4619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xo I" sheetId="7" r:id="rId1"/>
    <sheet name="Exo II" sheetId="8" r:id="rId2"/>
    <sheet name="Exo III" sheetId="9" r:id="rId3"/>
    <sheet name="Exo IV" sheetId="2" r:id="rId4"/>
    <sheet name="Exo V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9" l="1"/>
  <c r="C21" i="9" s="1"/>
  <c r="C22" i="9" s="1"/>
  <c r="C13" i="7"/>
  <c r="E9" i="9"/>
  <c r="G9" i="9"/>
  <c r="I9" i="9"/>
  <c r="K9" i="9"/>
  <c r="M9" i="9"/>
  <c r="O9" i="9"/>
  <c r="Q9" i="9"/>
  <c r="C9" i="9"/>
  <c r="C14" i="7"/>
  <c r="G15" i="9"/>
  <c r="I15" i="9" s="1"/>
  <c r="K15" i="9" s="1"/>
  <c r="M15" i="9" s="1"/>
  <c r="O15" i="9" s="1"/>
  <c r="Q15" i="9" s="1"/>
  <c r="E15" i="9"/>
  <c r="C15" i="9"/>
  <c r="G14" i="9"/>
  <c r="I14" i="9"/>
  <c r="K14" i="9" s="1"/>
  <c r="M14" i="9" s="1"/>
  <c r="O14" i="9" s="1"/>
  <c r="Q14" i="9" s="1"/>
  <c r="E14" i="9"/>
  <c r="C14" i="9"/>
  <c r="E13" i="9"/>
  <c r="G13" i="9"/>
  <c r="I13" i="9"/>
  <c r="K13" i="9"/>
  <c r="M13" i="9"/>
  <c r="O13" i="9"/>
  <c r="Q13" i="9"/>
  <c r="C13" i="9"/>
  <c r="E12" i="9"/>
  <c r="G12" i="9"/>
  <c r="I12" i="9"/>
  <c r="K12" i="9"/>
  <c r="M12" i="9"/>
  <c r="O12" i="9"/>
  <c r="Q12" i="9"/>
  <c r="C12" i="9"/>
  <c r="E11" i="9"/>
  <c r="G11" i="9"/>
  <c r="I11" i="9"/>
  <c r="K11" i="9"/>
  <c r="M11" i="9"/>
  <c r="O11" i="9"/>
  <c r="Q11" i="9"/>
  <c r="C11" i="9"/>
  <c r="E10" i="9"/>
  <c r="G10" i="9"/>
  <c r="I10" i="9"/>
  <c r="K10" i="9"/>
  <c r="M10" i="9"/>
  <c r="O10" i="9"/>
  <c r="Q10" i="9"/>
  <c r="C10" i="9"/>
  <c r="E6" i="9"/>
  <c r="G6" i="9"/>
  <c r="I6" i="9"/>
  <c r="K6" i="9"/>
  <c r="M6" i="9"/>
  <c r="O6" i="9"/>
  <c r="Q6" i="9"/>
  <c r="C6" i="9"/>
  <c r="C19" i="9"/>
  <c r="D8" i="8"/>
  <c r="E8" i="8"/>
  <c r="F8" i="8"/>
  <c r="G8" i="8"/>
  <c r="H8" i="8"/>
  <c r="I8" i="8"/>
  <c r="J8" i="8"/>
  <c r="K8" i="8"/>
  <c r="C8" i="8"/>
  <c r="D7" i="8"/>
  <c r="E7" i="8"/>
  <c r="F7" i="8"/>
  <c r="G7" i="8"/>
  <c r="H7" i="8"/>
  <c r="I7" i="8"/>
  <c r="J7" i="8"/>
  <c r="K7" i="8"/>
  <c r="C7" i="8"/>
  <c r="C12" i="8"/>
  <c r="D6" i="8"/>
  <c r="E6" i="8"/>
  <c r="F6" i="8"/>
  <c r="G6" i="8"/>
  <c r="H6" i="8"/>
  <c r="I6" i="8"/>
  <c r="J6" i="8"/>
  <c r="K6" i="8"/>
  <c r="C6" i="8"/>
  <c r="C18" i="7" a="1"/>
  <c r="C18" i="7" s="1"/>
  <c r="C17" i="7"/>
  <c r="D10" i="7"/>
  <c r="E10" i="7" s="1"/>
  <c r="F10" i="7" s="1"/>
  <c r="G10" i="7" s="1"/>
  <c r="H10" i="7" s="1"/>
  <c r="C10" i="7"/>
  <c r="F8" i="7"/>
  <c r="D7" i="7"/>
  <c r="D8" i="7" s="1"/>
  <c r="E7" i="7"/>
  <c r="E8" i="7" s="1"/>
  <c r="F7" i="7"/>
  <c r="G7" i="7"/>
  <c r="G8" i="7" s="1"/>
  <c r="H7" i="7"/>
  <c r="H8" i="7" s="1"/>
  <c r="C7" i="7"/>
  <c r="C8" i="7" s="1"/>
  <c r="C12" i="7"/>
  <c r="E6" i="7" s="1"/>
  <c r="D5" i="7"/>
  <c r="E5" i="7"/>
  <c r="F5" i="7"/>
  <c r="G5" i="7"/>
  <c r="H5" i="7"/>
  <c r="C5" i="7"/>
  <c r="Q26" i="2"/>
  <c r="Q25" i="2"/>
  <c r="D25" i="2"/>
  <c r="D26" i="2"/>
  <c r="P25" i="2"/>
  <c r="O25" i="2"/>
  <c r="N25" i="2"/>
  <c r="M25" i="2"/>
  <c r="L25" i="2"/>
  <c r="K25" i="2"/>
  <c r="J25" i="2"/>
  <c r="I25" i="2"/>
  <c r="H25" i="2"/>
  <c r="G25" i="2"/>
  <c r="F25" i="2"/>
  <c r="E25" i="2"/>
  <c r="P26" i="2"/>
  <c r="O26" i="2"/>
  <c r="N26" i="2"/>
  <c r="M26" i="2"/>
  <c r="L26" i="2"/>
  <c r="K26" i="2"/>
  <c r="J26" i="2"/>
  <c r="I26" i="2"/>
  <c r="H26" i="2"/>
  <c r="F26" i="2"/>
  <c r="E26" i="2"/>
  <c r="G26" i="2"/>
  <c r="Q5" i="9"/>
  <c r="O5" i="9"/>
  <c r="M5" i="9"/>
  <c r="K5" i="9"/>
  <c r="I5" i="9"/>
  <c r="G5" i="9"/>
  <c r="E5" i="9"/>
  <c r="C5" i="9"/>
  <c r="H6" i="7" l="1"/>
  <c r="C6" i="7"/>
  <c r="C9" i="7" s="1"/>
  <c r="D6" i="7"/>
  <c r="C15" i="7"/>
  <c r="G6" i="7"/>
  <c r="F6" i="7"/>
  <c r="T27" i="2"/>
  <c r="D9" i="7" l="1"/>
  <c r="E9" i="7" s="1"/>
  <c r="F9" i="7" s="1"/>
  <c r="G9" i="7" s="1"/>
  <c r="H9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<sst xmlns="http://schemas.openxmlformats.org/spreadsheetml/2006/main" count="83" uniqueCount="65">
  <si>
    <t>xi</t>
  </si>
  <si>
    <t>ni</t>
  </si>
  <si>
    <t>fi</t>
  </si>
  <si>
    <t>moyenne</t>
  </si>
  <si>
    <t>N</t>
  </si>
  <si>
    <t>variance</t>
  </si>
  <si>
    <t>xi²</t>
  </si>
  <si>
    <t>ni.xi²</t>
  </si>
  <si>
    <t>ni.xi</t>
  </si>
  <si>
    <t>ecart type</t>
  </si>
  <si>
    <t>freq cum</t>
  </si>
  <si>
    <t>ni.ci</t>
  </si>
  <si>
    <t>ci²</t>
  </si>
  <si>
    <t>ni.ci²</t>
  </si>
  <si>
    <t>effectif cum</t>
  </si>
  <si>
    <t>Mayer</t>
  </si>
  <si>
    <t>R</t>
  </si>
  <si>
    <t>a</t>
  </si>
  <si>
    <t>b</t>
  </si>
  <si>
    <t>Effectif total: N</t>
  </si>
  <si>
    <t>Moyenne</t>
  </si>
  <si>
    <t>Variance</t>
  </si>
  <si>
    <t>Ecart type</t>
  </si>
  <si>
    <t>freq cumulées</t>
  </si>
  <si>
    <t>Mode</t>
  </si>
  <si>
    <t>Intervalles</t>
  </si>
  <si>
    <t>Centres de classes</t>
  </si>
  <si>
    <t>Ci</t>
  </si>
  <si>
    <t>Effectifs corrigés</t>
  </si>
  <si>
    <t>Effectifs</t>
  </si>
  <si>
    <t>Largeurs des intervalles (multiples de 5)</t>
  </si>
  <si>
    <t>1er Quartille</t>
  </si>
  <si>
    <t>Mediane</t>
  </si>
  <si>
    <t>3ème Quartille</t>
  </si>
  <si>
    <t>Minimum</t>
  </si>
  <si>
    <t>Maximum</t>
  </si>
  <si>
    <t>Effectif N</t>
  </si>
  <si>
    <t>Bornes intervalles</t>
  </si>
  <si>
    <t>Centres de Classes (Ci)</t>
  </si>
  <si>
    <t>Largeurs des classes</t>
  </si>
  <si>
    <t>Effectifs réduits</t>
  </si>
  <si>
    <t>fréquences cumulées</t>
  </si>
  <si>
    <t>fréquences</t>
  </si>
  <si>
    <t>Effectif corrigé</t>
  </si>
  <si>
    <t>N²</t>
  </si>
  <si>
    <t>L²</t>
  </si>
  <si>
    <t>N.L</t>
  </si>
  <si>
    <t>&lt;N&gt;</t>
  </si>
  <si>
    <t>&lt;L&gt;</t>
  </si>
  <si>
    <t>&lt;N²&gt;</t>
  </si>
  <si>
    <t>&lt;L²&gt;</t>
  </si>
  <si>
    <t>&lt;N.L&gt;</t>
  </si>
  <si>
    <r>
      <rPr>
        <sz val="11"/>
        <color theme="1"/>
        <rFont val="Symbol"/>
        <family val="1"/>
        <charset val="2"/>
      </rPr>
      <t>s</t>
    </r>
    <r>
      <rPr>
        <sz val="8.8000000000000007"/>
        <color theme="1"/>
        <rFont val="Calibri"/>
        <family val="2"/>
      </rPr>
      <t>N</t>
    </r>
  </si>
  <si>
    <r>
      <t>s</t>
    </r>
    <r>
      <rPr>
        <sz val="11"/>
        <color theme="1"/>
        <rFont val="Arial"/>
        <family val="2"/>
      </rPr>
      <t>L</t>
    </r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</si>
  <si>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 xml:space="preserve"> N</t>
    </r>
    <r>
      <rPr>
        <sz val="11"/>
        <color theme="1"/>
        <rFont val="Arial"/>
        <family val="2"/>
      </rPr>
      <t>L</t>
    </r>
  </si>
  <si>
    <t>L (ms)</t>
  </si>
  <si>
    <t>Droite de régression: y=ax+b</t>
  </si>
  <si>
    <t xml:space="preserve">Intervalle de confiance: </t>
  </si>
  <si>
    <t>Mode M0</t>
  </si>
  <si>
    <t xml:space="preserve">Effectif cumulé </t>
  </si>
  <si>
    <t>Position Du max</t>
  </si>
  <si>
    <t>17.6</t>
  </si>
  <si>
    <t>24.500</t>
  </si>
  <si>
    <t>31.9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</si>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</sst>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8.8000000000000007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1" xfId="0" applyBorder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2" fontId="0" fillId="0" borderId="4" xfId="0" applyNumberFormat="1" applyBorder="1"/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5" xfId="0" applyBorder="1"/>
    <xf numFmtId="2" fontId="6" fillId="2" borderId="14" xfId="0" applyNumberFormat="1" applyFont="1" applyFill="1" applyBorder="1" applyAlignment="1">
      <alignment horizontal="center" vertical="center"/>
    </xf>
    <xf numFmtId="2" fontId="6" fillId="2" borderId="8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2" fontId="6" fillId="4" borderId="10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7" fillId="5" borderId="1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left" vertical="center"/>
    </xf>
    <xf numFmtId="0" fontId="7" fillId="5" borderId="9" xfId="0" applyFont="1" applyFill="1" applyBorder="1" applyAlignment="1">
      <alignment horizontal="left" vertical="center"/>
    </xf>
    <xf numFmtId="0" fontId="7" fillId="5" borderId="15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7" fillId="5" borderId="7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7" fillId="5" borderId="15" xfId="0" applyFont="1" applyFill="1" applyBorder="1" applyAlignment="1">
      <alignment horizontal="left"/>
    </xf>
    <xf numFmtId="2" fontId="0" fillId="0" borderId="14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64" fontId="5" fillId="0" borderId="17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5" fillId="0" borderId="7" xfId="0" applyFont="1" applyBorder="1"/>
    <xf numFmtId="0" fontId="5" fillId="0" borderId="9" xfId="0" applyFont="1" applyBorder="1"/>
    <xf numFmtId="0" fontId="5" fillId="0" borderId="15" xfId="0" applyFont="1" applyBorder="1"/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/>
    <xf numFmtId="165" fontId="0" fillId="0" borderId="8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0" fontId="9" fillId="0" borderId="0" xfId="0" applyFont="1"/>
    <xf numFmtId="1" fontId="0" fillId="6" borderId="1" xfId="0" applyNumberFormat="1" applyFill="1" applyBorder="1" applyAlignment="1">
      <alignment horizontal="center"/>
    </xf>
    <xf numFmtId="165" fontId="0" fillId="0" borderId="17" xfId="0" applyNumberFormat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0" xfId="0" applyBorder="1"/>
    <xf numFmtId="0" fontId="0" fillId="0" borderId="17" xfId="0" applyBorder="1"/>
    <xf numFmtId="165" fontId="0" fillId="0" borderId="8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3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2" fontId="0" fillId="0" borderId="23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10" xfId="0" applyNumberFormat="1" applyFill="1" applyBorder="1" applyAlignment="1">
      <alignment horizontal="center" vertical="center"/>
    </xf>
    <xf numFmtId="0" fontId="9" fillId="0" borderId="1" xfId="0" applyFont="1" applyBorder="1"/>
    <xf numFmtId="0" fontId="0" fillId="0" borderId="14" xfId="0" applyBorder="1"/>
    <xf numFmtId="0" fontId="0" fillId="0" borderId="8" xfId="0" applyBorder="1"/>
    <xf numFmtId="0" fontId="9" fillId="0" borderId="10" xfId="0" applyFont="1" applyBorder="1"/>
    <xf numFmtId="0" fontId="0" fillId="0" borderId="16" xfId="0" applyBorder="1"/>
    <xf numFmtId="0" fontId="5" fillId="6" borderId="9" xfId="0" applyFont="1" applyFill="1" applyBorder="1"/>
    <xf numFmtId="0" fontId="5" fillId="6" borderId="1" xfId="0" applyFont="1" applyFill="1" applyBorder="1" applyAlignment="1">
      <alignment vertical="center"/>
    </xf>
    <xf numFmtId="0" fontId="5" fillId="6" borderId="9" xfId="0" applyFont="1" applyFill="1" applyBorder="1" applyAlignment="1">
      <alignment vertical="center"/>
    </xf>
    <xf numFmtId="0" fontId="5" fillId="6" borderId="1" xfId="0" applyFont="1" applyFill="1" applyBorder="1"/>
    <xf numFmtId="0" fontId="5" fillId="6" borderId="15" xfId="0" applyFont="1" applyFill="1" applyBorder="1"/>
    <xf numFmtId="0" fontId="5" fillId="6" borderId="16" xfId="0" applyFont="1" applyFill="1" applyBorder="1"/>
    <xf numFmtId="0" fontId="5" fillId="6" borderId="7" xfId="0" applyFont="1" applyFill="1" applyBorder="1"/>
    <xf numFmtId="165" fontId="5" fillId="6" borderId="7" xfId="0" applyNumberFormat="1" applyFont="1" applyFill="1" applyBorder="1"/>
    <xf numFmtId="0" fontId="5" fillId="0" borderId="0" xfId="0" applyFont="1"/>
    <xf numFmtId="0" fontId="0" fillId="0" borderId="17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6" borderId="7" xfId="0" applyFont="1" applyFill="1" applyBorder="1" applyAlignment="1">
      <alignment vertical="center"/>
    </xf>
    <xf numFmtId="0" fontId="5" fillId="6" borderId="14" xfId="0" applyFont="1" applyFill="1" applyBorder="1" applyAlignment="1">
      <alignment vertical="center"/>
    </xf>
    <xf numFmtId="0" fontId="5" fillId="6" borderId="9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6" borderId="35" xfId="0" applyFont="1" applyFill="1" applyBorder="1"/>
    <xf numFmtId="0" fontId="5" fillId="6" borderId="6" xfId="0" applyFont="1" applyFill="1" applyBorder="1"/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7" fillId="5" borderId="0" xfId="0" applyFont="1" applyFill="1" applyBorder="1" applyAlignment="1">
      <alignment horizontal="left" vertical="center"/>
    </xf>
    <xf numFmtId="0" fontId="7" fillId="5" borderId="36" xfId="0" applyFont="1" applyFill="1" applyBorder="1" applyAlignment="1">
      <alignment horizontal="left"/>
    </xf>
    <xf numFmtId="2" fontId="0" fillId="0" borderId="36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Diagramme</a:t>
            </a:r>
            <a:r>
              <a:rPr lang="fr-FR" baseline="0"/>
              <a:t> des effectifs</a:t>
            </a:r>
            <a:endParaRPr lang="fr-FR"/>
          </a:p>
        </c:rich>
      </c:tx>
      <c:layout>
        <c:manualLayout>
          <c:xMode val="edge"/>
          <c:yMode val="edge"/>
          <c:x val="0.3373193350831146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'Exo I'!$B$3</c:f>
              <c:strCache>
                <c:ptCount val="1"/>
                <c:pt idx="0">
                  <c:v>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'Exo I'!$C$2:$H$2</c:f>
              <c:numCache>
                <c:formatCode>0.00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'Exo I'!$C$3:$H$3</c:f>
              <c:numCache>
                <c:formatCode>0.00</c:formatCode>
                <c:ptCount val="6"/>
                <c:pt idx="0">
                  <c:v>8</c:v>
                </c:pt>
                <c:pt idx="1">
                  <c:v>24</c:v>
                </c:pt>
                <c:pt idx="2">
                  <c:v>12</c:v>
                </c:pt>
                <c:pt idx="3">
                  <c:v>60</c:v>
                </c:pt>
                <c:pt idx="4">
                  <c:v>80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E2-4EF6-BEB5-90BA7C795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8990256"/>
        <c:axId val="568989296"/>
      </c:barChart>
      <c:catAx>
        <c:axId val="56899025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8989296"/>
        <c:crosses val="autoZero"/>
        <c:auto val="1"/>
        <c:lblAlgn val="ctr"/>
        <c:lblOffset val="100"/>
        <c:noMultiLvlLbl val="0"/>
      </c:catAx>
      <c:valAx>
        <c:axId val="56898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899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t" anchorCtr="0"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Fréquence cumulé</a:t>
            </a:r>
            <a:r>
              <a:rPr lang="en-US" baseline="0"/>
              <a:t>es croissante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'Exo I'!$B$9</c:f>
              <c:strCache>
                <c:ptCount val="1"/>
                <c:pt idx="0">
                  <c:v>freq cum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0" tIns="19050" rIns="0" bIns="19050" anchor="b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'Exo I'!$C$2:$H$2</c:f>
              <c:numCache>
                <c:formatCode>0.00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'Exo I'!$C$9:$H$9</c:f>
              <c:numCache>
                <c:formatCode>0.00</c:formatCode>
                <c:ptCount val="6"/>
                <c:pt idx="0">
                  <c:v>0.04</c:v>
                </c:pt>
                <c:pt idx="1">
                  <c:v>0.16</c:v>
                </c:pt>
                <c:pt idx="2">
                  <c:v>0.22</c:v>
                </c:pt>
                <c:pt idx="3">
                  <c:v>0.52</c:v>
                </c:pt>
                <c:pt idx="4">
                  <c:v>0.92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A3-4028-BB73-7C95DD796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27176032"/>
        <c:axId val="827175072"/>
      </c:barChart>
      <c:catAx>
        <c:axId val="827176032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27175072"/>
        <c:crosses val="autoZero"/>
        <c:auto val="1"/>
        <c:lblAlgn val="ctr"/>
        <c:lblOffset val="100"/>
        <c:noMultiLvlLbl val="0"/>
      </c:catAx>
      <c:valAx>
        <c:axId val="827175072"/>
        <c:scaling>
          <c:orientation val="minMax"/>
        </c:scaling>
        <c:delete val="0"/>
        <c:axPos val="l"/>
        <c:numFmt formatCode="0.00" sourceLinked="1"/>
        <c:majorTickMark val="none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2717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'Exo III'!$B$9</c:f>
              <c:strCache>
                <c:ptCount val="1"/>
                <c:pt idx="0">
                  <c:v>Effectifs corrigés</c:v>
                </c:pt>
              </c:strCache>
            </c:strRef>
          </c:tx>
          <c:spPr>
            <a:pattFill prst="dkDnDiag">
              <a:fgClr>
                <a:schemeClr val="accent1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</c:spPr>
          <c:invertIfNegative val="0"/>
          <c:cat>
            <c:numRef>
              <c:f>'Exo III'!$C$6:$R$6</c:f>
              <c:numCache>
                <c:formatCode>General</c:formatCode>
                <c:ptCount val="16"/>
                <c:pt idx="0">
                  <c:v>7.5</c:v>
                </c:pt>
                <c:pt idx="2">
                  <c:v>12.5</c:v>
                </c:pt>
                <c:pt idx="4">
                  <c:v>17.5</c:v>
                </c:pt>
                <c:pt idx="6">
                  <c:v>22.5</c:v>
                </c:pt>
                <c:pt idx="8">
                  <c:v>27.5</c:v>
                </c:pt>
                <c:pt idx="10">
                  <c:v>32.5</c:v>
                </c:pt>
                <c:pt idx="12">
                  <c:v>45</c:v>
                </c:pt>
                <c:pt idx="14">
                  <c:v>60</c:v>
                </c:pt>
              </c:numCache>
            </c:numRef>
          </c:cat>
          <c:val>
            <c:numRef>
              <c:f>'Exo III'!$C$9:$R$9</c:f>
              <c:numCache>
                <c:formatCode>General</c:formatCode>
                <c:ptCount val="16"/>
                <c:pt idx="0">
                  <c:v>3</c:v>
                </c:pt>
                <c:pt idx="2">
                  <c:v>14</c:v>
                </c:pt>
                <c:pt idx="4">
                  <c:v>25</c:v>
                </c:pt>
                <c:pt idx="6">
                  <c:v>20</c:v>
                </c:pt>
                <c:pt idx="8">
                  <c:v>18</c:v>
                </c:pt>
                <c:pt idx="10">
                  <c:v>26</c:v>
                </c:pt>
                <c:pt idx="12">
                  <c:v>5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6F-48BE-BA1F-EE0EB9077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6097152"/>
        <c:axId val="136098944"/>
      </c:barChart>
      <c:catAx>
        <c:axId val="13609715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fr-FR"/>
          </a:p>
        </c:txPr>
        <c:crossAx val="136098944"/>
        <c:crosses val="autoZero"/>
        <c:auto val="1"/>
        <c:lblAlgn val="ctr"/>
        <c:lblOffset val="100"/>
        <c:noMultiLvlLbl val="0"/>
      </c:catAx>
      <c:valAx>
        <c:axId val="136098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fr-FR"/>
          </a:p>
        </c:txPr>
        <c:crossAx val="136097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'Exo III'!$B$14</c:f>
              <c:strCache>
                <c:ptCount val="1"/>
                <c:pt idx="0">
                  <c:v>freq cum</c:v>
                </c:pt>
              </c:strCache>
            </c:strRef>
          </c:tx>
          <c:spPr>
            <a:ln>
              <a:solidFill>
                <a:schemeClr val="tx1">
                  <a:alpha val="30000"/>
                </a:schemeClr>
              </a:solidFill>
            </a:ln>
          </c:spPr>
          <c:marker>
            <c:symbol val="diamond"/>
            <c:size val="4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</c:spPr>
          </c:marker>
          <c:xVal>
            <c:numRef>
              <c:f>'Exo III'!$C$6:$R$6</c:f>
              <c:numCache>
                <c:formatCode>General</c:formatCode>
                <c:ptCount val="16"/>
                <c:pt idx="0">
                  <c:v>7.5</c:v>
                </c:pt>
                <c:pt idx="2">
                  <c:v>12.5</c:v>
                </c:pt>
                <c:pt idx="4">
                  <c:v>17.5</c:v>
                </c:pt>
                <c:pt idx="6">
                  <c:v>22.5</c:v>
                </c:pt>
                <c:pt idx="8">
                  <c:v>27.5</c:v>
                </c:pt>
                <c:pt idx="10">
                  <c:v>32.5</c:v>
                </c:pt>
                <c:pt idx="12">
                  <c:v>45</c:v>
                </c:pt>
                <c:pt idx="14">
                  <c:v>60</c:v>
                </c:pt>
              </c:numCache>
            </c:numRef>
          </c:xVal>
          <c:yVal>
            <c:numRef>
              <c:f>'Exo III'!$C$14:$R$14</c:f>
              <c:numCache>
                <c:formatCode>0.000</c:formatCode>
                <c:ptCount val="16"/>
                <c:pt idx="0">
                  <c:v>2.5000000000000001E-2</c:v>
                </c:pt>
                <c:pt idx="2">
                  <c:v>0.14166666666666666</c:v>
                </c:pt>
                <c:pt idx="4">
                  <c:v>0.35</c:v>
                </c:pt>
                <c:pt idx="6">
                  <c:v>0.51666666666666661</c:v>
                </c:pt>
                <c:pt idx="8">
                  <c:v>0.66666666666666663</c:v>
                </c:pt>
                <c:pt idx="10">
                  <c:v>0.8833333333333333</c:v>
                </c:pt>
                <c:pt idx="12">
                  <c:v>0.96666666666666667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34-4D77-8EF8-F76F96BB3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29664"/>
        <c:axId val="136931584"/>
      </c:scatterChart>
      <c:valAx>
        <c:axId val="136929664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36931584"/>
        <c:crosses val="autoZero"/>
        <c:crossBetween val="midCat"/>
      </c:valAx>
      <c:valAx>
        <c:axId val="13693158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369296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'Exo IV'!$A$28</c:f>
              <c:strCache>
                <c:ptCount val="1"/>
                <c:pt idx="0">
                  <c:v>Effectifs réduits</c:v>
                </c:pt>
              </c:strCache>
            </c:strRef>
          </c:tx>
          <c:spPr>
            <a:pattFill prst="dkUpDiag">
              <a:fgClr>
                <a:schemeClr val="tx2">
                  <a:lumMod val="60000"/>
                  <a:lumOff val="40000"/>
                </a:schemeClr>
              </a:fgClr>
              <a:bgClr>
                <a:schemeClr val="bg1"/>
              </a:bgClr>
            </a:pattFill>
            <a:effectLst>
              <a:outerShdw blurRad="50800" dist="50800" dir="5400000" algn="ctr" rotWithShape="0">
                <a:srgbClr val="000000">
                  <a:alpha val="81000"/>
                </a:srgbClr>
              </a:outerShdw>
            </a:effectLst>
          </c:spPr>
          <c:invertIfNegative val="0"/>
          <c:cat>
            <c:numRef>
              <c:f>'Exo IV'!$D$26:$Q$26</c:f>
              <c:numCache>
                <c:formatCode>General</c:formatCode>
                <c:ptCount val="14"/>
                <c:pt idx="0">
                  <c:v>950</c:v>
                </c:pt>
                <c:pt idx="1">
                  <c:v>965</c:v>
                </c:pt>
                <c:pt idx="2">
                  <c:v>972.5</c:v>
                </c:pt>
                <c:pt idx="3">
                  <c:v>977.5</c:v>
                </c:pt>
                <c:pt idx="4">
                  <c:v>982.5</c:v>
                </c:pt>
                <c:pt idx="5">
                  <c:v>987.5</c:v>
                </c:pt>
                <c:pt idx="6">
                  <c:v>992.5</c:v>
                </c:pt>
                <c:pt idx="7">
                  <c:v>997.5</c:v>
                </c:pt>
                <c:pt idx="8">
                  <c:v>1002.5</c:v>
                </c:pt>
                <c:pt idx="9">
                  <c:v>1007.5</c:v>
                </c:pt>
                <c:pt idx="10">
                  <c:v>1012.5</c:v>
                </c:pt>
                <c:pt idx="11">
                  <c:v>1017.5</c:v>
                </c:pt>
                <c:pt idx="12">
                  <c:v>1025</c:v>
                </c:pt>
                <c:pt idx="13">
                  <c:v>1040</c:v>
                </c:pt>
              </c:numCache>
            </c:numRef>
          </c:cat>
          <c:val>
            <c:numRef>
              <c:f>'Exo IV'!$D$28:$Q$28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BF3E-4927-B10E-4EC5F0536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37038080"/>
        <c:axId val="137039872"/>
      </c:barChart>
      <c:catAx>
        <c:axId val="1370380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fr-FR"/>
          </a:p>
        </c:txPr>
        <c:crossAx val="137039872"/>
        <c:crosses val="autoZero"/>
        <c:auto val="1"/>
        <c:lblAlgn val="ctr"/>
        <c:lblOffset val="100"/>
        <c:noMultiLvlLbl val="0"/>
      </c:catAx>
      <c:valAx>
        <c:axId val="137039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fr-FR"/>
          </a:p>
        </c:txPr>
        <c:crossAx val="137038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'Exo IV'!$A$30</c:f>
              <c:strCache>
                <c:ptCount val="1"/>
                <c:pt idx="0">
                  <c:v>fréquences cumulées</c:v>
                </c:pt>
              </c:strCache>
            </c:strRef>
          </c:tx>
          <c:cat>
            <c:numRef>
              <c:f>'Exo IV'!$D$26:$Q$26</c:f>
              <c:numCache>
                <c:formatCode>General</c:formatCode>
                <c:ptCount val="14"/>
                <c:pt idx="0">
                  <c:v>950</c:v>
                </c:pt>
                <c:pt idx="1">
                  <c:v>965</c:v>
                </c:pt>
                <c:pt idx="2">
                  <c:v>972.5</c:v>
                </c:pt>
                <c:pt idx="3">
                  <c:v>977.5</c:v>
                </c:pt>
                <c:pt idx="4">
                  <c:v>982.5</c:v>
                </c:pt>
                <c:pt idx="5">
                  <c:v>987.5</c:v>
                </c:pt>
                <c:pt idx="6">
                  <c:v>992.5</c:v>
                </c:pt>
                <c:pt idx="7">
                  <c:v>997.5</c:v>
                </c:pt>
                <c:pt idx="8">
                  <c:v>1002.5</c:v>
                </c:pt>
                <c:pt idx="9">
                  <c:v>1007.5</c:v>
                </c:pt>
                <c:pt idx="10">
                  <c:v>1012.5</c:v>
                </c:pt>
                <c:pt idx="11">
                  <c:v>1017.5</c:v>
                </c:pt>
                <c:pt idx="12">
                  <c:v>1025</c:v>
                </c:pt>
                <c:pt idx="13">
                  <c:v>1040</c:v>
                </c:pt>
              </c:numCache>
            </c:numRef>
          </c:cat>
          <c:val>
            <c:numRef>
              <c:f>'Exo IV'!$D$30:$Q$30</c:f>
              <c:numCache>
                <c:formatCode>General</c:formatCode>
                <c:ptCount val="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FF-4EDF-97B2-37AC9EAC1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047424"/>
        <c:axId val="137069696"/>
      </c:lineChart>
      <c:catAx>
        <c:axId val="1370474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fr-FR"/>
          </a:p>
        </c:txPr>
        <c:crossAx val="137069696"/>
        <c:crosses val="autoZero"/>
        <c:auto val="1"/>
        <c:lblAlgn val="ctr"/>
        <c:lblOffset val="100"/>
        <c:noMultiLvlLbl val="0"/>
      </c:catAx>
      <c:valAx>
        <c:axId val="137069696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fr-FR"/>
          </a:p>
        </c:txPr>
        <c:crossAx val="137047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746760</xdr:colOff>
      <xdr:row>1</xdr:row>
      <xdr:rowOff>80010</xdr:rowOff>
    </xdr:from>
    <xdr:to>
      <xdr:col>14</xdr:col>
      <xdr:colOff>563880</xdr:colOff>
      <xdr:row>17</xdr:row>
      <xdr:rowOff>3810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F148E30-A8E2-6620-1F60-7C261186C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731520</xdr:colOff>
      <xdr:row>17</xdr:row>
      <xdr:rowOff>3810</xdr:rowOff>
    </xdr:from>
    <xdr:to>
      <xdr:col>14</xdr:col>
      <xdr:colOff>548640</xdr:colOff>
      <xdr:row>32</xdr:row>
      <xdr:rowOff>3810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C13FB7A2-8CA2-D097-5E7D-D48BD67C9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243840</xdr:colOff>
      <xdr:row>2</xdr:row>
      <xdr:rowOff>148590</xdr:rowOff>
    </xdr:from>
    <xdr:to>
      <xdr:col>24</xdr:col>
      <xdr:colOff>60960</xdr:colOff>
      <xdr:row>17</xdr:row>
      <xdr:rowOff>72390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228600</xdr:colOff>
      <xdr:row>17</xdr:row>
      <xdr:rowOff>171450</xdr:rowOff>
    </xdr:from>
    <xdr:to>
      <xdr:col>24</xdr:col>
      <xdr:colOff>45720</xdr:colOff>
      <xdr:row>32</xdr:row>
      <xdr:rowOff>163830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133350</xdr:rowOff>
    </xdr:from>
    <xdr:to>
      <xdr:col>27</xdr:col>
      <xdr:colOff>525780</xdr:colOff>
      <xdr:row>15</xdr:row>
      <xdr:rowOff>118110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365760</xdr:colOff>
      <xdr:row>17</xdr:row>
      <xdr:rowOff>34290</xdr:rowOff>
    </xdr:from>
    <xdr:to>
      <xdr:col>27</xdr:col>
      <xdr:colOff>426720</xdr:colOff>
      <xdr:row>32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9"/>
  <sheetViews>
    <sheetView workbookViewId="0">
      <selection activeCell="C13" sqref="C13"/>
    </sheetView>
  </sheetViews>
  <sheetFormatPr baseColWidth="10" defaultRowHeight="14.4" x14ac:dyDescent="0.3"/>
  <cols>
    <col min="1" max="1" width="2" customWidth="1"/>
    <col min="2" max="2" width="17.77734375" customWidth="1"/>
  </cols>
  <sheetData>
    <row r="1" spans="2:11" ht="15" thickBot="1" x14ac:dyDescent="0.35"/>
    <row r="2" spans="2:11" ht="18" x14ac:dyDescent="0.3">
      <c r="B2" s="19" t="s">
        <v>0</v>
      </c>
      <c r="C2" s="10">
        <v>0</v>
      </c>
      <c r="D2" s="10">
        <v>1</v>
      </c>
      <c r="E2" s="10">
        <v>2</v>
      </c>
      <c r="F2" s="10">
        <v>3</v>
      </c>
      <c r="G2" s="10">
        <v>4</v>
      </c>
      <c r="H2" s="11">
        <v>5</v>
      </c>
      <c r="I2" s="2"/>
    </row>
    <row r="3" spans="2:11" ht="18" x14ac:dyDescent="0.3">
      <c r="B3" s="20" t="s">
        <v>1</v>
      </c>
      <c r="C3" s="12">
        <v>8</v>
      </c>
      <c r="D3" s="12">
        <v>24</v>
      </c>
      <c r="E3" s="12">
        <v>12</v>
      </c>
      <c r="F3" s="12">
        <v>60</v>
      </c>
      <c r="G3" s="12">
        <v>80</v>
      </c>
      <c r="H3" s="13">
        <v>16</v>
      </c>
      <c r="I3" s="2"/>
    </row>
    <row r="4" spans="2:11" ht="15" thickBot="1" x14ac:dyDescent="0.35">
      <c r="B4" s="21"/>
      <c r="I4" s="2"/>
    </row>
    <row r="5" spans="2:11" ht="15.6" x14ac:dyDescent="0.3">
      <c r="B5" s="22" t="s">
        <v>8</v>
      </c>
      <c r="C5" s="25">
        <f>C2*C3</f>
        <v>0</v>
      </c>
      <c r="D5" s="25">
        <f t="shared" ref="D5:H5" si="0">D2*D3</f>
        <v>24</v>
      </c>
      <c r="E5" s="25">
        <f t="shared" si="0"/>
        <v>24</v>
      </c>
      <c r="F5" s="25">
        <f t="shared" si="0"/>
        <v>180</v>
      </c>
      <c r="G5" s="25">
        <f t="shared" si="0"/>
        <v>320</v>
      </c>
      <c r="H5" s="25">
        <f t="shared" si="0"/>
        <v>80</v>
      </c>
      <c r="I5" s="2"/>
    </row>
    <row r="6" spans="2:11" ht="15.6" x14ac:dyDescent="0.3">
      <c r="B6" s="23" t="s">
        <v>2</v>
      </c>
      <c r="C6" s="26">
        <f>C3/C12</f>
        <v>0.04</v>
      </c>
      <c r="D6" s="26">
        <f>D3/$C12</f>
        <v>0.12</v>
      </c>
      <c r="E6" s="26">
        <f t="shared" ref="E6:H6" si="1">E3/$C12</f>
        <v>0.06</v>
      </c>
      <c r="F6" s="26">
        <f t="shared" si="1"/>
        <v>0.3</v>
      </c>
      <c r="G6" s="26">
        <f t="shared" si="1"/>
        <v>0.4</v>
      </c>
      <c r="H6" s="26">
        <f t="shared" si="1"/>
        <v>0.08</v>
      </c>
      <c r="I6" s="2"/>
    </row>
    <row r="7" spans="2:11" ht="15.6" x14ac:dyDescent="0.3">
      <c r="B7" s="23" t="s">
        <v>6</v>
      </c>
      <c r="C7" s="26">
        <f>C2*C2</f>
        <v>0</v>
      </c>
      <c r="D7" s="26">
        <f t="shared" ref="D7:H7" si="2">D2*D2</f>
        <v>1</v>
      </c>
      <c r="E7" s="26">
        <f t="shared" si="2"/>
        <v>4</v>
      </c>
      <c r="F7" s="26">
        <f t="shared" si="2"/>
        <v>9</v>
      </c>
      <c r="G7" s="26">
        <f t="shared" si="2"/>
        <v>16</v>
      </c>
      <c r="H7" s="26">
        <f t="shared" si="2"/>
        <v>25</v>
      </c>
      <c r="I7" s="2"/>
    </row>
    <row r="8" spans="2:11" ht="15.6" x14ac:dyDescent="0.3">
      <c r="B8" s="23" t="s">
        <v>7</v>
      </c>
      <c r="C8" s="26">
        <f>C3*C7</f>
        <v>0</v>
      </c>
      <c r="D8" s="26">
        <f t="shared" ref="D8:H8" si="3">D3*D7</f>
        <v>24</v>
      </c>
      <c r="E8" s="26">
        <f t="shared" si="3"/>
        <v>48</v>
      </c>
      <c r="F8" s="26">
        <f t="shared" si="3"/>
        <v>540</v>
      </c>
      <c r="G8" s="26">
        <f t="shared" si="3"/>
        <v>1280</v>
      </c>
      <c r="H8" s="26">
        <f t="shared" si="3"/>
        <v>400</v>
      </c>
      <c r="I8" s="2"/>
      <c r="K8" s="5"/>
    </row>
    <row r="9" spans="2:11" ht="16.2" thickBot="1" x14ac:dyDescent="0.35">
      <c r="B9" s="24" t="s">
        <v>10</v>
      </c>
      <c r="C9" s="150">
        <f>C6</f>
        <v>0.04</v>
      </c>
      <c r="D9" s="150">
        <f>C9+D6</f>
        <v>0.16</v>
      </c>
      <c r="E9" s="150">
        <f t="shared" ref="E9:H9" si="4">D9+E6</f>
        <v>0.22</v>
      </c>
      <c r="F9" s="150">
        <f t="shared" si="4"/>
        <v>0.52</v>
      </c>
      <c r="G9" s="150">
        <f t="shared" si="4"/>
        <v>0.92</v>
      </c>
      <c r="H9" s="150">
        <f t="shared" si="4"/>
        <v>1</v>
      </c>
    </row>
    <row r="10" spans="2:11" ht="15.6" x14ac:dyDescent="0.3">
      <c r="B10" s="152" t="s">
        <v>59</v>
      </c>
      <c r="C10" s="153">
        <f>C3</f>
        <v>8</v>
      </c>
      <c r="D10" s="153">
        <f>C10+D3</f>
        <v>32</v>
      </c>
      <c r="E10" s="153">
        <f t="shared" ref="E10:H10" si="5">D10+E3</f>
        <v>44</v>
      </c>
      <c r="F10" s="153">
        <f t="shared" si="5"/>
        <v>104</v>
      </c>
      <c r="G10" s="153">
        <f t="shared" si="5"/>
        <v>184</v>
      </c>
      <c r="H10" s="154">
        <f t="shared" si="5"/>
        <v>200</v>
      </c>
    </row>
    <row r="11" spans="2:11" ht="15" thickBot="1" x14ac:dyDescent="0.35">
      <c r="C11" s="28"/>
    </row>
    <row r="12" spans="2:11" ht="15.6" x14ac:dyDescent="0.3">
      <c r="B12" s="16" t="s">
        <v>19</v>
      </c>
      <c r="C12" s="29">
        <f>SUM(C3:H3)</f>
        <v>200</v>
      </c>
    </row>
    <row r="13" spans="2:11" ht="15.6" x14ac:dyDescent="0.3">
      <c r="B13" s="17" t="s">
        <v>20</v>
      </c>
      <c r="C13" s="30">
        <f>SUM(C5:H5)/C12</f>
        <v>3.14</v>
      </c>
    </row>
    <row r="14" spans="2:11" ht="15.6" x14ac:dyDescent="0.3">
      <c r="B14" s="17" t="s">
        <v>21</v>
      </c>
      <c r="C14" s="31">
        <f>1/C12 * SUM(C8:H8)-C13^2</f>
        <v>1.6004000000000005</v>
      </c>
    </row>
    <row r="15" spans="2:11" ht="16.2" thickBot="1" x14ac:dyDescent="0.35">
      <c r="B15" s="18" t="s">
        <v>22</v>
      </c>
      <c r="C15" s="32">
        <f>SQRT(C14)</f>
        <v>1.2650691680694777</v>
      </c>
    </row>
    <row r="16" spans="2:11" ht="15.6" x14ac:dyDescent="0.3">
      <c r="B16" s="151"/>
      <c r="C16" s="155"/>
    </row>
    <row r="17" spans="2:3" ht="15.6" x14ac:dyDescent="0.3">
      <c r="B17" s="151" t="s">
        <v>60</v>
      </c>
      <c r="C17">
        <f>MATCH(MAX(C3:H3),C3:H3)</f>
        <v>5</v>
      </c>
    </row>
    <row r="18" spans="2:3" ht="15.6" x14ac:dyDescent="0.3">
      <c r="B18" s="151" t="s">
        <v>58</v>
      </c>
      <c r="C18" s="2" cm="1">
        <f t="array" ref="C18">INDEX(C2:H2,C17)</f>
        <v>4</v>
      </c>
    </row>
    <row r="19" spans="2:3" ht="15.6" x14ac:dyDescent="0.3">
      <c r="B19" s="15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15"/>
  <sheetViews>
    <sheetView workbookViewId="0">
      <selection activeCell="C9" sqref="C9"/>
    </sheetView>
  </sheetViews>
  <sheetFormatPr baseColWidth="10" defaultRowHeight="14.4" x14ac:dyDescent="0.3"/>
  <cols>
    <col min="1" max="1" width="3.109375" customWidth="1"/>
    <col min="2" max="2" width="13.33203125" customWidth="1"/>
    <col min="3" max="3" width="10.5546875" customWidth="1"/>
  </cols>
  <sheetData>
    <row r="3" spans="2:13" ht="15.6" x14ac:dyDescent="0.3">
      <c r="B3" s="15" t="s">
        <v>0</v>
      </c>
      <c r="C3" s="34">
        <v>1</v>
      </c>
      <c r="D3" s="34">
        <v>2</v>
      </c>
      <c r="E3" s="34">
        <v>7</v>
      </c>
      <c r="F3" s="34">
        <v>10</v>
      </c>
      <c r="G3" s="34">
        <v>15</v>
      </c>
      <c r="H3" s="34">
        <v>20</v>
      </c>
      <c r="I3" s="34">
        <v>25</v>
      </c>
      <c r="J3" s="34">
        <v>30</v>
      </c>
      <c r="K3" s="34">
        <v>40</v>
      </c>
      <c r="M3" t="s">
        <v>24</v>
      </c>
    </row>
    <row r="4" spans="2:13" ht="15.6" x14ac:dyDescent="0.3">
      <c r="B4" s="35" t="s">
        <v>1</v>
      </c>
      <c r="C4" s="36">
        <v>4</v>
      </c>
      <c r="D4" s="36">
        <v>8</v>
      </c>
      <c r="E4" s="36">
        <v>9</v>
      </c>
      <c r="F4" s="36">
        <v>12</v>
      </c>
      <c r="G4" s="36">
        <v>11</v>
      </c>
      <c r="H4" s="36">
        <v>9</v>
      </c>
      <c r="I4" s="36">
        <v>8</v>
      </c>
      <c r="J4" s="36">
        <v>6</v>
      </c>
      <c r="K4" s="36">
        <v>2</v>
      </c>
    </row>
    <row r="6" spans="2:13" x14ac:dyDescent="0.3">
      <c r="B6" s="37" t="s">
        <v>8</v>
      </c>
      <c r="C6" s="37">
        <f>C3*C4</f>
        <v>4</v>
      </c>
      <c r="D6" s="37">
        <f t="shared" ref="D6:K6" si="0">D3*D4</f>
        <v>16</v>
      </c>
      <c r="E6" s="37">
        <f t="shared" si="0"/>
        <v>63</v>
      </c>
      <c r="F6" s="37">
        <f t="shared" si="0"/>
        <v>120</v>
      </c>
      <c r="G6" s="37">
        <f t="shared" si="0"/>
        <v>165</v>
      </c>
      <c r="H6" s="37">
        <f t="shared" si="0"/>
        <v>180</v>
      </c>
      <c r="I6" s="37">
        <f t="shared" si="0"/>
        <v>200</v>
      </c>
      <c r="J6" s="37">
        <f t="shared" si="0"/>
        <v>180</v>
      </c>
      <c r="K6" s="37">
        <f t="shared" si="0"/>
        <v>80</v>
      </c>
    </row>
    <row r="7" spans="2:13" x14ac:dyDescent="0.3">
      <c r="B7" s="37" t="s">
        <v>2</v>
      </c>
      <c r="C7" s="38">
        <f>C4/$C12</f>
        <v>5.7971014492753624E-2</v>
      </c>
      <c r="D7" s="38">
        <f t="shared" ref="D7:K7" si="1">D4/$C12</f>
        <v>0.11594202898550725</v>
      </c>
      <c r="E7" s="38">
        <f t="shared" si="1"/>
        <v>0.13043478260869565</v>
      </c>
      <c r="F7" s="38">
        <f t="shared" si="1"/>
        <v>0.17391304347826086</v>
      </c>
      <c r="G7" s="38">
        <f t="shared" si="1"/>
        <v>0.15942028985507245</v>
      </c>
      <c r="H7" s="38">
        <f t="shared" si="1"/>
        <v>0.13043478260869565</v>
      </c>
      <c r="I7" s="38">
        <f t="shared" si="1"/>
        <v>0.11594202898550725</v>
      </c>
      <c r="J7" s="38">
        <f t="shared" si="1"/>
        <v>8.6956521739130432E-2</v>
      </c>
      <c r="K7" s="38">
        <f t="shared" si="1"/>
        <v>2.8985507246376812E-2</v>
      </c>
    </row>
    <row r="8" spans="2:13" x14ac:dyDescent="0.3">
      <c r="B8" s="37" t="s">
        <v>6</v>
      </c>
      <c r="C8" s="37">
        <f>C3*C3</f>
        <v>1</v>
      </c>
      <c r="D8" s="37">
        <f t="shared" ref="D8:K8" si="2">D3*D3</f>
        <v>4</v>
      </c>
      <c r="E8" s="37">
        <f t="shared" si="2"/>
        <v>49</v>
      </c>
      <c r="F8" s="37">
        <f t="shared" si="2"/>
        <v>100</v>
      </c>
      <c r="G8" s="37">
        <f t="shared" si="2"/>
        <v>225</v>
      </c>
      <c r="H8" s="37">
        <f t="shared" si="2"/>
        <v>400</v>
      </c>
      <c r="I8" s="37">
        <f t="shared" si="2"/>
        <v>625</v>
      </c>
      <c r="J8" s="37">
        <f t="shared" si="2"/>
        <v>900</v>
      </c>
      <c r="K8" s="37">
        <f t="shared" si="2"/>
        <v>1600</v>
      </c>
    </row>
    <row r="9" spans="2:13" x14ac:dyDescent="0.3">
      <c r="B9" s="37" t="s">
        <v>7</v>
      </c>
      <c r="C9" s="37"/>
      <c r="D9" s="37"/>
      <c r="E9" s="37"/>
      <c r="F9" s="37"/>
      <c r="G9" s="37"/>
      <c r="H9" s="37"/>
      <c r="I9" s="37"/>
      <c r="J9" s="37"/>
      <c r="K9" s="37"/>
    </row>
    <row r="10" spans="2:13" x14ac:dyDescent="0.3">
      <c r="B10" s="37" t="s">
        <v>23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2:13" x14ac:dyDescent="0.3">
      <c r="B11" s="40"/>
      <c r="C11" s="41"/>
      <c r="D11" s="41"/>
      <c r="E11" s="41"/>
      <c r="F11" s="41"/>
      <c r="G11" s="41"/>
      <c r="H11" s="41"/>
      <c r="I11" s="41"/>
      <c r="J11" s="41"/>
      <c r="K11" s="41"/>
    </row>
    <row r="12" spans="2:13" x14ac:dyDescent="0.3">
      <c r="B12" s="14" t="s">
        <v>4</v>
      </c>
      <c r="C12" s="33">
        <f>SUM(C4:K4)</f>
        <v>69</v>
      </c>
    </row>
    <row r="13" spans="2:13" x14ac:dyDescent="0.3">
      <c r="B13" s="14" t="s">
        <v>3</v>
      </c>
      <c r="C13" s="42"/>
    </row>
    <row r="14" spans="2:13" x14ac:dyDescent="0.3">
      <c r="B14" s="14" t="s">
        <v>5</v>
      </c>
      <c r="C14" s="42"/>
    </row>
    <row r="15" spans="2:13" x14ac:dyDescent="0.3">
      <c r="B15" s="14" t="s">
        <v>9</v>
      </c>
      <c r="C15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R25"/>
  <sheetViews>
    <sheetView tabSelected="1" topLeftCell="A2" zoomScale="92" zoomScaleNormal="100" workbookViewId="0">
      <selection activeCell="C23" sqref="C23"/>
    </sheetView>
  </sheetViews>
  <sheetFormatPr baseColWidth="10" defaultRowHeight="14.4" x14ac:dyDescent="0.3"/>
  <cols>
    <col min="1" max="1" width="18.77734375" customWidth="1"/>
    <col min="2" max="2" width="16.21875" customWidth="1"/>
    <col min="3" max="3" width="7.5546875" customWidth="1"/>
    <col min="4" max="18" width="5.77734375" customWidth="1"/>
  </cols>
  <sheetData>
    <row r="3" spans="1:18" ht="15" thickBot="1" x14ac:dyDescent="0.35"/>
    <row r="4" spans="1:18" x14ac:dyDescent="0.3">
      <c r="A4" s="124" t="s">
        <v>25</v>
      </c>
      <c r="B4" s="125"/>
      <c r="C4" s="51">
        <v>5</v>
      </c>
      <c r="D4" s="52">
        <v>10</v>
      </c>
      <c r="E4" s="51">
        <v>10</v>
      </c>
      <c r="F4" s="52">
        <v>15</v>
      </c>
      <c r="G4" s="51">
        <v>15</v>
      </c>
      <c r="H4" s="52">
        <v>20</v>
      </c>
      <c r="I4" s="51">
        <v>20</v>
      </c>
      <c r="J4" s="52">
        <v>25</v>
      </c>
      <c r="K4" s="51">
        <v>25</v>
      </c>
      <c r="L4" s="52">
        <v>30</v>
      </c>
      <c r="M4" s="51">
        <v>30</v>
      </c>
      <c r="N4" s="52">
        <v>35</v>
      </c>
      <c r="O4" s="51">
        <v>40</v>
      </c>
      <c r="P4" s="52">
        <v>50</v>
      </c>
      <c r="Q4" s="51">
        <v>50</v>
      </c>
      <c r="R4" s="53">
        <v>70</v>
      </c>
    </row>
    <row r="5" spans="1:18" ht="15" thickBot="1" x14ac:dyDescent="0.35">
      <c r="A5" s="126" t="s">
        <v>30</v>
      </c>
      <c r="B5" s="127"/>
      <c r="C5" s="128">
        <f>(D4-C4)/5</f>
        <v>1</v>
      </c>
      <c r="D5" s="129"/>
      <c r="E5" s="128">
        <f t="shared" ref="E5" si="0">(F4-E4)/5</f>
        <v>1</v>
      </c>
      <c r="F5" s="129"/>
      <c r="G5" s="128">
        <f t="shared" ref="G5" si="1">(H4-G4)/5</f>
        <v>1</v>
      </c>
      <c r="H5" s="129"/>
      <c r="I5" s="128">
        <f t="shared" ref="I5" si="2">(J4-I4)/5</f>
        <v>1</v>
      </c>
      <c r="J5" s="129"/>
      <c r="K5" s="128">
        <f t="shared" ref="K5" si="3">(L4-K4)/5</f>
        <v>1</v>
      </c>
      <c r="L5" s="129"/>
      <c r="M5" s="128">
        <f t="shared" ref="M5" si="4">(N4-M4)/5</f>
        <v>1</v>
      </c>
      <c r="N5" s="129"/>
      <c r="O5" s="128">
        <f t="shared" ref="O5" si="5">(P4-O4)/5</f>
        <v>2</v>
      </c>
      <c r="P5" s="129"/>
      <c r="Q5" s="128">
        <f t="shared" ref="Q5" si="6">(R4-Q4)/5</f>
        <v>4</v>
      </c>
      <c r="R5" s="129"/>
    </row>
    <row r="6" spans="1:18" ht="15.6" x14ac:dyDescent="0.3">
      <c r="A6" s="43" t="s">
        <v>26</v>
      </c>
      <c r="B6" s="45" t="s">
        <v>27</v>
      </c>
      <c r="C6" s="130">
        <f>SUM(C4,D4)/2</f>
        <v>7.5</v>
      </c>
      <c r="D6" s="122"/>
      <c r="E6" s="130">
        <f t="shared" ref="E6:R6" si="7">SUM(E4,F4)/2</f>
        <v>12.5</v>
      </c>
      <c r="F6" s="122"/>
      <c r="G6" s="130">
        <f t="shared" ref="G6:R6" si="8">SUM(G4,H4)/2</f>
        <v>17.5</v>
      </c>
      <c r="H6" s="122"/>
      <c r="I6" s="130">
        <f t="shared" ref="I6:R6" si="9">SUM(I4,J4)/2</f>
        <v>22.5</v>
      </c>
      <c r="J6" s="122"/>
      <c r="K6" s="130">
        <f t="shared" ref="K6:R6" si="10">SUM(K4,L4)/2</f>
        <v>27.5</v>
      </c>
      <c r="L6" s="122"/>
      <c r="M6" s="130">
        <f t="shared" ref="M6:R6" si="11">SUM(M4,N4)/2</f>
        <v>32.5</v>
      </c>
      <c r="N6" s="122"/>
      <c r="O6" s="130">
        <f t="shared" ref="O6:R6" si="12">SUM(O4,P4)/2</f>
        <v>45</v>
      </c>
      <c r="P6" s="122"/>
      <c r="Q6" s="130">
        <f t="shared" ref="Q6:R6" si="13">SUM(Q4,R4)/2</f>
        <v>60</v>
      </c>
      <c r="R6" s="122"/>
    </row>
    <row r="7" spans="1:18" ht="16.2" thickBot="1" x14ac:dyDescent="0.35">
      <c r="A7" s="44" t="s">
        <v>29</v>
      </c>
      <c r="B7" s="46" t="s">
        <v>1</v>
      </c>
      <c r="C7" s="119">
        <v>3</v>
      </c>
      <c r="D7" s="120"/>
      <c r="E7" s="121">
        <v>14</v>
      </c>
      <c r="F7" s="120"/>
      <c r="G7" s="121">
        <v>25</v>
      </c>
      <c r="H7" s="120"/>
      <c r="I7" s="121">
        <v>20</v>
      </c>
      <c r="J7" s="120"/>
      <c r="K7" s="121">
        <v>18</v>
      </c>
      <c r="L7" s="120"/>
      <c r="M7" s="121">
        <v>26</v>
      </c>
      <c r="N7" s="120"/>
      <c r="O7" s="121">
        <v>10</v>
      </c>
      <c r="P7" s="120"/>
      <c r="Q7" s="121">
        <v>4</v>
      </c>
      <c r="R7" s="123"/>
    </row>
    <row r="8" spans="1:18" ht="15" thickBot="1" x14ac:dyDescent="0.35"/>
    <row r="9" spans="1:18" x14ac:dyDescent="0.3">
      <c r="B9" s="54" t="s">
        <v>28</v>
      </c>
      <c r="C9" s="158">
        <f>C7/C5</f>
        <v>3</v>
      </c>
      <c r="D9" s="157"/>
      <c r="E9" s="158">
        <f t="shared" ref="E9:R9" si="14">E7/E5</f>
        <v>14</v>
      </c>
      <c r="F9" s="157"/>
      <c r="G9" s="158">
        <f t="shared" ref="G9:R9" si="15">G7/G5</f>
        <v>25</v>
      </c>
      <c r="H9" s="157"/>
      <c r="I9" s="158">
        <f t="shared" ref="I9:R9" si="16">I7/I5</f>
        <v>20</v>
      </c>
      <c r="J9" s="157"/>
      <c r="K9" s="158">
        <f t="shared" ref="K9:R9" si="17">K7/K5</f>
        <v>18</v>
      </c>
      <c r="L9" s="157"/>
      <c r="M9" s="158">
        <f t="shared" ref="M9:R9" si="18">M7/M5</f>
        <v>26</v>
      </c>
      <c r="N9" s="157"/>
      <c r="O9" s="158">
        <f t="shared" ref="O9:R9" si="19">O7/O5</f>
        <v>5</v>
      </c>
      <c r="P9" s="157"/>
      <c r="Q9" s="158">
        <f t="shared" ref="Q9:R9" si="20">Q7/Q5</f>
        <v>1</v>
      </c>
      <c r="R9" s="157"/>
    </row>
    <row r="10" spans="1:18" x14ac:dyDescent="0.3">
      <c r="B10" s="8" t="s">
        <v>11</v>
      </c>
      <c r="C10" s="156">
        <f>C7*C6</f>
        <v>22.5</v>
      </c>
      <c r="D10" s="156"/>
      <c r="E10" s="156">
        <f t="shared" ref="E10:R10" si="21">E7*E6</f>
        <v>175</v>
      </c>
      <c r="F10" s="156"/>
      <c r="G10" s="156">
        <f t="shared" ref="G10:R10" si="22">G7*G6</f>
        <v>437.5</v>
      </c>
      <c r="H10" s="156"/>
      <c r="I10" s="156">
        <f t="shared" ref="I10:R10" si="23">I7*I6</f>
        <v>450</v>
      </c>
      <c r="J10" s="156"/>
      <c r="K10" s="156">
        <f t="shared" ref="K10:R10" si="24">K7*K6</f>
        <v>495</v>
      </c>
      <c r="L10" s="156"/>
      <c r="M10" s="156">
        <f t="shared" ref="M10:R10" si="25">M7*M6</f>
        <v>845</v>
      </c>
      <c r="N10" s="156"/>
      <c r="O10" s="156">
        <f t="shared" ref="O10:R10" si="26">O7*O6</f>
        <v>450</v>
      </c>
      <c r="P10" s="156"/>
      <c r="Q10" s="156">
        <f t="shared" ref="Q10:R10" si="27">Q7*Q6</f>
        <v>240</v>
      </c>
      <c r="R10" s="156"/>
    </row>
    <row r="11" spans="1:18" x14ac:dyDescent="0.3">
      <c r="B11" s="8" t="s">
        <v>2</v>
      </c>
      <c r="C11" s="133">
        <f>C7/$C19</f>
        <v>2.5000000000000001E-2</v>
      </c>
      <c r="D11" s="133"/>
      <c r="E11" s="133">
        <f t="shared" ref="E11:R11" si="28">E7/$C19</f>
        <v>0.11666666666666667</v>
      </c>
      <c r="F11" s="133"/>
      <c r="G11" s="133">
        <f t="shared" ref="G11:R11" si="29">G7/$C19</f>
        <v>0.20833333333333334</v>
      </c>
      <c r="H11" s="133"/>
      <c r="I11" s="133">
        <f t="shared" ref="I11:R11" si="30">I7/$C19</f>
        <v>0.16666666666666666</v>
      </c>
      <c r="J11" s="133"/>
      <c r="K11" s="133">
        <f t="shared" ref="K11:R11" si="31">K7/$C19</f>
        <v>0.15</v>
      </c>
      <c r="L11" s="133"/>
      <c r="M11" s="133">
        <f t="shared" ref="M11:R11" si="32">M7/$C19</f>
        <v>0.21666666666666667</v>
      </c>
      <c r="N11" s="133"/>
      <c r="O11" s="133">
        <f t="shared" ref="O11:R11" si="33">O7/$C19</f>
        <v>8.3333333333333329E-2</v>
      </c>
      <c r="P11" s="133"/>
      <c r="Q11" s="133">
        <f t="shared" ref="Q11:R11" si="34">Q7/$C19</f>
        <v>3.3333333333333333E-2</v>
      </c>
      <c r="R11" s="133"/>
    </row>
    <row r="12" spans="1:18" x14ac:dyDescent="0.3">
      <c r="B12" s="8" t="s">
        <v>12</v>
      </c>
      <c r="C12" s="132">
        <f>C6^2</f>
        <v>56.25</v>
      </c>
      <c r="D12" s="132"/>
      <c r="E12" s="132">
        <f t="shared" ref="E12:R12" si="35">E6^2</f>
        <v>156.25</v>
      </c>
      <c r="F12" s="132"/>
      <c r="G12" s="132">
        <f t="shared" ref="G12:R12" si="36">G6^2</f>
        <v>306.25</v>
      </c>
      <c r="H12" s="132"/>
      <c r="I12" s="132">
        <f t="shared" ref="I12:R12" si="37">I6^2</f>
        <v>506.25</v>
      </c>
      <c r="J12" s="132"/>
      <c r="K12" s="132">
        <f t="shared" ref="K12:R12" si="38">K6^2</f>
        <v>756.25</v>
      </c>
      <c r="L12" s="132"/>
      <c r="M12" s="132">
        <f t="shared" ref="M12:R12" si="39">M6^2</f>
        <v>1056.25</v>
      </c>
      <c r="N12" s="132"/>
      <c r="O12" s="132">
        <f t="shared" ref="O12:R12" si="40">O6^2</f>
        <v>2025</v>
      </c>
      <c r="P12" s="132"/>
      <c r="Q12" s="132">
        <f t="shared" ref="Q12:R12" si="41">Q6^2</f>
        <v>3600</v>
      </c>
      <c r="R12" s="132"/>
    </row>
    <row r="13" spans="1:18" x14ac:dyDescent="0.3">
      <c r="B13" s="8" t="s">
        <v>13</v>
      </c>
      <c r="C13" s="132">
        <f>C7*C12</f>
        <v>168.75</v>
      </c>
      <c r="D13" s="132"/>
      <c r="E13" s="132">
        <f t="shared" ref="E13" si="42">E7*E12</f>
        <v>2187.5</v>
      </c>
      <c r="F13" s="132"/>
      <c r="G13" s="132">
        <f t="shared" ref="G13" si="43">G7*G12</f>
        <v>7656.25</v>
      </c>
      <c r="H13" s="132"/>
      <c r="I13" s="132">
        <f t="shared" ref="I13" si="44">I7*I12</f>
        <v>10125</v>
      </c>
      <c r="J13" s="132"/>
      <c r="K13" s="132">
        <f t="shared" ref="K13" si="45">K7*K12</f>
        <v>13612.5</v>
      </c>
      <c r="L13" s="132"/>
      <c r="M13" s="132">
        <f t="shared" ref="M13" si="46">M7*M12</f>
        <v>27462.5</v>
      </c>
      <c r="N13" s="132"/>
      <c r="O13" s="132">
        <f t="shared" ref="O13" si="47">O7*O12</f>
        <v>20250</v>
      </c>
      <c r="P13" s="132"/>
      <c r="Q13" s="132">
        <f t="shared" ref="Q13" si="48">Q7*Q12</f>
        <v>14400</v>
      </c>
      <c r="R13" s="132"/>
    </row>
    <row r="14" spans="1:18" x14ac:dyDescent="0.3">
      <c r="B14" s="8" t="s">
        <v>10</v>
      </c>
      <c r="C14" s="134">
        <f>C11</f>
        <v>2.5000000000000001E-2</v>
      </c>
      <c r="D14" s="134"/>
      <c r="E14" s="134">
        <f>C14+E11</f>
        <v>0.14166666666666666</v>
      </c>
      <c r="F14" s="134"/>
      <c r="G14" s="134">
        <f t="shared" ref="G14" si="49">E14+G11</f>
        <v>0.35</v>
      </c>
      <c r="H14" s="134"/>
      <c r="I14" s="134">
        <f t="shared" ref="I14" si="50">G14+I11</f>
        <v>0.51666666666666661</v>
      </c>
      <c r="J14" s="134"/>
      <c r="K14" s="134">
        <f t="shared" ref="K14" si="51">I14+K11</f>
        <v>0.66666666666666663</v>
      </c>
      <c r="L14" s="134"/>
      <c r="M14" s="134">
        <f t="shared" ref="M14" si="52">K14+M11</f>
        <v>0.8833333333333333</v>
      </c>
      <c r="N14" s="134"/>
      <c r="O14" s="134">
        <f t="shared" ref="O14" si="53">M14+O11</f>
        <v>0.96666666666666667</v>
      </c>
      <c r="P14" s="134"/>
      <c r="Q14" s="134">
        <f t="shared" ref="Q14" si="54">O14+Q11</f>
        <v>1</v>
      </c>
      <c r="R14" s="134"/>
    </row>
    <row r="15" spans="1:18" ht="15" thickBot="1" x14ac:dyDescent="0.35">
      <c r="B15" s="9" t="s">
        <v>14</v>
      </c>
      <c r="C15" s="135">
        <f>C7</f>
        <v>3</v>
      </c>
      <c r="D15" s="136"/>
      <c r="E15" s="135">
        <f>C15+E7</f>
        <v>17</v>
      </c>
      <c r="F15" s="136"/>
      <c r="G15" s="135">
        <f t="shared" ref="G15" si="55">E15+G7</f>
        <v>42</v>
      </c>
      <c r="H15" s="136"/>
      <c r="I15" s="135">
        <f t="shared" ref="I15" si="56">G15+I7</f>
        <v>62</v>
      </c>
      <c r="J15" s="136"/>
      <c r="K15" s="135">
        <f t="shared" ref="K15" si="57">I15+K7</f>
        <v>80</v>
      </c>
      <c r="L15" s="136"/>
      <c r="M15" s="135">
        <f t="shared" ref="M15" si="58">K15+M7</f>
        <v>106</v>
      </c>
      <c r="N15" s="136"/>
      <c r="O15" s="135">
        <f t="shared" ref="O15" si="59">M15+O7</f>
        <v>116</v>
      </c>
      <c r="P15" s="136"/>
      <c r="Q15" s="135">
        <f t="shared" ref="Q15" si="60">O15+Q7</f>
        <v>120</v>
      </c>
      <c r="R15" s="136"/>
    </row>
    <row r="16" spans="1:18" x14ac:dyDescent="0.3"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</row>
    <row r="18" spans="2:4" ht="15" thickBot="1" x14ac:dyDescent="0.35">
      <c r="D18" s="2"/>
    </row>
    <row r="19" spans="2:4" x14ac:dyDescent="0.3">
      <c r="B19" s="48" t="s">
        <v>4</v>
      </c>
      <c r="C19" s="55">
        <f>SUM(C7:R7)</f>
        <v>120</v>
      </c>
      <c r="D19" s="2"/>
    </row>
    <row r="20" spans="2:4" x14ac:dyDescent="0.3">
      <c r="B20" s="49" t="s">
        <v>3</v>
      </c>
      <c r="C20" s="56">
        <f>SUM(C10:R10)/C19</f>
        <v>25.958333333333332</v>
      </c>
      <c r="D20" s="3"/>
    </row>
    <row r="21" spans="2:4" x14ac:dyDescent="0.3">
      <c r="B21" s="49" t="s">
        <v>5</v>
      </c>
      <c r="C21" s="56">
        <f>1/C19 * SUM(C13:R13)-C20^2</f>
        <v>125.01909722222229</v>
      </c>
    </row>
    <row r="22" spans="2:4" x14ac:dyDescent="0.3">
      <c r="B22" s="49" t="s">
        <v>9</v>
      </c>
      <c r="C22" s="56">
        <f>SQRT(C21)</f>
        <v>11.18119390862274</v>
      </c>
    </row>
    <row r="23" spans="2:4" x14ac:dyDescent="0.3">
      <c r="B23" s="49" t="s">
        <v>31</v>
      </c>
      <c r="C23" s="56" t="s">
        <v>64</v>
      </c>
      <c r="D23" t="s">
        <v>61</v>
      </c>
    </row>
    <row r="24" spans="2:4" x14ac:dyDescent="0.3">
      <c r="B24" s="49" t="s">
        <v>32</v>
      </c>
      <c r="C24" s="56"/>
      <c r="D24" t="s">
        <v>62</v>
      </c>
    </row>
    <row r="25" spans="2:4" ht="15" thickBot="1" x14ac:dyDescent="0.35">
      <c r="B25" s="50" t="s">
        <v>33</v>
      </c>
      <c r="C25" s="57"/>
      <c r="D25" t="s">
        <v>63</v>
      </c>
    </row>
  </sheetData>
  <mergeCells count="82">
    <mergeCell ref="O15:P15"/>
    <mergeCell ref="Q15:R15"/>
    <mergeCell ref="C15:D15"/>
    <mergeCell ref="E15:F15"/>
    <mergeCell ref="G15:H15"/>
    <mergeCell ref="I15:J15"/>
    <mergeCell ref="K15:L15"/>
    <mergeCell ref="M15:N15"/>
    <mergeCell ref="O13:P13"/>
    <mergeCell ref="Q13:R13"/>
    <mergeCell ref="C14:D14"/>
    <mergeCell ref="E14:F14"/>
    <mergeCell ref="G14:H14"/>
    <mergeCell ref="I14:J14"/>
    <mergeCell ref="K14:L14"/>
    <mergeCell ref="M14:N14"/>
    <mergeCell ref="O14:P14"/>
    <mergeCell ref="Q14:R14"/>
    <mergeCell ref="C13:D13"/>
    <mergeCell ref="E13:F13"/>
    <mergeCell ref="G13:H13"/>
    <mergeCell ref="I13:J13"/>
    <mergeCell ref="K13:L13"/>
    <mergeCell ref="M13:N13"/>
    <mergeCell ref="O11:P11"/>
    <mergeCell ref="Q11:R11"/>
    <mergeCell ref="C12:D12"/>
    <mergeCell ref="E12:F12"/>
    <mergeCell ref="G12:H12"/>
    <mergeCell ref="I12:J12"/>
    <mergeCell ref="K12:L12"/>
    <mergeCell ref="M12:N12"/>
    <mergeCell ref="O12:P12"/>
    <mergeCell ref="Q12:R12"/>
    <mergeCell ref="C11:D11"/>
    <mergeCell ref="E11:F11"/>
    <mergeCell ref="G11:H11"/>
    <mergeCell ref="I11:J11"/>
    <mergeCell ref="K11:L11"/>
    <mergeCell ref="M11:N11"/>
    <mergeCell ref="O9:P9"/>
    <mergeCell ref="Q9:R9"/>
    <mergeCell ref="C10:D10"/>
    <mergeCell ref="E10:F10"/>
    <mergeCell ref="G10:H10"/>
    <mergeCell ref="I10:J10"/>
    <mergeCell ref="K10:L10"/>
    <mergeCell ref="M10:N10"/>
    <mergeCell ref="O10:P10"/>
    <mergeCell ref="Q10:R10"/>
    <mergeCell ref="C9:D9"/>
    <mergeCell ref="E9:F9"/>
    <mergeCell ref="G9:H9"/>
    <mergeCell ref="I9:J9"/>
    <mergeCell ref="K9:L9"/>
    <mergeCell ref="M9:N9"/>
    <mergeCell ref="K5:L5"/>
    <mergeCell ref="M5:N5"/>
    <mergeCell ref="O5:P5"/>
    <mergeCell ref="Q5:R5"/>
    <mergeCell ref="O6:P6"/>
    <mergeCell ref="O7:P7"/>
    <mergeCell ref="Q6:R6"/>
    <mergeCell ref="Q7:R7"/>
    <mergeCell ref="A4:B4"/>
    <mergeCell ref="A5:B5"/>
    <mergeCell ref="C5:D5"/>
    <mergeCell ref="E5:F5"/>
    <mergeCell ref="G5:H5"/>
    <mergeCell ref="I5:J5"/>
    <mergeCell ref="I6:J6"/>
    <mergeCell ref="I7:J7"/>
    <mergeCell ref="K6:L6"/>
    <mergeCell ref="K7:L7"/>
    <mergeCell ref="M6:N6"/>
    <mergeCell ref="M7:N7"/>
    <mergeCell ref="C6:D6"/>
    <mergeCell ref="C7:D7"/>
    <mergeCell ref="E7:F7"/>
    <mergeCell ref="E6:F6"/>
    <mergeCell ref="G6:H6"/>
    <mergeCell ref="G7:H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6"/>
  <sheetViews>
    <sheetView workbookViewId="0">
      <selection activeCell="H34" sqref="H34"/>
    </sheetView>
  </sheetViews>
  <sheetFormatPr baseColWidth="10" defaultRowHeight="14.4" x14ac:dyDescent="0.3"/>
  <cols>
    <col min="1" max="1" width="9.6640625" customWidth="1"/>
    <col min="2" max="2" width="11.21875" customWidth="1"/>
    <col min="3" max="3" width="5.88671875" customWidth="1"/>
    <col min="4" max="12" width="5.77734375" customWidth="1"/>
    <col min="13" max="26" width="6.77734375" customWidth="1"/>
  </cols>
  <sheetData>
    <row r="1" spans="3:14" ht="15" thickBot="1" x14ac:dyDescent="0.35"/>
    <row r="2" spans="3:14" x14ac:dyDescent="0.3">
      <c r="C2" s="58">
        <v>1015.7732184785825</v>
      </c>
      <c r="D2" s="59">
        <v>972.27123954444141</v>
      </c>
      <c r="E2" s="59">
        <v>973.79634816068449</v>
      </c>
      <c r="F2" s="59">
        <v>1021.7818685045954</v>
      </c>
      <c r="G2" s="59">
        <v>1008.5006705882262</v>
      </c>
      <c r="H2" s="59">
        <v>979.11106010566414</v>
      </c>
      <c r="I2" s="59">
        <v>1001.3860633600915</v>
      </c>
      <c r="J2" s="59">
        <v>995.96383495189673</v>
      </c>
      <c r="K2" s="59">
        <v>1008.6372335707447</v>
      </c>
      <c r="L2" s="59">
        <v>1007.1840002243096</v>
      </c>
      <c r="M2" s="59">
        <v>1037.8129862731937</v>
      </c>
      <c r="N2" s="60">
        <v>1006.4729232571681</v>
      </c>
    </row>
    <row r="3" spans="3:14" x14ac:dyDescent="0.3">
      <c r="C3" s="61">
        <v>1025.5993980151932</v>
      </c>
      <c r="D3" s="62">
        <v>982.21700688409669</v>
      </c>
      <c r="E3" s="62">
        <v>994.40809438813289</v>
      </c>
      <c r="F3" s="62">
        <v>993.20221284079605</v>
      </c>
      <c r="G3" s="62">
        <v>1007.0282131146671</v>
      </c>
      <c r="H3" s="62">
        <v>1014.7090061302559</v>
      </c>
      <c r="I3" s="62">
        <v>996.29234595478681</v>
      </c>
      <c r="J3" s="62">
        <v>981.08530013590678</v>
      </c>
      <c r="K3" s="62">
        <v>989.04357229899733</v>
      </c>
      <c r="L3" s="62">
        <v>995.65179208435086</v>
      </c>
      <c r="M3" s="62">
        <v>1015.2424691238333</v>
      </c>
      <c r="N3" s="63">
        <v>1002.0481179332299</v>
      </c>
    </row>
    <row r="4" spans="3:14" x14ac:dyDescent="0.3">
      <c r="C4" s="61">
        <v>981.73145172378406</v>
      </c>
      <c r="D4" s="62">
        <v>1014.2969256213465</v>
      </c>
      <c r="E4" s="62">
        <v>969.6129161725504</v>
      </c>
      <c r="F4" s="62">
        <v>976.97894098398081</v>
      </c>
      <c r="G4" s="62">
        <v>1005.2598589813242</v>
      </c>
      <c r="H4" s="62">
        <v>1009.1770457728222</v>
      </c>
      <c r="I4" s="62">
        <v>1023.2945489480132</v>
      </c>
      <c r="J4" s="62">
        <v>1008.4727398665299</v>
      </c>
      <c r="K4" s="62">
        <v>995.7856934004011</v>
      </c>
      <c r="L4" s="62">
        <v>998.86685151816437</v>
      </c>
      <c r="M4" s="62">
        <v>996.02294876020869</v>
      </c>
      <c r="N4" s="63">
        <v>1008.1432778674266</v>
      </c>
    </row>
    <row r="5" spans="3:14" x14ac:dyDescent="0.3">
      <c r="C5" s="61">
        <v>966.5692812408779</v>
      </c>
      <c r="D5" s="62">
        <v>971.90982650141598</v>
      </c>
      <c r="E5" s="62">
        <v>969.99224944074149</v>
      </c>
      <c r="F5" s="62">
        <v>999.03377482005658</v>
      </c>
      <c r="G5" s="62">
        <v>988.73182032021964</v>
      </c>
      <c r="H5" s="62">
        <v>1006.5930527332987</v>
      </c>
      <c r="I5" s="62">
        <v>1012.1832498392645</v>
      </c>
      <c r="J5" s="62">
        <v>1018.7719048449412</v>
      </c>
      <c r="K5" s="62">
        <v>1005.9870344354625</v>
      </c>
      <c r="L5" s="62">
        <v>951.11408158981192</v>
      </c>
      <c r="M5" s="62">
        <v>1021.3845524392173</v>
      </c>
      <c r="N5" s="63">
        <v>1012.4048123308266</v>
      </c>
    </row>
    <row r="6" spans="3:14" x14ac:dyDescent="0.3">
      <c r="C6" s="61">
        <v>972.89362089921781</v>
      </c>
      <c r="D6" s="62">
        <v>996.87461658119446</v>
      </c>
      <c r="E6" s="62">
        <v>1003.702313131344</v>
      </c>
      <c r="F6" s="62">
        <v>998.44008670462358</v>
      </c>
      <c r="G6" s="62">
        <v>1018.941901576737</v>
      </c>
      <c r="H6" s="62">
        <v>1007.51978418649</v>
      </c>
      <c r="I6" s="62">
        <v>1013.7638343362231</v>
      </c>
      <c r="J6" s="62">
        <v>996.00708934031582</v>
      </c>
      <c r="K6" s="62">
        <v>989.74054895924405</v>
      </c>
      <c r="L6" s="62">
        <v>998.02136486304175</v>
      </c>
      <c r="M6" s="62">
        <v>1021.1541036835461</v>
      </c>
      <c r="N6" s="63">
        <v>1027.7829308525181</v>
      </c>
    </row>
    <row r="7" spans="3:14" x14ac:dyDescent="0.3">
      <c r="C7" s="61">
        <v>1019.9265980514326</v>
      </c>
      <c r="D7" s="62">
        <v>987.77049812779603</v>
      </c>
      <c r="E7" s="62">
        <v>1018.220789957085</v>
      </c>
      <c r="F7" s="62">
        <v>993.89391949398623</v>
      </c>
      <c r="G7" s="62">
        <v>1011.5674838053433</v>
      </c>
      <c r="H7" s="62">
        <v>1001.7008722092141</v>
      </c>
      <c r="I7" s="62">
        <v>998.21068220988855</v>
      </c>
      <c r="J7" s="62">
        <v>1010.5267564498201</v>
      </c>
      <c r="K7" s="62">
        <v>1007.1812896996587</v>
      </c>
      <c r="L7" s="62">
        <v>976.59859342482412</v>
      </c>
      <c r="M7" s="62">
        <v>984.96272097523251</v>
      </c>
      <c r="N7" s="63">
        <v>999.55485151000107</v>
      </c>
    </row>
    <row r="8" spans="3:14" x14ac:dyDescent="0.3">
      <c r="C8" s="61">
        <v>1046.9527420158536</v>
      </c>
      <c r="D8" s="62">
        <v>1002.091214461853</v>
      </c>
      <c r="E8" s="62">
        <v>987.90836790212359</v>
      </c>
      <c r="F8" s="62">
        <v>974.91710571119415</v>
      </c>
      <c r="G8" s="62">
        <v>985.51997112912113</v>
      </c>
      <c r="H8" s="62">
        <v>989.74220725251428</v>
      </c>
      <c r="I8" s="62">
        <v>997.72338289260131</v>
      </c>
      <c r="J8" s="62">
        <v>999.09893594439484</v>
      </c>
      <c r="K8" s="62">
        <v>1012.395265000272</v>
      </c>
      <c r="L8" s="62">
        <v>984.54819402770204</v>
      </c>
      <c r="M8" s="68">
        <v>931</v>
      </c>
      <c r="N8" s="63">
        <v>1013.6436169058842</v>
      </c>
    </row>
    <row r="9" spans="3:14" x14ac:dyDescent="0.3">
      <c r="C9" s="61">
        <v>976.57842140552543</v>
      </c>
      <c r="D9" s="62">
        <v>993.28068100768132</v>
      </c>
      <c r="E9" s="62">
        <v>1004.6764768834005</v>
      </c>
      <c r="F9" s="62">
        <v>991.27837929708369</v>
      </c>
      <c r="G9" s="62">
        <v>978.3938239732272</v>
      </c>
      <c r="H9" s="62">
        <v>1016.8760264617556</v>
      </c>
      <c r="I9" s="62">
        <v>994.3794387263797</v>
      </c>
      <c r="J9" s="62">
        <v>999.77302172891586</v>
      </c>
      <c r="K9" s="62">
        <v>993.89826103456949</v>
      </c>
      <c r="L9" s="62">
        <v>1014.5801778018235</v>
      </c>
      <c r="M9" s="62">
        <v>1003.6524893507243</v>
      </c>
      <c r="N9" s="63">
        <v>1014.2339790148151</v>
      </c>
    </row>
    <row r="10" spans="3:14" x14ac:dyDescent="0.3">
      <c r="C10" s="61">
        <v>1000.6403232941357</v>
      </c>
      <c r="D10" s="62">
        <v>972.78462653607721</v>
      </c>
      <c r="E10" s="62">
        <v>1021.434601825255</v>
      </c>
      <c r="F10" s="62">
        <v>991.15692947751302</v>
      </c>
      <c r="G10" s="62">
        <v>992.97134466254522</v>
      </c>
      <c r="H10" s="62">
        <v>1012.2096662244251</v>
      </c>
      <c r="I10" s="62">
        <v>994.79901900389348</v>
      </c>
      <c r="J10" s="62">
        <v>941.96412739878474</v>
      </c>
      <c r="K10" s="62">
        <v>1013.0904399577755</v>
      </c>
      <c r="L10" s="62">
        <v>990.46045173461482</v>
      </c>
      <c r="M10" s="62">
        <v>1010.1552428615846</v>
      </c>
      <c r="N10" s="63">
        <v>1004.6184701209713</v>
      </c>
    </row>
    <row r="11" spans="3:14" x14ac:dyDescent="0.3">
      <c r="C11" s="61">
        <v>979.691718696409</v>
      </c>
      <c r="D11" s="62">
        <v>1001.9292805882581</v>
      </c>
      <c r="E11" s="62">
        <v>1034.9658097862668</v>
      </c>
      <c r="F11" s="62">
        <v>1002.0577420334104</v>
      </c>
      <c r="G11" s="62">
        <v>994.88454327573822</v>
      </c>
      <c r="H11" s="62">
        <v>986.20833335550128</v>
      </c>
      <c r="I11" s="62">
        <v>1032.3222968846535</v>
      </c>
      <c r="J11" s="62">
        <v>996.3403083027689</v>
      </c>
      <c r="K11" s="62">
        <v>951.93523543535093</v>
      </c>
      <c r="L11" s="62">
        <v>1014.1717039422995</v>
      </c>
      <c r="M11" s="62">
        <v>972.28199536927548</v>
      </c>
      <c r="N11" s="63">
        <v>972.17618166399268</v>
      </c>
    </row>
    <row r="12" spans="3:14" ht="15" thickBot="1" x14ac:dyDescent="0.35">
      <c r="C12" s="64">
        <v>1049.5841255191044</v>
      </c>
      <c r="D12" s="65">
        <v>1003.7444550075994</v>
      </c>
      <c r="E12" s="65">
        <v>979.80744877981203</v>
      </c>
      <c r="F12" s="65">
        <v>984.8851975527474</v>
      </c>
      <c r="G12" s="65">
        <v>994.84992883943562</v>
      </c>
      <c r="H12" s="65">
        <v>1007.8836886739559</v>
      </c>
      <c r="I12" s="65">
        <v>975.49027114828914</v>
      </c>
      <c r="J12" s="65">
        <v>965.03738694303604</v>
      </c>
      <c r="K12" s="65">
        <v>1029.3063814179825</v>
      </c>
      <c r="L12" s="65">
        <v>1039.6787372996305</v>
      </c>
      <c r="M12" s="65">
        <v>1021.5111986537459</v>
      </c>
      <c r="N12" s="66">
        <v>1005.9610628717506</v>
      </c>
    </row>
    <row r="17" spans="1:20" ht="15" thickBot="1" x14ac:dyDescent="0.35"/>
    <row r="18" spans="1:20" x14ac:dyDescent="0.3">
      <c r="A18" s="116" t="s">
        <v>34</v>
      </c>
      <c r="B18" s="90"/>
    </row>
    <row r="19" spans="1:20" x14ac:dyDescent="0.3">
      <c r="A19" s="109" t="s">
        <v>35</v>
      </c>
      <c r="B19" s="91"/>
    </row>
    <row r="20" spans="1:20" x14ac:dyDescent="0.3">
      <c r="A20" s="109" t="s">
        <v>20</v>
      </c>
      <c r="B20" s="91"/>
    </row>
    <row r="21" spans="1:20" x14ac:dyDescent="0.3">
      <c r="A21" s="109" t="s">
        <v>36</v>
      </c>
      <c r="B21" s="6"/>
    </row>
    <row r="22" spans="1:20" ht="15" thickBot="1" x14ac:dyDescent="0.35">
      <c r="A22" s="113" t="s">
        <v>43</v>
      </c>
      <c r="B22" s="118"/>
    </row>
    <row r="23" spans="1:20" ht="15" thickBot="1" x14ac:dyDescent="0.35"/>
    <row r="24" spans="1:20" x14ac:dyDescent="0.3">
      <c r="A24" s="137" t="s">
        <v>37</v>
      </c>
      <c r="B24" s="138"/>
      <c r="C24" s="105"/>
      <c r="D24" s="105">
        <v>940</v>
      </c>
      <c r="E24" s="105">
        <v>960</v>
      </c>
      <c r="F24" s="105">
        <v>970</v>
      </c>
      <c r="G24" s="105">
        <v>975</v>
      </c>
      <c r="H24" s="105">
        <v>980</v>
      </c>
      <c r="I24" s="105">
        <v>985</v>
      </c>
      <c r="J24" s="105">
        <v>990</v>
      </c>
      <c r="K24" s="105">
        <v>995</v>
      </c>
      <c r="L24" s="105">
        <v>1000</v>
      </c>
      <c r="M24" s="105">
        <v>1005</v>
      </c>
      <c r="N24" s="105">
        <v>1010</v>
      </c>
      <c r="O24" s="105">
        <v>1015</v>
      </c>
      <c r="P24" s="105">
        <v>1020</v>
      </c>
      <c r="Q24" s="106">
        <v>1030</v>
      </c>
      <c r="R24">
        <v>1050</v>
      </c>
    </row>
    <row r="25" spans="1:20" x14ac:dyDescent="0.3">
      <c r="A25" s="109" t="s">
        <v>39</v>
      </c>
      <c r="B25" s="110"/>
      <c r="C25" s="1"/>
      <c r="D25" s="1">
        <f t="shared" ref="D25:Q25" si="0">E24-D24</f>
        <v>20</v>
      </c>
      <c r="E25" s="1">
        <f t="shared" si="0"/>
        <v>10</v>
      </c>
      <c r="F25" s="1">
        <f t="shared" si="0"/>
        <v>5</v>
      </c>
      <c r="G25" s="1">
        <f t="shared" si="0"/>
        <v>5</v>
      </c>
      <c r="H25" s="1">
        <f t="shared" si="0"/>
        <v>5</v>
      </c>
      <c r="I25" s="1">
        <f t="shared" si="0"/>
        <v>5</v>
      </c>
      <c r="J25" s="1">
        <f t="shared" si="0"/>
        <v>5</v>
      </c>
      <c r="K25" s="1">
        <f t="shared" si="0"/>
        <v>5</v>
      </c>
      <c r="L25" s="1">
        <f t="shared" si="0"/>
        <v>5</v>
      </c>
      <c r="M25" s="1">
        <f t="shared" si="0"/>
        <v>5</v>
      </c>
      <c r="N25" s="1">
        <f t="shared" si="0"/>
        <v>5</v>
      </c>
      <c r="O25" s="1">
        <f t="shared" si="0"/>
        <v>5</v>
      </c>
      <c r="P25" s="1">
        <f t="shared" si="0"/>
        <v>10</v>
      </c>
      <c r="Q25" s="88">
        <f t="shared" si="0"/>
        <v>20</v>
      </c>
    </row>
    <row r="26" spans="1:20" x14ac:dyDescent="0.3">
      <c r="A26" s="111" t="s">
        <v>38</v>
      </c>
      <c r="B26" s="110"/>
      <c r="C26" s="1"/>
      <c r="D26" s="104">
        <f t="shared" ref="D26:E26" si="1">(D24+E24)/2</f>
        <v>950</v>
      </c>
      <c r="E26" s="104">
        <f t="shared" si="1"/>
        <v>965</v>
      </c>
      <c r="F26" s="104">
        <f t="shared" ref="F26" si="2">(F24+G24)/2</f>
        <v>972.5</v>
      </c>
      <c r="G26" s="104">
        <f>(G24+H24)/2</f>
        <v>977.5</v>
      </c>
      <c r="H26" s="104">
        <f t="shared" ref="H26" si="3">(H24+I24)/2</f>
        <v>982.5</v>
      </c>
      <c r="I26" s="104">
        <f t="shared" ref="I26" si="4">(I24+J24)/2</f>
        <v>987.5</v>
      </c>
      <c r="J26" s="104">
        <f t="shared" ref="J26" si="5">(J24+K24)/2</f>
        <v>992.5</v>
      </c>
      <c r="K26" s="104">
        <f t="shared" ref="K26" si="6">(K24+L24)/2</f>
        <v>997.5</v>
      </c>
      <c r="L26" s="104">
        <f t="shared" ref="L26" si="7">(L24+M24)/2</f>
        <v>1002.5</v>
      </c>
      <c r="M26" s="104">
        <f t="shared" ref="M26" si="8">(M24+N24)/2</f>
        <v>1007.5</v>
      </c>
      <c r="N26" s="104">
        <f t="shared" ref="N26" si="9">(N24+O24)/2</f>
        <v>1012.5</v>
      </c>
      <c r="O26" s="104">
        <f t="shared" ref="O26" si="10">(O24+P24)/2</f>
        <v>1017.5</v>
      </c>
      <c r="P26" s="104">
        <f t="shared" ref="P26:Q26" si="11">(P24+Q24)/2</f>
        <v>1025</v>
      </c>
      <c r="Q26" s="107">
        <f t="shared" si="11"/>
        <v>1040</v>
      </c>
      <c r="R26" s="67"/>
    </row>
    <row r="27" spans="1:20" x14ac:dyDescent="0.3">
      <c r="A27" s="139" t="s">
        <v>29</v>
      </c>
      <c r="B27" s="14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88"/>
      <c r="T27">
        <f>SUM(D27:R27)</f>
        <v>0</v>
      </c>
    </row>
    <row r="28" spans="1:20" x14ac:dyDescent="0.3">
      <c r="A28" s="109" t="s">
        <v>40</v>
      </c>
      <c r="B28" s="11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88"/>
    </row>
    <row r="29" spans="1:20" x14ac:dyDescent="0.3">
      <c r="A29" s="141" t="s">
        <v>42</v>
      </c>
      <c r="B29" s="14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88"/>
    </row>
    <row r="30" spans="1:20" ht="15" thickBot="1" x14ac:dyDescent="0.35">
      <c r="A30" s="113" t="s">
        <v>41</v>
      </c>
      <c r="B30" s="114"/>
      <c r="C30" s="108">
        <v>0</v>
      </c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89"/>
    </row>
    <row r="32" spans="1:20" ht="15" thickBot="1" x14ac:dyDescent="0.35"/>
    <row r="33" spans="1:8" x14ac:dyDescent="0.3">
      <c r="A33" s="115" t="s">
        <v>5</v>
      </c>
      <c r="B33" s="55"/>
    </row>
    <row r="34" spans="1:8" ht="15" thickBot="1" x14ac:dyDescent="0.35">
      <c r="A34" s="113" t="s">
        <v>9</v>
      </c>
      <c r="B34" s="69"/>
    </row>
    <row r="36" spans="1:8" ht="15.6" x14ac:dyDescent="0.3">
      <c r="A36" s="117" t="s">
        <v>57</v>
      </c>
      <c r="B36" s="117"/>
      <c r="C36" s="117"/>
      <c r="D36" s="117"/>
      <c r="E36" s="117"/>
      <c r="H36" s="70"/>
    </row>
  </sheetData>
  <mergeCells count="3">
    <mergeCell ref="A24:B24"/>
    <mergeCell ref="A27:B27"/>
    <mergeCell ref="A29:B2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20"/>
  <sheetViews>
    <sheetView zoomScale="115" zoomScaleNormal="115" workbookViewId="0">
      <selection activeCell="C16" sqref="C16"/>
    </sheetView>
  </sheetViews>
  <sheetFormatPr baseColWidth="10" defaultRowHeight="14.4" x14ac:dyDescent="0.3"/>
  <cols>
    <col min="1" max="1" width="3.5546875" customWidth="1"/>
    <col min="3" max="3" width="10.5546875" customWidth="1"/>
    <col min="8" max="8" width="12" customWidth="1"/>
  </cols>
  <sheetData>
    <row r="2" spans="2:12" ht="15" thickBot="1" x14ac:dyDescent="0.35"/>
    <row r="3" spans="2:12" s="4" customFormat="1" x14ac:dyDescent="0.3">
      <c r="B3" s="78" t="s">
        <v>4</v>
      </c>
      <c r="C3" s="79">
        <v>1</v>
      </c>
      <c r="D3" s="79">
        <v>2</v>
      </c>
      <c r="E3" s="79">
        <v>3</v>
      </c>
      <c r="F3" s="79">
        <v>4</v>
      </c>
      <c r="G3" s="79"/>
      <c r="H3" s="79">
        <v>6</v>
      </c>
      <c r="I3" s="79">
        <v>7</v>
      </c>
      <c r="J3" s="79">
        <v>8</v>
      </c>
      <c r="K3" s="79">
        <v>9</v>
      </c>
      <c r="L3" s="80">
        <v>10</v>
      </c>
    </row>
    <row r="4" spans="2:12" s="4" customFormat="1" ht="15" thickBot="1" x14ac:dyDescent="0.35">
      <c r="B4" s="81" t="s">
        <v>55</v>
      </c>
      <c r="C4" s="82">
        <v>1.1000000000000001</v>
      </c>
      <c r="D4" s="82">
        <v>3.4</v>
      </c>
      <c r="E4" s="82">
        <v>7.2</v>
      </c>
      <c r="F4" s="82">
        <v>8.1999999999999993</v>
      </c>
      <c r="G4" s="82"/>
      <c r="H4" s="82">
        <v>14.6</v>
      </c>
      <c r="I4" s="82">
        <v>13.9</v>
      </c>
      <c r="J4" s="82">
        <v>15.2</v>
      </c>
      <c r="K4" s="82">
        <v>16.2</v>
      </c>
      <c r="L4" s="83">
        <v>22.4</v>
      </c>
    </row>
    <row r="5" spans="2:12" s="4" customFormat="1" ht="15" thickBot="1" x14ac:dyDescent="0.35">
      <c r="B5" s="85"/>
      <c r="C5" s="71"/>
      <c r="D5" s="71"/>
      <c r="E5" s="71"/>
      <c r="F5" s="71"/>
      <c r="G5" s="71"/>
      <c r="H5" s="71"/>
      <c r="I5" s="71"/>
      <c r="J5" s="71"/>
      <c r="K5" s="71"/>
      <c r="L5" s="86"/>
    </row>
    <row r="6" spans="2:12" s="4" customFormat="1" x14ac:dyDescent="0.3">
      <c r="B6" s="72" t="s">
        <v>44</v>
      </c>
      <c r="C6" s="73"/>
      <c r="D6" s="73"/>
      <c r="E6" s="73"/>
      <c r="F6" s="73"/>
      <c r="G6" s="73"/>
      <c r="H6" s="73"/>
      <c r="I6" s="73"/>
      <c r="J6" s="73"/>
      <c r="K6" s="73"/>
      <c r="L6" s="74"/>
    </row>
    <row r="7" spans="2:12" s="4" customFormat="1" x14ac:dyDescent="0.3">
      <c r="B7" s="7" t="s">
        <v>45</v>
      </c>
      <c r="C7" s="102"/>
      <c r="D7" s="102"/>
      <c r="E7" s="102"/>
      <c r="F7" s="102"/>
      <c r="G7" s="102"/>
      <c r="H7" s="102"/>
      <c r="I7" s="102"/>
      <c r="J7" s="102"/>
      <c r="K7" s="102"/>
      <c r="L7" s="103"/>
    </row>
    <row r="8" spans="2:12" s="4" customFormat="1" ht="15" thickBot="1" x14ac:dyDescent="0.35">
      <c r="B8" s="75" t="s">
        <v>46</v>
      </c>
      <c r="C8" s="76"/>
      <c r="D8" s="76"/>
      <c r="E8" s="76"/>
      <c r="F8" s="76"/>
      <c r="G8" s="76"/>
      <c r="H8" s="76"/>
      <c r="I8" s="76"/>
      <c r="J8" s="76"/>
      <c r="K8" s="76"/>
      <c r="L8" s="77"/>
    </row>
    <row r="9" spans="2:12" s="4" customFormat="1" ht="15" thickBot="1" x14ac:dyDescent="0.35">
      <c r="B9" s="87"/>
      <c r="C9" s="143"/>
      <c r="D9" s="144"/>
      <c r="E9" s="144"/>
      <c r="F9" s="144"/>
      <c r="G9" s="145"/>
      <c r="H9" s="146"/>
      <c r="I9" s="147"/>
      <c r="J9" s="147"/>
      <c r="K9" s="147"/>
      <c r="L9" s="148"/>
    </row>
    <row r="10" spans="2:12" s="4" customFormat="1" x14ac:dyDescent="0.3">
      <c r="B10" s="84" t="s">
        <v>15</v>
      </c>
    </row>
    <row r="11" spans="2:12" ht="15" thickBot="1" x14ac:dyDescent="0.35"/>
    <row r="12" spans="2:12" ht="15" thickBot="1" x14ac:dyDescent="0.35">
      <c r="B12" s="94" t="s">
        <v>47</v>
      </c>
      <c r="C12" s="92"/>
    </row>
    <row r="13" spans="2:12" x14ac:dyDescent="0.3">
      <c r="B13" s="95" t="s">
        <v>48</v>
      </c>
      <c r="C13" s="93"/>
      <c r="G13" s="149" t="s">
        <v>56</v>
      </c>
      <c r="H13" s="131"/>
    </row>
    <row r="14" spans="2:12" x14ac:dyDescent="0.3">
      <c r="B14" s="95" t="s">
        <v>49</v>
      </c>
      <c r="C14" s="93"/>
      <c r="G14" s="99" t="s">
        <v>17</v>
      </c>
      <c r="H14" s="27"/>
    </row>
    <row r="15" spans="2:12" ht="15" thickBot="1" x14ac:dyDescent="0.35">
      <c r="B15" s="95" t="s">
        <v>50</v>
      </c>
      <c r="C15" s="93"/>
      <c r="G15" s="100" t="s">
        <v>18</v>
      </c>
      <c r="H15" s="57"/>
    </row>
    <row r="16" spans="2:12" x14ac:dyDescent="0.3">
      <c r="B16" s="95" t="s">
        <v>51</v>
      </c>
      <c r="C16" s="93"/>
    </row>
    <row r="17" spans="2:3" x14ac:dyDescent="0.3">
      <c r="B17" s="96" t="s">
        <v>52</v>
      </c>
      <c r="C17" s="93"/>
    </row>
    <row r="18" spans="2:3" x14ac:dyDescent="0.3">
      <c r="B18" s="97" t="s">
        <v>53</v>
      </c>
      <c r="C18" s="93"/>
    </row>
    <row r="19" spans="2:3" x14ac:dyDescent="0.3">
      <c r="B19" s="96" t="s">
        <v>54</v>
      </c>
      <c r="C19" s="93"/>
    </row>
    <row r="20" spans="2:3" ht="15" thickBot="1" x14ac:dyDescent="0.35">
      <c r="B20" s="98" t="s">
        <v>16</v>
      </c>
      <c r="C20" s="101"/>
    </row>
  </sheetData>
  <mergeCells count="3">
    <mergeCell ref="C9:G9"/>
    <mergeCell ref="H9:L9"/>
    <mergeCell ref="G13:H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Exo I</vt:lpstr>
      <vt:lpstr>Exo II</vt:lpstr>
      <vt:lpstr>Exo III</vt:lpstr>
      <vt:lpstr>Exo IV</vt:lpstr>
      <vt:lpstr>Exo V</vt:lpstr>
    </vt:vector>
  </TitlesOfParts>
  <Company>IUT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dacoursi</dc:creator>
  <cp:lastModifiedBy>Paul-Victory THIEBAUD-GIRARD</cp:lastModifiedBy>
  <dcterms:created xsi:type="dcterms:W3CDTF">2014-01-10T08:38:32Z</dcterms:created>
  <dcterms:modified xsi:type="dcterms:W3CDTF">2025-01-16T08:51:48Z</dcterms:modified>
</cp:coreProperties>
</file>