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I13" i="3" l="1"/>
  <c r="H2" i="1"/>
  <c r="G2" i="1"/>
  <c r="G14" i="2"/>
  <c r="I5" i="7" l="1"/>
  <c r="I6" i="7" s="1"/>
  <c r="I7" i="7" s="1"/>
  <c r="I8" i="7" s="1"/>
  <c r="I9" i="7" s="1"/>
  <c r="I10" i="7" s="1"/>
  <c r="F5" i="7"/>
  <c r="F6" i="7"/>
  <c r="F7" i="7"/>
  <c r="F8" i="7"/>
  <c r="F9" i="7"/>
  <c r="F4" i="7"/>
  <c r="G5" i="6"/>
  <c r="G6" i="6"/>
  <c r="G7" i="6"/>
  <c r="G8" i="6"/>
  <c r="G9" i="6"/>
  <c r="F22" i="5"/>
  <c r="F20" i="5"/>
  <c r="F7" i="5"/>
  <c r="F15" i="5"/>
  <c r="I3" i="4"/>
  <c r="I4" i="4"/>
  <c r="I5" i="4"/>
  <c r="I6" i="4"/>
  <c r="I7" i="4"/>
  <c r="I8" i="4"/>
  <c r="I9" i="4"/>
  <c r="I10" i="4"/>
  <c r="I11" i="4"/>
  <c r="I12" i="4"/>
  <c r="G15" i="4"/>
  <c r="E15" i="4"/>
  <c r="C15" i="4"/>
  <c r="G16" i="2"/>
  <c r="M13" i="3" l="1"/>
  <c r="K13" i="3"/>
  <c r="G13" i="3"/>
  <c r="O11" i="3"/>
  <c r="O10" i="3"/>
  <c r="O4" i="3"/>
  <c r="O3" i="3"/>
  <c r="O5" i="3"/>
  <c r="O8" i="3"/>
  <c r="O2" i="3"/>
  <c r="F36" i="3" s="1"/>
  <c r="O6" i="3"/>
  <c r="O9" i="3"/>
  <c r="O7" i="3"/>
  <c r="F16" i="3" l="1"/>
  <c r="F22" i="3"/>
  <c r="F30" i="3"/>
  <c r="F18" i="3"/>
  <c r="F24" i="3"/>
  <c r="F32" i="3"/>
  <c r="F26" i="3"/>
  <c r="F34" i="3"/>
  <c r="O13" i="3"/>
  <c r="F20" i="3" s="1"/>
  <c r="F28" i="3"/>
  <c r="I2" i="1"/>
</calcChain>
</file>

<file path=xl/sharedStrings.xml><?xml version="1.0" encoding="utf-8"?>
<sst xmlns="http://schemas.openxmlformats.org/spreadsheetml/2006/main" count="99" uniqueCount="98">
  <si>
    <t>rent</t>
  </si>
  <si>
    <t>food</t>
  </si>
  <si>
    <t>electricity</t>
  </si>
  <si>
    <t>phone</t>
  </si>
  <si>
    <t>Savings per day</t>
  </si>
  <si>
    <t>Date</t>
  </si>
  <si>
    <t>Details of expenditure</t>
  </si>
  <si>
    <t>petrol</t>
  </si>
  <si>
    <t>servant maid</t>
  </si>
  <si>
    <t>grocery</t>
  </si>
  <si>
    <t>water supply</t>
  </si>
  <si>
    <t>tax</t>
  </si>
  <si>
    <t>internet</t>
  </si>
  <si>
    <t>Amount spent</t>
  </si>
  <si>
    <t>Total</t>
  </si>
  <si>
    <t>Sl No</t>
  </si>
  <si>
    <t>Roll No</t>
  </si>
  <si>
    <t>Names</t>
  </si>
  <si>
    <t>Rama</t>
  </si>
  <si>
    <t>Sit</t>
  </si>
  <si>
    <t>Geeta</t>
  </si>
  <si>
    <t>Sury</t>
  </si>
  <si>
    <t>Chandra</t>
  </si>
  <si>
    <t>Mythresh</t>
  </si>
  <si>
    <t>Somu</t>
  </si>
  <si>
    <t>Krishna</t>
  </si>
  <si>
    <t>Chandu</t>
  </si>
  <si>
    <t>Mohith</t>
  </si>
  <si>
    <t>C1(25)</t>
  </si>
  <si>
    <t>C2(25)</t>
  </si>
  <si>
    <t>C3(40)</t>
  </si>
  <si>
    <t>C4(10)</t>
  </si>
  <si>
    <t>Minimum internal marks scored by a student</t>
  </si>
  <si>
    <t>Maximum internal  marks scored by a student</t>
  </si>
  <si>
    <t xml:space="preserve">total internal marks </t>
  </si>
  <si>
    <t>sum of C1 marks</t>
  </si>
  <si>
    <t>sum of C2 marks</t>
  </si>
  <si>
    <t>sum of C3 marks</t>
  </si>
  <si>
    <t>sum of C4 marks</t>
  </si>
  <si>
    <t>Average mark of class</t>
  </si>
  <si>
    <t>Standard Deviation</t>
  </si>
  <si>
    <t>Median</t>
  </si>
  <si>
    <t>Num of students scored less than 50</t>
  </si>
  <si>
    <t>Num of students between 51 and 60</t>
  </si>
  <si>
    <t>Num of students between 61 and70</t>
  </si>
  <si>
    <t>num of students between 71 and 80</t>
  </si>
  <si>
    <t>Num of students between 81 and 90</t>
  </si>
  <si>
    <t>Num of students between 91 and 100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</si>
  <si>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</si>
  <si>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</si>
  <si>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</si>
  <si>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</si>
  <si>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</si>
  <si>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</si>
  <si>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</si>
  <si>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</si>
  <si>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</si>
  <si>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</si>
  <si>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Average amount spent for the month of may</t>
  </si>
  <si>
    <t>test - 1</t>
  </si>
  <si>
    <t>test-2</t>
  </si>
  <si>
    <t>test -3</t>
  </si>
  <si>
    <t>total</t>
  </si>
  <si>
    <t>Class Averages</t>
  </si>
  <si>
    <t>Test Weights</t>
  </si>
  <si>
    <t>FIRST SEMESTER RESULTS</t>
  </si>
  <si>
    <r>
      <rPr>
        <b/>
        <sz val="11"/>
        <color theme="1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 xml:space="preserve"> </t>
    </r>
  </si>
  <si>
    <t>TOTAL COST PER YEAR FOR OPTION -3</t>
  </si>
  <si>
    <t>Initial cost</t>
  </si>
  <si>
    <t>resale</t>
  </si>
  <si>
    <t>years</t>
  </si>
  <si>
    <t>Running costs</t>
  </si>
  <si>
    <t>Average service/repairs per year</t>
  </si>
  <si>
    <t>Miles per year</t>
  </si>
  <si>
    <t>Fuel cost per mile</t>
  </si>
  <si>
    <t>Fuel cost per year</t>
  </si>
  <si>
    <t>Tax</t>
  </si>
  <si>
    <t>Insurance</t>
  </si>
  <si>
    <t>Total Running costs</t>
  </si>
  <si>
    <t>Total Cost per Year</t>
  </si>
  <si>
    <r>
      <rPr>
        <b/>
        <sz val="11"/>
        <color theme="1"/>
        <rFont val="Calibri"/>
        <family val="2"/>
        <scheme val="minor"/>
      </rPr>
      <t>Average Depreciation per yea</t>
    </r>
    <r>
      <rPr>
        <sz val="11"/>
        <color theme="1"/>
        <rFont val="Calibri"/>
        <family val="2"/>
        <scheme val="minor"/>
      </rPr>
      <t>r</t>
    </r>
  </si>
  <si>
    <t>Time(sec)</t>
  </si>
  <si>
    <t>Speed(kmph)</t>
  </si>
  <si>
    <t>Acceleration(m/sec2)</t>
  </si>
  <si>
    <t>Graph between Acceleration and Time</t>
  </si>
  <si>
    <t>Time</t>
  </si>
  <si>
    <t>Speed</t>
  </si>
  <si>
    <t>Graph Between Time and Distance Travelled</t>
  </si>
  <si>
    <t>Distance Travelled(KM)</t>
  </si>
  <si>
    <t>Monthly income</t>
  </si>
  <si>
    <t xml:space="preserve">         Rent</t>
  </si>
  <si>
    <t>Food</t>
  </si>
  <si>
    <t>Electricity</t>
  </si>
  <si>
    <t>Phone</t>
  </si>
  <si>
    <t>Cable</t>
  </si>
  <si>
    <t>Total Expenditure</t>
  </si>
  <si>
    <t>Total savings Per Month</t>
  </si>
  <si>
    <t>Distance travelled in time step(km)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</si>
</sst>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1" fillId="0" borderId="0" xfId="0" applyFont="1" applyAlignment="1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04851057511323"/>
          <c:y val="9.4052412679184336E-2"/>
          <c:w val="0.65484000855966218"/>
          <c:h val="0.67335092802143393"/>
        </c:manualLayout>
      </c:layout>
      <c:lineChart>
        <c:grouping val="standard"/>
        <c:varyColors val="0"/>
        <c:ser>
          <c:idx val="0"/>
          <c:order val="0"/>
          <c:tx>
            <c:strRef>
              <c:f>Sheet6!$F$3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Sheet6!$B$4:$B$10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Sheet6!$F$4:$F$10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Sheet6!$G$3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Sheet6!$B$4:$B$10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Sheet6!$G$4:$G$10</c:f>
              <c:numCache>
                <c:formatCode>General</c:formatCode>
                <c:ptCount val="7"/>
                <c:pt idx="0">
                  <c:v>0</c:v>
                </c:pt>
                <c:pt idx="1">
                  <c:v>4.8611111111111112E-3</c:v>
                </c:pt>
                <c:pt idx="2">
                  <c:v>3.472222222222222E-3</c:v>
                </c:pt>
                <c:pt idx="3">
                  <c:v>2.5000000000000001E-3</c:v>
                </c:pt>
                <c:pt idx="4">
                  <c:v>2.3611111111111111E-3</c:v>
                </c:pt>
                <c:pt idx="5">
                  <c:v>2.0833333333333333E-3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9184"/>
        <c:axId val="200237632"/>
      </c:lineChart>
      <c:catAx>
        <c:axId val="2003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37632"/>
        <c:crosses val="autoZero"/>
        <c:auto val="1"/>
        <c:lblAlgn val="ctr"/>
        <c:lblOffset val="100"/>
        <c:noMultiLvlLbl val="0"/>
      </c:catAx>
      <c:valAx>
        <c:axId val="2002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cap="small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19049738923978"/>
          <c:y val="0.14814434123878228"/>
          <c:w val="0.73714754736929977"/>
          <c:h val="0.65675184773682427"/>
        </c:manualLayout>
      </c:layout>
      <c:lineChart>
        <c:grouping val="standard"/>
        <c:varyColors val="0"/>
        <c:ser>
          <c:idx val="0"/>
          <c:order val="0"/>
          <c:tx>
            <c:strRef>
              <c:f>Sheet7!$I$4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Sheet7!$H$5:$H$11</c:f>
              <c:numCache>
                <c:formatCode>General</c:formatCode>
                <c:ptCount val="7"/>
              </c:numCache>
            </c:numRef>
          </c:cat>
          <c:val>
            <c:numRef>
              <c:f>Sheet7!$I$5:$I$11</c:f>
              <c:numCache>
                <c:formatCode>General</c:formatCode>
                <c:ptCount val="7"/>
                <c:pt idx="0">
                  <c:v>9.7222222222222224E-3</c:v>
                </c:pt>
                <c:pt idx="1">
                  <c:v>3.6111111111111108E-2</c:v>
                </c:pt>
                <c:pt idx="2">
                  <c:v>7.4444444444444438E-2</c:v>
                </c:pt>
                <c:pt idx="3">
                  <c:v>0.1225</c:v>
                </c:pt>
                <c:pt idx="4">
                  <c:v>0.17944444444444443</c:v>
                </c:pt>
                <c:pt idx="5">
                  <c:v>0.24333333333333332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9872"/>
        <c:axId val="200239936"/>
      </c:lineChart>
      <c:catAx>
        <c:axId val="1943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39936"/>
        <c:crosses val="autoZero"/>
        <c:auto val="1"/>
        <c:lblAlgn val="ctr"/>
        <c:lblOffset val="100"/>
        <c:noMultiLvlLbl val="0"/>
      </c:catAx>
      <c:valAx>
        <c:axId val="2002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142874</xdr:rowOff>
    </xdr:from>
    <xdr:to>
      <xdr:col>17</xdr:col>
      <xdr:colOff>409575</xdr:colOff>
      <xdr:row>21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0.37105</cdr:x>
      <cdr:y>0.92615</cdr:y>
    </cdr:from>
    <cdr:to>
      <cdr:x>0.63062</cdr:x>
      <cdr:y>0.96308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4075" y="2867026"/>
          <a:ext cx="14859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0.38436</cdr:x>
      <cdr:y>0.86158</cdr:y>
    </cdr:from>
    <cdr:to>
      <cdr:x>0.69384</cdr:x>
      <cdr:y>0.9322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00275" y="2905126"/>
          <a:ext cx="1771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sec</a:t>
          </a:r>
          <a:endParaRPr lang="en-IN" sz="1100"/>
        </a:p>
      </cdr:txBody>
    </cdr:sp>
  </cdr:relSizeAnchor>
  <cdr:relSizeAnchor xmlns:cdr="http://schemas.openxmlformats.org/drawingml/2006/chartDrawing">
    <cdr:from>
      <cdr:x>0.05158</cdr:x>
      <cdr:y>0.22316</cdr:y>
    </cdr:from>
    <cdr:to>
      <cdr:x>0.13311</cdr:x>
      <cdr:y>0.49152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76200" y="971549"/>
          <a:ext cx="9048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Acceleration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114300</xdr:rowOff>
    </xdr:from>
    <xdr:to>
      <xdr:col>18</xdr:col>
      <xdr:colOff>466725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17</xdr:row>
      <xdr:rowOff>95250</xdr:rowOff>
    </xdr:from>
    <xdr:to>
      <xdr:col>12</xdr:col>
      <xdr:colOff>200025</xdr:colOff>
      <xdr:row>18</xdr:row>
      <xdr:rowOff>161925</xdr:rowOff>
    </xdr:to>
    <xdr:sp macro="" textlink="">
      <xdr:nvSpPr>
        <xdr:cNvPr id="7" name="TextBox 6"/>
        <xdr:cNvSpPr txBox="1"/>
      </xdr:nvSpPr>
      <xdr:spPr>
        <a:xfrm>
          <a:off x="7810500" y="3343275"/>
          <a:ext cx="2952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2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0.32686</cdr:x>
      <cdr:y>0.84969</cdr:y>
    </cdr:from>
    <cdr:to>
      <cdr:x>0.37102</cdr:x>
      <cdr:y>0.93865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125" y="2638425"/>
          <a:ext cx="2381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4</a:t>
          </a:r>
        </a:p>
      </cdr:txBody>
    </cdr:sp>
  </cdr:relSizeAnchor>
  <cdr:relSizeAnchor xmlns:cdr="http://schemas.openxmlformats.org/drawingml/2006/chartDrawing">
    <cdr:from>
      <cdr:x>0.43463</cdr:x>
      <cdr:y>0.84663</cdr:y>
    </cdr:from>
    <cdr:to>
      <cdr:x>0.4841</cdr:x>
      <cdr:y>0.93252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3150" y="2628900"/>
          <a:ext cx="266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6</a:t>
          </a:r>
        </a:p>
      </cdr:txBody>
    </cdr:sp>
  </cdr:relSizeAnchor>
  <cdr:relSizeAnchor xmlns:cdr="http://schemas.openxmlformats.org/drawingml/2006/chartDrawing">
    <cdr:from>
      <cdr:x>0.54417</cdr:x>
      <cdr:y>0.85276</cdr:y>
    </cdr:from>
    <cdr:to>
      <cdr:x>0.57951</cdr:x>
      <cdr:y>0.93252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33700" y="2647950"/>
          <a:ext cx="1905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8</a:t>
          </a:r>
        </a:p>
      </cdr:txBody>
    </cdr:sp>
  </cdr:relSizeAnchor>
  <cdr:relSizeAnchor xmlns:cdr="http://schemas.openxmlformats.org/drawingml/2006/chartDrawing">
    <cdr:from>
      <cdr:x>0.63781</cdr:x>
      <cdr:y>0.85276</cdr:y>
    </cdr:from>
    <cdr:to>
      <cdr:x>0.72792</cdr:x>
      <cdr:y>0.93865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438524" y="2647950"/>
          <a:ext cx="4857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10</a:t>
          </a:r>
        </a:p>
      </cdr:txBody>
    </cdr:sp>
  </cdr:relSizeAnchor>
  <cdr:relSizeAnchor xmlns:cdr="http://schemas.openxmlformats.org/drawingml/2006/chartDrawing">
    <cdr:from>
      <cdr:x>0.73675</cdr:x>
      <cdr:y>0.8589</cdr:y>
    </cdr:from>
    <cdr:to>
      <cdr:x>0.81802</cdr:x>
      <cdr:y>0.92638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71925" y="2667000"/>
          <a:ext cx="4381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12</a:t>
          </a:r>
        </a:p>
      </cdr:txBody>
    </cdr:sp>
  </cdr:relSizeAnchor>
  <cdr:relSizeAnchor xmlns:cdr="http://schemas.openxmlformats.org/drawingml/2006/chartDrawing">
    <cdr:from>
      <cdr:x>0.40106</cdr:x>
      <cdr:y>0.8982</cdr:y>
    </cdr:from>
    <cdr:to>
      <cdr:x>0.66608</cdr:x>
      <cdr:y>0.97853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162175" y="2857500"/>
          <a:ext cx="1428750" cy="255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Time</a:t>
          </a:r>
        </a:p>
      </cdr:txBody>
    </cdr:sp>
  </cdr:relSizeAnchor>
  <cdr:relSizeAnchor xmlns:cdr="http://schemas.openxmlformats.org/drawingml/2006/chartDrawing">
    <cdr:from>
      <cdr:x>0.0106</cdr:x>
      <cdr:y>0.24251</cdr:y>
    </cdr:from>
    <cdr:to>
      <cdr:x>0.27208</cdr:x>
      <cdr:y>0.58683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7150" y="771525"/>
          <a:ext cx="1409700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0.01413</cdr:x>
      <cdr:y>0.13174</cdr:y>
    </cdr:from>
    <cdr:to>
      <cdr:x>0.08127</cdr:x>
      <cdr:y>0.56587</cdr:y>
    </cdr:to>
    <cdr:sp macro="" textlink="">
      <cdr:nvSpPr>
        <cdr:cNvPr id="9" name="TextBox 8"/>
        <cdr:cNvSpPr txBox="1"/>
      </cdr:nvSpPr>
      <cdr:spPr>
        <a:xfrm xmlns:a="http://schemas.openxmlformats.org/drawingml/2006/main" rot="16200000">
          <a:off x="-433386" y="928686"/>
          <a:ext cx="1381125" cy="361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/>
            <a:t>Distance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2" sqref="I2"/>
    </sheetView>
  </sheetViews>
  <sheetFormatPr defaultRowHeight="15" x14ac:dyDescent="0.25"/>
  <cols>
    <col min="1" max="1" width="21.5703125" customWidth="1"/>
    <col min="2" max="2" width="13" customWidth="1"/>
    <col min="3" max="3" width="17.85546875" customWidth="1"/>
    <col min="4" max="4" width="16.85546875" customWidth="1"/>
    <col min="6" max="6" width="12.28515625" customWidth="1"/>
    <col min="7" max="7" width="18.7109375" customWidth="1"/>
    <col min="8" max="8" width="27.85546875" customWidth="1"/>
    <col min="9" max="9" width="18.28515625" customWidth="1"/>
  </cols>
  <sheetData>
    <row r="1" spans="1:10" x14ac:dyDescent="0.25">
      <c r="A1" s="5" t="s">
        <v>89</v>
      </c>
      <c r="B1" s="18" t="s">
        <v>90</v>
      </c>
      <c r="C1" s="5" t="s">
        <v>91</v>
      </c>
      <c r="D1" s="5" t="s">
        <v>92</v>
      </c>
      <c r="E1" s="5" t="s">
        <v>93</v>
      </c>
      <c r="F1" s="5" t="s">
        <v>94</v>
      </c>
      <c r="G1" s="5" t="s">
        <v>95</v>
      </c>
      <c r="H1" s="5" t="s">
        <v>96</v>
      </c>
      <c r="I1" s="5" t="s">
        <v>4</v>
      </c>
      <c r="J1" s="2"/>
    </row>
    <row r="2" spans="1:10" x14ac:dyDescent="0.25">
      <c r="A2" s="2">
        <v>1100</v>
      </c>
      <c r="B2" s="2">
        <v>500</v>
      </c>
      <c r="C2" s="2">
        <v>300</v>
      </c>
      <c r="D2" s="2">
        <v>40</v>
      </c>
      <c r="E2" s="2">
        <v>60</v>
      </c>
      <c r="F2" s="2">
        <v>30</v>
      </c>
      <c r="G2" s="2">
        <f>SUM(B2:F2)</f>
        <v>930</v>
      </c>
      <c r="H2" s="2">
        <f>A2-G2</f>
        <v>170</v>
      </c>
      <c r="I2" s="2">
        <f>H2/30</f>
        <v>5.666666666666667</v>
      </c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</sheetData>
  <pageMargins left="0.7" right="0.7" top="0.75" bottom="0.75" header="0.3" footer="0.3"/>
  <pageSetup paperSize="9" orientation="portrait" horizontalDpi="1200" verticalDpi="1200" r:id="rId1"/>
  <ignoredErrors>
    <ignoredError sqref="G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6" sqref="G16"/>
    </sheetView>
  </sheetViews>
  <sheetFormatPr defaultRowHeight="15" x14ac:dyDescent="0.25"/>
  <cols>
    <col min="1" max="1" width="14.140625" customWidth="1"/>
    <col min="2" max="2" width="15.28515625" customWidth="1"/>
    <col min="4" max="4" width="26.140625" customWidth="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s="2"/>
      <c r="B2" s="5" t="s">
        <v>5</v>
      </c>
      <c r="C2" s="5"/>
      <c r="D2" s="5" t="s">
        <v>6</v>
      </c>
      <c r="E2" s="5"/>
      <c r="F2" s="5"/>
      <c r="G2" s="5" t="s">
        <v>13</v>
      </c>
      <c r="H2" s="5"/>
    </row>
    <row r="3" spans="1:8" x14ac:dyDescent="0.25">
      <c r="A3" s="2"/>
      <c r="B3" s="19">
        <v>42856</v>
      </c>
      <c r="C3" s="2"/>
      <c r="D3" s="2" t="s">
        <v>0</v>
      </c>
      <c r="E3" s="2"/>
      <c r="F3" s="2"/>
      <c r="G3" s="2">
        <v>5000</v>
      </c>
      <c r="H3" s="2"/>
    </row>
    <row r="4" spans="1:8" x14ac:dyDescent="0.25">
      <c r="A4" s="2"/>
      <c r="B4" s="19">
        <v>42857</v>
      </c>
      <c r="C4" s="2"/>
      <c r="D4" s="2" t="s">
        <v>2</v>
      </c>
      <c r="E4" s="2"/>
      <c r="F4" s="2"/>
      <c r="G4" s="2">
        <v>2000</v>
      </c>
      <c r="H4" s="2"/>
    </row>
    <row r="5" spans="1:8" x14ac:dyDescent="0.25">
      <c r="A5" s="2"/>
      <c r="B5" s="19">
        <v>42858</v>
      </c>
      <c r="C5" s="2"/>
      <c r="D5" s="2" t="s">
        <v>1</v>
      </c>
      <c r="E5" s="2"/>
      <c r="F5" s="2"/>
      <c r="G5" s="2">
        <v>500</v>
      </c>
      <c r="H5" s="2"/>
    </row>
    <row r="6" spans="1:8" x14ac:dyDescent="0.25">
      <c r="A6" s="2"/>
      <c r="B6" s="19">
        <v>42859</v>
      </c>
      <c r="C6" s="2"/>
      <c r="D6" s="2" t="s">
        <v>3</v>
      </c>
      <c r="E6" s="2"/>
      <c r="F6" s="2"/>
      <c r="G6" s="2">
        <v>200</v>
      </c>
      <c r="H6" s="2"/>
    </row>
    <row r="7" spans="1:8" x14ac:dyDescent="0.25">
      <c r="A7" s="19"/>
      <c r="B7" s="19">
        <v>42860</v>
      </c>
      <c r="C7" s="2"/>
      <c r="D7" s="2" t="s">
        <v>7</v>
      </c>
      <c r="E7" s="2"/>
      <c r="F7" s="2"/>
      <c r="G7" s="2">
        <v>500</v>
      </c>
      <c r="H7" s="2"/>
    </row>
    <row r="8" spans="1:8" x14ac:dyDescent="0.25">
      <c r="A8" s="2"/>
      <c r="B8" s="19">
        <v>42861</v>
      </c>
      <c r="C8" s="2"/>
      <c r="D8" s="2" t="s">
        <v>8</v>
      </c>
      <c r="E8" s="2"/>
      <c r="F8" s="2"/>
      <c r="G8" s="2">
        <v>2000</v>
      </c>
      <c r="H8" s="2"/>
    </row>
    <row r="9" spans="1:8" x14ac:dyDescent="0.25">
      <c r="A9" s="2"/>
      <c r="B9" s="19">
        <v>42862</v>
      </c>
      <c r="C9" s="2"/>
      <c r="D9" s="2" t="s">
        <v>9</v>
      </c>
      <c r="E9" s="2"/>
      <c r="F9" s="2"/>
      <c r="G9" s="2">
        <v>1500</v>
      </c>
      <c r="H9" s="2"/>
    </row>
    <row r="10" spans="1:8" x14ac:dyDescent="0.25">
      <c r="A10" s="2"/>
      <c r="B10" s="19">
        <v>42863</v>
      </c>
      <c r="C10" s="2"/>
      <c r="D10" s="2" t="s">
        <v>10</v>
      </c>
      <c r="E10" s="2"/>
      <c r="F10" s="2"/>
      <c r="G10" s="2">
        <v>500</v>
      </c>
      <c r="H10" s="2"/>
    </row>
    <row r="11" spans="1:8" x14ac:dyDescent="0.25">
      <c r="A11" s="2"/>
      <c r="B11" s="19">
        <v>42864</v>
      </c>
      <c r="C11" s="2"/>
      <c r="D11" s="2" t="s">
        <v>11</v>
      </c>
      <c r="E11" s="2"/>
      <c r="F11" s="2"/>
      <c r="G11" s="2">
        <v>1500</v>
      </c>
      <c r="H11" s="2"/>
    </row>
    <row r="12" spans="1:8" x14ac:dyDescent="0.25">
      <c r="A12" s="2"/>
      <c r="B12" s="19">
        <v>42865</v>
      </c>
      <c r="C12" s="2"/>
      <c r="D12" s="2" t="s">
        <v>12</v>
      </c>
      <c r="E12" s="2"/>
      <c r="F12" s="2"/>
      <c r="G12" s="2">
        <v>1000</v>
      </c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5" t="s">
        <v>14</v>
      </c>
      <c r="E14" s="5"/>
      <c r="F14" s="5"/>
      <c r="G14" s="5">
        <f>SUM(G3:G12)</f>
        <v>14700</v>
      </c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5"/>
      <c r="B16" s="5" t="s">
        <v>58</v>
      </c>
      <c r="C16" s="5"/>
      <c r="D16" s="5"/>
      <c r="E16" s="5"/>
      <c r="F16" s="5"/>
      <c r="G16" s="5">
        <f>G14/30</f>
        <v>490</v>
      </c>
      <c r="H16" s="2"/>
    </row>
    <row r="17" spans="1:8" x14ac:dyDescent="0.25">
      <c r="A17" s="5"/>
      <c r="B17" s="5"/>
      <c r="C17" s="5"/>
      <c r="D17" s="5"/>
      <c r="E17" s="5"/>
      <c r="F17" s="5"/>
      <c r="G17" s="5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I14" sqref="I14"/>
    </sheetView>
  </sheetViews>
  <sheetFormatPr defaultRowHeight="15" x14ac:dyDescent="0.25"/>
  <cols>
    <col min="6" max="6" width="18.5703125" customWidth="1"/>
    <col min="8" max="8" width="16.7109375" customWidth="1"/>
    <col min="10" max="10" width="16.42578125" customWidth="1"/>
    <col min="12" max="12" width="16.5703125" customWidth="1"/>
    <col min="13" max="13" width="10.85546875" customWidth="1"/>
    <col min="14" max="14" width="18.85546875" customWidth="1"/>
    <col min="15" max="15" width="9.7109375" customWidth="1"/>
  </cols>
  <sheetData>
    <row r="1" spans="1:16" x14ac:dyDescent="0.25">
      <c r="A1" s="5" t="s">
        <v>15</v>
      </c>
      <c r="B1" s="5"/>
      <c r="C1" s="5" t="s">
        <v>16</v>
      </c>
      <c r="D1" s="5"/>
      <c r="E1" s="5" t="s">
        <v>17</v>
      </c>
      <c r="F1" s="5"/>
      <c r="G1" s="5" t="s">
        <v>28</v>
      </c>
      <c r="H1" s="5"/>
      <c r="I1" s="5" t="s">
        <v>29</v>
      </c>
      <c r="J1" s="5"/>
      <c r="K1" s="5" t="s">
        <v>30</v>
      </c>
      <c r="L1" s="5"/>
      <c r="M1" s="5" t="s">
        <v>31</v>
      </c>
      <c r="N1" s="5"/>
      <c r="O1" s="5" t="s">
        <v>14</v>
      </c>
      <c r="P1" s="2"/>
    </row>
    <row r="2" spans="1:16" x14ac:dyDescent="0.25">
      <c r="A2" s="2">
        <v>1</v>
      </c>
      <c r="B2" s="2"/>
      <c r="C2" s="20" t="s">
        <v>55</v>
      </c>
      <c r="D2" s="2"/>
      <c r="E2" s="2" t="s">
        <v>25</v>
      </c>
      <c r="F2" s="2"/>
      <c r="G2" s="2">
        <v>25</v>
      </c>
      <c r="H2" s="2"/>
      <c r="I2" s="2">
        <v>20</v>
      </c>
      <c r="J2" s="2"/>
      <c r="K2" s="2">
        <v>40</v>
      </c>
      <c r="L2" s="2"/>
      <c r="M2" s="2">
        <v>10</v>
      </c>
      <c r="N2" s="2"/>
      <c r="O2" s="2">
        <f t="shared" ref="O2:O11" si="0">G2+I2+K2+M2</f>
        <v>95</v>
      </c>
      <c r="P2" s="2"/>
    </row>
    <row r="3" spans="1:16" x14ac:dyDescent="0.25">
      <c r="A3" s="2">
        <v>2</v>
      </c>
      <c r="B3" s="2"/>
      <c r="C3" s="20" t="s">
        <v>52</v>
      </c>
      <c r="D3" s="2"/>
      <c r="E3" s="2" t="s">
        <v>22</v>
      </c>
      <c r="F3" s="2"/>
      <c r="G3" s="2">
        <v>23</v>
      </c>
      <c r="H3" s="2"/>
      <c r="I3" s="2">
        <v>25</v>
      </c>
      <c r="J3" s="2"/>
      <c r="K3" s="2">
        <v>35</v>
      </c>
      <c r="L3" s="2"/>
      <c r="M3" s="2">
        <v>10</v>
      </c>
      <c r="N3" s="2"/>
      <c r="O3" s="2">
        <f t="shared" si="0"/>
        <v>93</v>
      </c>
      <c r="P3" s="2"/>
    </row>
    <row r="4" spans="1:16" x14ac:dyDescent="0.25">
      <c r="A4" s="2">
        <v>3</v>
      </c>
      <c r="B4" s="2"/>
      <c r="C4" s="20" t="s">
        <v>51</v>
      </c>
      <c r="D4" s="2"/>
      <c r="E4" s="2" t="s">
        <v>21</v>
      </c>
      <c r="F4" s="2"/>
      <c r="G4" s="2">
        <v>22</v>
      </c>
      <c r="H4" s="2"/>
      <c r="I4" s="2">
        <v>20</v>
      </c>
      <c r="J4" s="2"/>
      <c r="K4" s="2">
        <v>40</v>
      </c>
      <c r="L4" s="2"/>
      <c r="M4" s="2">
        <v>9</v>
      </c>
      <c r="N4" s="2"/>
      <c r="O4" s="2">
        <f t="shared" si="0"/>
        <v>91</v>
      </c>
      <c r="P4" s="2"/>
    </row>
    <row r="5" spans="1:16" x14ac:dyDescent="0.25">
      <c r="A5" s="2">
        <v>4</v>
      </c>
      <c r="B5" s="2"/>
      <c r="C5" s="20" t="s">
        <v>53</v>
      </c>
      <c r="D5" s="2"/>
      <c r="E5" s="2" t="s">
        <v>23</v>
      </c>
      <c r="F5" s="2"/>
      <c r="G5" s="2">
        <v>15</v>
      </c>
      <c r="H5" s="2"/>
      <c r="I5" s="2">
        <v>22</v>
      </c>
      <c r="J5" s="2"/>
      <c r="K5" s="2">
        <v>40</v>
      </c>
      <c r="L5" s="2"/>
      <c r="M5" s="2">
        <v>7</v>
      </c>
      <c r="N5" s="2"/>
      <c r="O5" s="2">
        <f t="shared" si="0"/>
        <v>84</v>
      </c>
      <c r="P5" s="2"/>
    </row>
    <row r="6" spans="1:16" x14ac:dyDescent="0.25">
      <c r="A6" s="2">
        <v>5</v>
      </c>
      <c r="B6" s="2"/>
      <c r="C6" s="20" t="s">
        <v>56</v>
      </c>
      <c r="D6" s="2"/>
      <c r="E6" s="2" t="s">
        <v>26</v>
      </c>
      <c r="F6" s="2"/>
      <c r="G6" s="2">
        <v>20</v>
      </c>
      <c r="H6" s="2"/>
      <c r="I6" s="2">
        <v>20</v>
      </c>
      <c r="J6" s="2"/>
      <c r="K6" s="2">
        <v>25</v>
      </c>
      <c r="L6" s="2"/>
      <c r="M6" s="2">
        <v>8</v>
      </c>
      <c r="N6" s="2"/>
      <c r="O6" s="2">
        <f t="shared" si="0"/>
        <v>73</v>
      </c>
      <c r="P6" s="2"/>
    </row>
    <row r="7" spans="1:16" x14ac:dyDescent="0.25">
      <c r="A7" s="2">
        <v>6</v>
      </c>
      <c r="B7" s="2"/>
      <c r="C7" s="20" t="s">
        <v>48</v>
      </c>
      <c r="D7" s="2"/>
      <c r="E7" s="2" t="s">
        <v>18</v>
      </c>
      <c r="F7" s="2"/>
      <c r="G7" s="2">
        <v>20</v>
      </c>
      <c r="H7" s="2"/>
      <c r="I7" s="2">
        <v>15</v>
      </c>
      <c r="J7" s="2"/>
      <c r="K7" s="2">
        <v>25</v>
      </c>
      <c r="L7" s="2"/>
      <c r="M7" s="2">
        <v>5</v>
      </c>
      <c r="N7" s="2"/>
      <c r="O7" s="2">
        <f t="shared" si="0"/>
        <v>65</v>
      </c>
      <c r="P7" s="2"/>
    </row>
    <row r="8" spans="1:16" x14ac:dyDescent="0.25">
      <c r="A8" s="2">
        <v>7</v>
      </c>
      <c r="B8" s="2"/>
      <c r="C8" s="20" t="s">
        <v>54</v>
      </c>
      <c r="D8" s="2"/>
      <c r="E8" s="2" t="s">
        <v>24</v>
      </c>
      <c r="F8" s="2"/>
      <c r="G8" s="2">
        <v>10</v>
      </c>
      <c r="H8" s="2"/>
      <c r="I8" s="2">
        <v>15</v>
      </c>
      <c r="J8" s="2"/>
      <c r="K8" s="2">
        <v>35</v>
      </c>
      <c r="L8" s="2"/>
      <c r="M8" s="2">
        <v>5</v>
      </c>
      <c r="N8" s="2"/>
      <c r="O8" s="2">
        <f t="shared" si="0"/>
        <v>65</v>
      </c>
      <c r="P8" s="2"/>
    </row>
    <row r="9" spans="1:16" x14ac:dyDescent="0.25">
      <c r="A9" s="2">
        <v>8</v>
      </c>
      <c r="B9" s="2"/>
      <c r="C9" s="20" t="s">
        <v>57</v>
      </c>
      <c r="D9" s="2"/>
      <c r="E9" s="2" t="s">
        <v>27</v>
      </c>
      <c r="F9" s="2"/>
      <c r="G9" s="2">
        <v>10</v>
      </c>
      <c r="H9" s="2"/>
      <c r="I9" s="2">
        <v>15</v>
      </c>
      <c r="J9" s="2"/>
      <c r="K9" s="2">
        <v>35</v>
      </c>
      <c r="L9" s="2"/>
      <c r="M9" s="2">
        <v>5</v>
      </c>
      <c r="N9" s="2"/>
      <c r="O9" s="2">
        <f t="shared" si="0"/>
        <v>65</v>
      </c>
      <c r="P9" s="2"/>
    </row>
    <row r="10" spans="1:16" x14ac:dyDescent="0.25">
      <c r="A10" s="2">
        <v>9</v>
      </c>
      <c r="B10" s="2"/>
      <c r="C10" s="20" t="s">
        <v>50</v>
      </c>
      <c r="D10" s="2"/>
      <c r="E10" s="2" t="s">
        <v>20</v>
      </c>
      <c r="F10" s="2"/>
      <c r="G10" s="2">
        <v>10</v>
      </c>
      <c r="H10" s="2"/>
      <c r="I10" s="2">
        <v>10</v>
      </c>
      <c r="J10" s="2"/>
      <c r="K10" s="2">
        <v>35</v>
      </c>
      <c r="L10" s="2"/>
      <c r="M10" s="2">
        <v>8</v>
      </c>
      <c r="N10" s="2"/>
      <c r="O10" s="2">
        <f t="shared" si="0"/>
        <v>63</v>
      </c>
      <c r="P10" s="2"/>
    </row>
    <row r="11" spans="1:16" x14ac:dyDescent="0.25">
      <c r="A11" s="2">
        <v>10</v>
      </c>
      <c r="B11" s="2"/>
      <c r="C11" s="20" t="s">
        <v>49</v>
      </c>
      <c r="D11" s="2"/>
      <c r="E11" s="2" t="s">
        <v>19</v>
      </c>
      <c r="F11" s="2"/>
      <c r="G11" s="2">
        <v>15</v>
      </c>
      <c r="H11" s="2"/>
      <c r="I11" s="2">
        <v>20</v>
      </c>
      <c r="J11" s="2"/>
      <c r="K11" s="2">
        <v>20</v>
      </c>
      <c r="L11" s="2"/>
      <c r="M11" s="2">
        <v>6</v>
      </c>
      <c r="N11" s="2"/>
      <c r="O11" s="2">
        <f t="shared" si="0"/>
        <v>61</v>
      </c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E13" s="4"/>
      <c r="F13" s="4" t="s">
        <v>35</v>
      </c>
      <c r="G13" s="5">
        <f>SUM(G2:G11)</f>
        <v>170</v>
      </c>
      <c r="H13" s="16" t="s">
        <v>36</v>
      </c>
      <c r="I13" s="5">
        <f>SUM(I2:I11)</f>
        <v>182</v>
      </c>
      <c r="J13" s="16" t="s">
        <v>37</v>
      </c>
      <c r="K13" s="5">
        <f>SUM(K2:K11)</f>
        <v>330</v>
      </c>
      <c r="L13" s="16" t="s">
        <v>38</v>
      </c>
      <c r="M13" s="5">
        <f>SUM(M2:M11)</f>
        <v>73</v>
      </c>
      <c r="N13" s="16" t="s">
        <v>34</v>
      </c>
      <c r="O13" s="5">
        <f>SUM(O2:O11)</f>
        <v>755</v>
      </c>
    </row>
    <row r="15" spans="1:16" x14ac:dyDescent="0.25">
      <c r="A15" s="4"/>
      <c r="B15" s="4"/>
      <c r="C15" s="4"/>
      <c r="D15" s="4"/>
      <c r="E15" s="4"/>
      <c r="F15" s="4"/>
    </row>
    <row r="16" spans="1:16" x14ac:dyDescent="0.25">
      <c r="A16" s="4" t="s">
        <v>32</v>
      </c>
      <c r="B16" s="4"/>
      <c r="C16" s="4"/>
      <c r="D16" s="4"/>
      <c r="E16" s="4"/>
      <c r="F16" s="4">
        <f>MIN(O2:O11)</f>
        <v>61</v>
      </c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 t="s">
        <v>33</v>
      </c>
      <c r="B18" s="4"/>
      <c r="C18" s="4"/>
      <c r="D18" s="4"/>
      <c r="E18" s="4"/>
      <c r="F18" s="4">
        <f>MAX(O2:O11)</f>
        <v>95</v>
      </c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 t="s">
        <v>39</v>
      </c>
      <c r="B20" s="4"/>
      <c r="C20" s="4"/>
      <c r="D20" s="4"/>
      <c r="E20" s="4"/>
      <c r="F20" s="4">
        <f>O13/10</f>
        <v>75.5</v>
      </c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 t="s">
        <v>40</v>
      </c>
      <c r="B22" s="4"/>
      <c r="C22" s="4"/>
      <c r="D22" s="4"/>
      <c r="E22" s="4"/>
      <c r="F22" s="4">
        <f>STDEV(O2:O11)</f>
        <v>13.753787357185171</v>
      </c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 t="s">
        <v>41</v>
      </c>
      <c r="B24" s="4"/>
      <c r="C24" s="4"/>
      <c r="D24" s="4"/>
      <c r="E24" s="4"/>
      <c r="F24" s="4">
        <f>MEDIAN(O2:O11)</f>
        <v>69</v>
      </c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 t="s">
        <v>42</v>
      </c>
      <c r="B26" s="4"/>
      <c r="C26" s="4"/>
      <c r="D26" s="4"/>
      <c r="E26" s="4"/>
      <c r="F26" s="4">
        <f>COUNTIF(O2:O11,"&lt;50")</f>
        <v>0</v>
      </c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 t="s">
        <v>43</v>
      </c>
      <c r="B28" s="4"/>
      <c r="C28" s="4"/>
      <c r="D28" s="4"/>
      <c r="E28" s="4"/>
      <c r="F28" s="4">
        <f>COUNTIFS(O2:O11,"&lt;50",O2:O11,"&gt;60")</f>
        <v>0</v>
      </c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 t="s">
        <v>44</v>
      </c>
      <c r="B30" s="4"/>
      <c r="C30" s="4"/>
      <c r="D30" s="4"/>
      <c r="E30" s="4"/>
      <c r="F30" s="4">
        <f>COUNTIFS(O2:O11,"&gt;61",O2:O11,"&lt;70")</f>
        <v>4</v>
      </c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 t="s">
        <v>45</v>
      </c>
      <c r="B32" s="4"/>
      <c r="C32" s="4"/>
      <c r="D32" s="4"/>
      <c r="E32" s="4"/>
      <c r="F32" s="4">
        <f>COUNTIFS(O2:O11,"&gt;71",O2:O11,"&lt;80")</f>
        <v>1</v>
      </c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 t="s">
        <v>46</v>
      </c>
      <c r="B34" s="4"/>
      <c r="C34" s="4"/>
      <c r="D34" s="4"/>
      <c r="E34" s="4"/>
      <c r="F34" s="4">
        <f>COUNTIFS(O2:O11,"&gt;81",O2:O11,"&lt;90")</f>
        <v>1</v>
      </c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 t="s">
        <v>47</v>
      </c>
      <c r="B36" s="4"/>
      <c r="C36" s="4"/>
      <c r="D36" s="4"/>
      <c r="E36" s="4"/>
      <c r="F36" s="4">
        <f>COUNTIFS(O2:O11,"&gt;91",O2:O11,"&lt;100")</f>
        <v>2</v>
      </c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</sheetData>
  <sortState ref="C2:O11">
    <sortCondition descending="1" ref="O2:O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" sqref="I3"/>
    </sheetView>
  </sheetViews>
  <sheetFormatPr defaultRowHeight="15" x14ac:dyDescent="0.25"/>
  <sheetData>
    <row r="1" spans="1:9" ht="21" x14ac:dyDescent="0.35">
      <c r="A1" s="17" t="s">
        <v>65</v>
      </c>
      <c r="G1" s="2"/>
      <c r="I1" s="2"/>
    </row>
    <row r="2" spans="1:9" x14ac:dyDescent="0.25">
      <c r="A2" t="s">
        <v>66</v>
      </c>
      <c r="C2" s="5" t="s">
        <v>59</v>
      </c>
      <c r="E2" s="5" t="s">
        <v>60</v>
      </c>
      <c r="G2" s="5" t="s">
        <v>61</v>
      </c>
      <c r="I2" s="5" t="s">
        <v>62</v>
      </c>
    </row>
    <row r="3" spans="1:9" x14ac:dyDescent="0.25">
      <c r="A3" s="1">
        <v>9</v>
      </c>
      <c r="C3" s="2">
        <v>90</v>
      </c>
      <c r="E3" s="2">
        <v>85</v>
      </c>
      <c r="G3" s="2">
        <v>75</v>
      </c>
      <c r="I3" s="2">
        <f t="shared" ref="I3:I12" si="0">0.25*($C3+E3)+0.5*($G3)</f>
        <v>81.25</v>
      </c>
    </row>
    <row r="4" spans="1:9" x14ac:dyDescent="0.25">
      <c r="A4" s="1">
        <v>10</v>
      </c>
      <c r="C4" s="2">
        <v>85</v>
      </c>
      <c r="E4" s="2">
        <v>80</v>
      </c>
      <c r="G4" s="2">
        <v>80</v>
      </c>
      <c r="I4" s="2">
        <f t="shared" si="0"/>
        <v>81.25</v>
      </c>
    </row>
    <row r="5" spans="1:9" x14ac:dyDescent="0.25">
      <c r="A5" s="1">
        <v>4</v>
      </c>
      <c r="C5" s="2">
        <v>70</v>
      </c>
      <c r="E5" s="2">
        <v>65</v>
      </c>
      <c r="G5" s="2">
        <v>75</v>
      </c>
      <c r="I5" s="2">
        <f t="shared" si="0"/>
        <v>71.25</v>
      </c>
    </row>
    <row r="6" spans="1:9" x14ac:dyDescent="0.25">
      <c r="A6" s="1">
        <v>7</v>
      </c>
      <c r="C6" s="2">
        <v>85</v>
      </c>
      <c r="E6" s="2">
        <v>75</v>
      </c>
      <c r="G6" s="2">
        <v>60</v>
      </c>
      <c r="I6" s="2">
        <f t="shared" si="0"/>
        <v>70</v>
      </c>
    </row>
    <row r="7" spans="1:9" x14ac:dyDescent="0.25">
      <c r="A7" s="1">
        <v>8</v>
      </c>
      <c r="C7" s="2">
        <v>75</v>
      </c>
      <c r="E7" s="2">
        <v>65</v>
      </c>
      <c r="G7" s="2">
        <v>65</v>
      </c>
      <c r="I7" s="2">
        <f t="shared" si="0"/>
        <v>67.5</v>
      </c>
    </row>
    <row r="8" spans="1:9" x14ac:dyDescent="0.25">
      <c r="A8" s="1">
        <v>2</v>
      </c>
      <c r="C8" s="2">
        <v>60</v>
      </c>
      <c r="E8" s="2">
        <v>65</v>
      </c>
      <c r="G8" s="2">
        <v>55</v>
      </c>
      <c r="I8" s="2">
        <f t="shared" si="0"/>
        <v>58.75</v>
      </c>
    </row>
    <row r="9" spans="1:9" x14ac:dyDescent="0.25">
      <c r="A9" s="1">
        <v>6</v>
      </c>
      <c r="C9" s="2">
        <v>55</v>
      </c>
      <c r="E9" s="2">
        <v>60</v>
      </c>
      <c r="G9" s="2">
        <v>55</v>
      </c>
      <c r="I9" s="2">
        <f t="shared" si="0"/>
        <v>56.25</v>
      </c>
    </row>
    <row r="10" spans="1:9" x14ac:dyDescent="0.25">
      <c r="A10" s="1">
        <v>5</v>
      </c>
      <c r="C10" s="2">
        <v>50</v>
      </c>
      <c r="E10" s="2">
        <v>50</v>
      </c>
      <c r="G10" s="2">
        <v>60</v>
      </c>
      <c r="I10" s="2">
        <f t="shared" si="0"/>
        <v>55</v>
      </c>
    </row>
    <row r="11" spans="1:9" x14ac:dyDescent="0.25">
      <c r="A11" s="1">
        <v>1</v>
      </c>
      <c r="C11" s="2">
        <v>45</v>
      </c>
      <c r="E11" s="2">
        <v>50</v>
      </c>
      <c r="G11" s="2">
        <v>45</v>
      </c>
      <c r="I11" s="2">
        <f t="shared" si="0"/>
        <v>46.25</v>
      </c>
    </row>
    <row r="12" spans="1:9" x14ac:dyDescent="0.25">
      <c r="A12" s="1">
        <v>3</v>
      </c>
      <c r="C12" s="2">
        <v>35</v>
      </c>
      <c r="E12" s="2">
        <v>45</v>
      </c>
      <c r="G12" s="2">
        <v>30</v>
      </c>
      <c r="I12" s="2">
        <f t="shared" si="0"/>
        <v>35</v>
      </c>
    </row>
    <row r="15" spans="1:9" x14ac:dyDescent="0.25">
      <c r="A15" s="4" t="s">
        <v>63</v>
      </c>
      <c r="C15">
        <f>AVERAGE(C3:C12)</f>
        <v>65</v>
      </c>
      <c r="E15">
        <f>AVERAGE(E3:E12)</f>
        <v>64</v>
      </c>
      <c r="G15">
        <f>AVERAGE(G3:G12)</f>
        <v>60</v>
      </c>
    </row>
    <row r="17" spans="1:7" x14ac:dyDescent="0.25">
      <c r="A17" s="4" t="s">
        <v>64</v>
      </c>
      <c r="C17" s="3">
        <v>0.25</v>
      </c>
      <c r="E17" s="3">
        <v>0.25</v>
      </c>
      <c r="G17" s="3">
        <v>0.5</v>
      </c>
    </row>
  </sheetData>
  <sortState ref="A2:I12">
    <sortCondition descending="1" ref="I2:I1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F22" sqref="F22"/>
    </sheetView>
  </sheetViews>
  <sheetFormatPr defaultRowHeight="15" x14ac:dyDescent="0.25"/>
  <sheetData>
    <row r="2" spans="1:6" ht="26.25" x14ac:dyDescent="0.4">
      <c r="A2" s="6" t="s">
        <v>67</v>
      </c>
    </row>
    <row r="3" spans="1:6" x14ac:dyDescent="0.25">
      <c r="F3" s="2"/>
    </row>
    <row r="4" spans="1:6" x14ac:dyDescent="0.25">
      <c r="A4" t="s">
        <v>68</v>
      </c>
      <c r="F4" s="2">
        <v>17000</v>
      </c>
    </row>
    <row r="5" spans="1:6" x14ac:dyDescent="0.25">
      <c r="A5" t="s">
        <v>69</v>
      </c>
      <c r="F5" s="2">
        <v>1000</v>
      </c>
    </row>
    <row r="6" spans="1:6" x14ac:dyDescent="0.25">
      <c r="A6" t="s">
        <v>70</v>
      </c>
      <c r="F6" s="2">
        <v>14</v>
      </c>
    </row>
    <row r="7" spans="1:6" x14ac:dyDescent="0.25">
      <c r="A7" t="s">
        <v>80</v>
      </c>
      <c r="F7" s="8">
        <f>(F4-F5)/F6</f>
        <v>1142.8571428571429</v>
      </c>
    </row>
    <row r="8" spans="1:6" x14ac:dyDescent="0.25">
      <c r="F8" s="2"/>
    </row>
    <row r="9" spans="1:6" x14ac:dyDescent="0.25">
      <c r="F9" s="2"/>
    </row>
    <row r="10" spans="1:6" x14ac:dyDescent="0.25">
      <c r="A10" s="4" t="s">
        <v>71</v>
      </c>
      <c r="F10" s="2"/>
    </row>
    <row r="11" spans="1:6" x14ac:dyDescent="0.25">
      <c r="A11" t="s">
        <v>72</v>
      </c>
      <c r="F11" s="2">
        <v>320</v>
      </c>
    </row>
    <row r="12" spans="1:6" x14ac:dyDescent="0.25">
      <c r="F12" s="2"/>
    </row>
    <row r="13" spans="1:6" x14ac:dyDescent="0.25">
      <c r="A13" t="s">
        <v>73</v>
      </c>
      <c r="F13" s="2">
        <v>5000</v>
      </c>
    </row>
    <row r="14" spans="1:6" x14ac:dyDescent="0.25">
      <c r="A14" t="s">
        <v>74</v>
      </c>
      <c r="F14" s="2">
        <v>0.18</v>
      </c>
    </row>
    <row r="15" spans="1:6" x14ac:dyDescent="0.25">
      <c r="A15" s="4" t="s">
        <v>75</v>
      </c>
      <c r="F15" s="2">
        <f>F13*F14</f>
        <v>900</v>
      </c>
    </row>
    <row r="16" spans="1:6" x14ac:dyDescent="0.25">
      <c r="F16" s="2"/>
    </row>
    <row r="17" spans="1:6" x14ac:dyDescent="0.25">
      <c r="A17" t="s">
        <v>76</v>
      </c>
      <c r="F17" s="2">
        <v>450</v>
      </c>
    </row>
    <row r="18" spans="1:6" x14ac:dyDescent="0.25">
      <c r="A18" t="s">
        <v>77</v>
      </c>
      <c r="F18" s="2">
        <v>800</v>
      </c>
    </row>
    <row r="19" spans="1:6" x14ac:dyDescent="0.25">
      <c r="F19" s="2"/>
    </row>
    <row r="20" spans="1:6" x14ac:dyDescent="0.25">
      <c r="A20" s="4" t="s">
        <v>78</v>
      </c>
      <c r="F20" s="5">
        <f>F11+F15+F17+F18</f>
        <v>2470</v>
      </c>
    </row>
    <row r="21" spans="1:6" x14ac:dyDescent="0.25">
      <c r="F21" s="2"/>
    </row>
    <row r="22" spans="1:6" ht="15.75" x14ac:dyDescent="0.25">
      <c r="A22" s="9" t="s">
        <v>79</v>
      </c>
      <c r="B22" s="7"/>
      <c r="F22" s="10">
        <f>F7+F20</f>
        <v>3612.8571428571431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D8" sqref="D8"/>
    </sheetView>
  </sheetViews>
  <sheetFormatPr defaultRowHeight="15" x14ac:dyDescent="0.25"/>
  <cols>
    <col min="7" max="7" width="25.7109375" customWidth="1"/>
  </cols>
  <sheetData>
    <row r="2" spans="2:10" ht="26.25" x14ac:dyDescent="0.4">
      <c r="B2" s="12" t="s">
        <v>81</v>
      </c>
      <c r="D2" s="12" t="s">
        <v>82</v>
      </c>
      <c r="G2" s="12" t="s">
        <v>83</v>
      </c>
      <c r="J2" s="14" t="s">
        <v>84</v>
      </c>
    </row>
    <row r="3" spans="2:10" x14ac:dyDescent="0.25">
      <c r="B3" s="2"/>
      <c r="C3" s="2"/>
      <c r="D3" s="2"/>
      <c r="E3" s="2"/>
      <c r="F3" s="2"/>
      <c r="G3" s="2"/>
    </row>
    <row r="4" spans="2:10" x14ac:dyDescent="0.25">
      <c r="B4" s="2">
        <v>0</v>
      </c>
      <c r="C4" s="2"/>
      <c r="D4" s="2">
        <v>0</v>
      </c>
      <c r="E4" s="2"/>
      <c r="F4" s="2"/>
      <c r="G4" s="2">
        <v>0</v>
      </c>
    </row>
    <row r="5" spans="2:10" x14ac:dyDescent="0.25">
      <c r="B5" s="2">
        <v>2</v>
      </c>
      <c r="C5" s="2"/>
      <c r="D5" s="2">
        <v>35</v>
      </c>
      <c r="E5" s="2"/>
      <c r="F5" s="2"/>
      <c r="G5" s="2">
        <f>($D5-$D4)/(2*3600)</f>
        <v>4.8611111111111112E-3</v>
      </c>
    </row>
    <row r="6" spans="2:10" x14ac:dyDescent="0.25">
      <c r="B6" s="2">
        <v>4</v>
      </c>
      <c r="C6" s="2"/>
      <c r="D6" s="2">
        <v>60</v>
      </c>
      <c r="E6" s="2"/>
      <c r="F6" s="2"/>
      <c r="G6" s="2">
        <f t="shared" ref="G6:G9" si="0">($D6-$D5)/(2*3600)</f>
        <v>3.472222222222222E-3</v>
      </c>
    </row>
    <row r="7" spans="2:10" x14ac:dyDescent="0.25">
      <c r="B7" s="2">
        <v>6</v>
      </c>
      <c r="C7" s="2"/>
      <c r="D7" s="2">
        <v>78</v>
      </c>
      <c r="E7" s="2"/>
      <c r="F7" s="2"/>
      <c r="G7" s="2">
        <f t="shared" si="0"/>
        <v>2.5000000000000001E-3</v>
      </c>
    </row>
    <row r="8" spans="2:10" x14ac:dyDescent="0.25">
      <c r="B8" s="2">
        <v>8</v>
      </c>
      <c r="C8" s="2"/>
      <c r="D8" s="2">
        <v>95</v>
      </c>
      <c r="E8" s="2"/>
      <c r="F8" s="2"/>
      <c r="G8" s="2">
        <f t="shared" si="0"/>
        <v>2.3611111111111111E-3</v>
      </c>
    </row>
    <row r="9" spans="2:10" x14ac:dyDescent="0.25">
      <c r="B9" s="2">
        <v>10</v>
      </c>
      <c r="C9" s="2"/>
      <c r="D9" s="2">
        <v>110</v>
      </c>
      <c r="E9" s="2"/>
      <c r="F9" s="2"/>
      <c r="G9" s="2">
        <f t="shared" si="0"/>
        <v>2.0833333333333333E-3</v>
      </c>
    </row>
    <row r="10" spans="2:10" x14ac:dyDescent="0.25">
      <c r="B10" s="2">
        <v>12</v>
      </c>
      <c r="C10" s="2"/>
      <c r="D10" s="2">
        <v>120</v>
      </c>
      <c r="E10" s="2"/>
      <c r="F10" s="2"/>
      <c r="G10" s="2"/>
    </row>
    <row r="11" spans="2:10" ht="17.25" x14ac:dyDescent="0.25">
      <c r="H11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I6" sqref="I6"/>
    </sheetView>
  </sheetViews>
  <sheetFormatPr defaultRowHeight="15" x14ac:dyDescent="0.25"/>
  <cols>
    <col min="3" max="3" width="6.85546875" customWidth="1"/>
    <col min="4" max="4" width="9.85546875" customWidth="1"/>
    <col min="6" max="6" width="18.42578125" customWidth="1"/>
    <col min="7" max="7" width="14.7109375" customWidth="1"/>
  </cols>
  <sheetData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8.75" x14ac:dyDescent="0.3">
      <c r="A3" s="2"/>
      <c r="B3" s="15" t="s">
        <v>85</v>
      </c>
      <c r="C3" s="15"/>
      <c r="D3" s="15" t="s">
        <v>86</v>
      </c>
      <c r="E3" s="15"/>
      <c r="F3" s="15" t="s">
        <v>97</v>
      </c>
      <c r="G3" s="15"/>
      <c r="H3" s="15"/>
      <c r="I3" s="15" t="s">
        <v>88</v>
      </c>
      <c r="J3" s="11"/>
      <c r="K3" s="2"/>
      <c r="M3" s="12" t="s">
        <v>87</v>
      </c>
    </row>
    <row r="4" spans="1:13" x14ac:dyDescent="0.25">
      <c r="A4" s="2"/>
      <c r="B4" s="2">
        <v>0</v>
      </c>
      <c r="C4" s="2"/>
      <c r="D4" s="2">
        <v>0</v>
      </c>
      <c r="E4" s="2"/>
      <c r="F4" s="2">
        <f>($D5+$D4)*2/(2*3600)</f>
        <v>9.7222222222222224E-3</v>
      </c>
      <c r="G4" s="2"/>
      <c r="H4" s="2"/>
      <c r="I4" s="2">
        <v>0</v>
      </c>
      <c r="K4" s="2"/>
    </row>
    <row r="5" spans="1:13" x14ac:dyDescent="0.25">
      <c r="A5" s="2"/>
      <c r="B5" s="2">
        <v>2</v>
      </c>
      <c r="C5" s="2"/>
      <c r="D5" s="2">
        <v>35</v>
      </c>
      <c r="E5" s="2"/>
      <c r="F5" s="2">
        <f t="shared" ref="F5:F9" si="0">($D6+$D5)*2/(2*3600)</f>
        <v>2.6388888888888889E-2</v>
      </c>
      <c r="G5" s="2"/>
      <c r="H5" s="2"/>
      <c r="I5" s="2">
        <f t="shared" ref="I5:I10" si="1">$I4+$F4</f>
        <v>9.7222222222222224E-3</v>
      </c>
      <c r="K5" s="2"/>
    </row>
    <row r="6" spans="1:13" x14ac:dyDescent="0.25">
      <c r="A6" s="2"/>
      <c r="B6" s="2">
        <v>4</v>
      </c>
      <c r="C6" s="2"/>
      <c r="D6" s="2">
        <v>60</v>
      </c>
      <c r="E6" s="2"/>
      <c r="F6" s="2">
        <f t="shared" si="0"/>
        <v>3.833333333333333E-2</v>
      </c>
      <c r="G6" s="2"/>
      <c r="H6" s="2"/>
      <c r="I6" s="2">
        <f t="shared" si="1"/>
        <v>3.6111111111111108E-2</v>
      </c>
      <c r="K6" s="2"/>
    </row>
    <row r="7" spans="1:13" x14ac:dyDescent="0.25">
      <c r="A7" s="2"/>
      <c r="B7" s="2">
        <v>6</v>
      </c>
      <c r="C7" s="2"/>
      <c r="D7" s="2">
        <v>78</v>
      </c>
      <c r="E7" s="2"/>
      <c r="F7" s="2">
        <f t="shared" si="0"/>
        <v>4.8055555555555553E-2</v>
      </c>
      <c r="G7" s="2"/>
      <c r="H7" s="2"/>
      <c r="I7" s="2">
        <f t="shared" si="1"/>
        <v>7.4444444444444438E-2</v>
      </c>
      <c r="K7" s="2"/>
    </row>
    <row r="8" spans="1:13" x14ac:dyDescent="0.25">
      <c r="A8" s="2"/>
      <c r="B8" s="2">
        <v>8</v>
      </c>
      <c r="C8" s="2"/>
      <c r="D8" s="2">
        <v>95</v>
      </c>
      <c r="E8" s="2"/>
      <c r="F8" s="2">
        <f t="shared" si="0"/>
        <v>5.6944444444444443E-2</v>
      </c>
      <c r="G8" s="2"/>
      <c r="H8" s="2"/>
      <c r="I8" s="2">
        <f t="shared" si="1"/>
        <v>0.1225</v>
      </c>
      <c r="K8" s="2"/>
    </row>
    <row r="9" spans="1:13" x14ac:dyDescent="0.25">
      <c r="A9" s="2"/>
      <c r="B9" s="2">
        <v>10</v>
      </c>
      <c r="C9" s="2"/>
      <c r="D9" s="2">
        <v>110</v>
      </c>
      <c r="E9" s="2"/>
      <c r="F9" s="2">
        <f t="shared" si="0"/>
        <v>6.3888888888888884E-2</v>
      </c>
      <c r="G9" s="2"/>
      <c r="H9" s="2"/>
      <c r="I9" s="2">
        <f t="shared" si="1"/>
        <v>0.17944444444444443</v>
      </c>
      <c r="K9" s="2"/>
    </row>
    <row r="10" spans="1:13" x14ac:dyDescent="0.25">
      <c r="A10" s="2"/>
      <c r="B10" s="2">
        <v>12</v>
      </c>
      <c r="C10" s="2"/>
      <c r="D10" s="2">
        <v>120</v>
      </c>
      <c r="E10" s="2"/>
      <c r="F10" s="2"/>
      <c r="G10" s="2"/>
      <c r="H10" s="2"/>
      <c r="I10" s="2">
        <f t="shared" si="1"/>
        <v>0.24333333333333332</v>
      </c>
      <c r="K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Tammana Hemanth Sai Surya Kumar</dc:creator>
  <cp:lastModifiedBy>Tammana Hemanth Sai Surya Kumar</cp:lastModifiedBy>
  <cp:lastPrinted>2017-07-24T06:05:40Z</cp:lastPrinted>
  <dcterms:created xsi:type="dcterms:W3CDTF">2017-07-24T04:50:29Z</dcterms:created>
  <dcterms:modified xsi:type="dcterms:W3CDTF">2017-08-17T10:02:35Z</dcterms:modified>
</cp:coreProperties>
</file>