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State\"/>
    </mc:Choice>
  </mc:AlternateContent>
  <xr:revisionPtr revIDLastSave="0" documentId="13_ncr:1_{D9D60831-7B56-4FD9-B4DC-33FC2F6D79A6}" xr6:coauthVersionLast="47" xr6:coauthVersionMax="47" xr10:uidLastSave="{00000000-0000-0000-0000-000000000000}"/>
  <bookViews>
    <workbookView xWindow="-108" yWindow="-108" windowWidth="23256" windowHeight="12456" firstSheet="8" activeTab="10" xr2:uid="{B57DF68B-D434-49ED-89A5-C8439F639522}"/>
  </bookViews>
  <sheets>
    <sheet name="measure of central tendency" sheetId="1" r:id="rId1"/>
    <sheet name="measure of dispersion" sheetId="2" r:id="rId2"/>
    <sheet name="More Statestics Que" sheetId="3" r:id="rId3"/>
    <sheet name="Skewness,Kurtosis" sheetId="4" r:id="rId4"/>
    <sheet name="Percentile and Quartiles" sheetId="5" r:id="rId5"/>
    <sheet name="Correlation and Covariance" sheetId="6" r:id="rId6"/>
    <sheet name="Discrete Random variable" sheetId="7" r:id="rId7"/>
    <sheet name="Continuous Random Variable" sheetId="8" r:id="rId8"/>
    <sheet name="Discrete Distribution" sheetId="9" r:id="rId9"/>
    <sheet name="Continuous Distribution" sheetId="10" r:id="rId10"/>
    <sheet name="Confidence Interval Problems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1" l="1"/>
  <c r="C19" i="10"/>
  <c r="C10" i="10"/>
  <c r="C9" i="10"/>
  <c r="C25" i="9"/>
  <c r="C18" i="9" l="1"/>
  <c r="C9" i="9"/>
  <c r="B49" i="8"/>
  <c r="B40" i="8"/>
  <c r="B30" i="8"/>
  <c r="B29" i="8"/>
  <c r="C19" i="8"/>
  <c r="C10" i="8"/>
  <c r="C17" i="7"/>
  <c r="C8" i="7"/>
  <c r="E101" i="6" l="1"/>
  <c r="E59" i="6"/>
  <c r="E25" i="6"/>
  <c r="B113" i="5" l="1"/>
  <c r="B108" i="5"/>
  <c r="B107" i="5"/>
  <c r="B106" i="5"/>
  <c r="B104" i="5"/>
  <c r="B103" i="5"/>
  <c r="B102" i="5"/>
  <c r="B56" i="5"/>
  <c r="B52" i="5"/>
  <c r="B51" i="5"/>
  <c r="B50" i="5"/>
  <c r="B49" i="5"/>
  <c r="B47" i="5"/>
  <c r="B46" i="5"/>
  <c r="B45" i="5"/>
  <c r="B83" i="4"/>
  <c r="B81" i="4"/>
  <c r="B31" i="4"/>
  <c r="B33" i="4"/>
  <c r="C92" i="3"/>
  <c r="C91" i="3"/>
  <c r="E56" i="3"/>
  <c r="E55" i="3"/>
  <c r="E54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39" i="3"/>
  <c r="B227" i="2"/>
  <c r="B225" i="2"/>
  <c r="B223" i="2"/>
  <c r="B178" i="2"/>
  <c r="B176" i="2"/>
  <c r="B144" i="2"/>
  <c r="B142" i="2"/>
  <c r="B140" i="2"/>
  <c r="D82" i="2"/>
  <c r="D80" i="2"/>
  <c r="D78" i="2"/>
  <c r="B50" i="2"/>
  <c r="B48" i="2"/>
  <c r="B46" i="2"/>
  <c r="B120" i="1"/>
  <c r="B118" i="1"/>
  <c r="B116" i="1"/>
  <c r="B78" i="1"/>
  <c r="B76" i="1"/>
  <c r="B74" i="1"/>
  <c r="B37" i="1"/>
  <c r="B35" i="1"/>
  <c r="B33" i="1"/>
</calcChain>
</file>

<file path=xl/sharedStrings.xml><?xml version="1.0" encoding="utf-8"?>
<sst xmlns="http://schemas.openxmlformats.org/spreadsheetml/2006/main" count="609" uniqueCount="438">
  <si>
    <t>Questions on measure of central tendency</t>
  </si>
  <si>
    <t>1) Business Problem: A retail store wants to analyze the sales data of a particular</t>
  </si>
  <si>
    <t>product category to understand the typical sales performance and make strategic</t>
  </si>
  <si>
    <t>decisions.</t>
  </si>
  <si>
    <t>Data:</t>
  </si>
  <si>
    <t>Let's consider the weekly sales data (in units) for the past month for a specific product</t>
  </si>
  <si>
    <t>category:</t>
  </si>
  <si>
    <t>Week 1: 50 units</t>
  </si>
  <si>
    <t>Week 2: 60 units</t>
  </si>
  <si>
    <t>Week 3: 55 units</t>
  </si>
  <si>
    <t>Week 4: 70 units</t>
  </si>
  <si>
    <t>Question:</t>
  </si>
  <si>
    <t>1. Mean: What is the average weekly sales of the product category?</t>
  </si>
  <si>
    <t>2. Median: What is the typical or central sales value for the product category?</t>
  </si>
  <si>
    <t>3. Mode: Are there any recurring or most frequently occurring sales figures for the</t>
  </si>
  <si>
    <t>product category?</t>
  </si>
  <si>
    <t>By answering these questions using the mean, median, and mode, the retail store can</t>
  </si>
  <si>
    <t>gain insights into the sales performance of the product category, identify any patterns or</t>
  </si>
  <si>
    <t>outliers, and make informed decisions regarding stock management, marketing</t>
  </si>
  <si>
    <t>strategies, and product placement.</t>
  </si>
  <si>
    <t>Week 1</t>
  </si>
  <si>
    <t>Week 2</t>
  </si>
  <si>
    <t>Week 3</t>
  </si>
  <si>
    <t>Week 4</t>
  </si>
  <si>
    <t>Mean</t>
  </si>
  <si>
    <t>Median</t>
  </si>
  <si>
    <t>Mode</t>
  </si>
  <si>
    <t>Units</t>
  </si>
  <si>
    <t>ANSWER</t>
  </si>
  <si>
    <t>2) Business Problem: A restaurant wants to analyze the waiting times of its</t>
  </si>
  <si>
    <t>customers to understand the typical waiting experience and improve service</t>
  </si>
  <si>
    <t>efficiency.</t>
  </si>
  <si>
    <t>Let's consider the waiting times (in minutes) for the past 20 customers:</t>
  </si>
  <si>
    <t>15, 10, 20, 25, 15, 10, 30, 20, 15, 10,</t>
  </si>
  <si>
    <t>10, 25, 15, 20, 20, 15, 10, 10, 20, 25</t>
  </si>
  <si>
    <t>1. Mean: What is the average waiting time for customers at the restaurant?</t>
  </si>
  <si>
    <t>2. Median: What is the typical or central waiting time experienced by customers?</t>
  </si>
  <si>
    <t>3. Mode: Are there any recurring or most frequently occurring waiting times for</t>
  </si>
  <si>
    <t>customers?</t>
  </si>
  <si>
    <t>By answering these questions using the mean, median, and mode, the restaurant can</t>
  </si>
  <si>
    <t>gain insights into the average waiting time, identify any common or peak waiting periods,</t>
  </si>
  <si>
    <t>and make informed decisions to optimize the customer service process, such as</t>
  </si>
  <si>
    <t>adjusting staffing levels, streamlining operations, or implementing strategies to reduce</t>
  </si>
  <si>
    <t>waiting times.</t>
  </si>
  <si>
    <t>Minute</t>
  </si>
  <si>
    <t>3) Business Problem: A car rental company wants to analyze the rental durations of</t>
  </si>
  <si>
    <t>its customers to understand the typical rental period and optimize its pricing and</t>
  </si>
  <si>
    <t>fleet management strategies.</t>
  </si>
  <si>
    <t>Let's consider the rental durations (in days) for a sample of 50 customers:</t>
  </si>
  <si>
    <t>1. Mean: What is the average rental duration for customers at the car rental company?</t>
  </si>
  <si>
    <t>2. Median: What is the typical or central rental duration experienced by customers?</t>
  </si>
  <si>
    <t>3. Mode: Are there any recurring or most frequently occurring rental durations for</t>
  </si>
  <si>
    <t>By answering these questions using the mean</t>
  </si>
  <si>
    <t xml:space="preserve"> median</t>
  </si>
  <si>
    <t xml:space="preserve"> and mode</t>
  </si>
  <si>
    <t xml:space="preserve"> the car rental</t>
  </si>
  <si>
    <t>company can gain insights into the average rental duration</t>
  </si>
  <si>
    <t xml:space="preserve"> understand the most</t>
  </si>
  <si>
    <t>common rental periods</t>
  </si>
  <si>
    <t xml:space="preserve"> and make informed decisions regarding pricing</t>
  </si>
  <si>
    <t xml:space="preserve"> fleet size</t>
  </si>
  <si>
    <t xml:space="preserve"> and</t>
  </si>
  <si>
    <t>availability. Additionally</t>
  </si>
  <si>
    <t xml:space="preserve"> this analysis can help the company optimize resource allocation</t>
  </si>
  <si>
    <t>plan for peak demand periods</t>
  </si>
  <si>
    <t xml:space="preserve"> and enhance customer satisfaction by aligning service</t>
  </si>
  <si>
    <t>offerings with customers' typical rental needs.</t>
  </si>
  <si>
    <t>Days</t>
  </si>
  <si>
    <t>Questions on measure of dispersion</t>
  </si>
  <si>
    <t>1) Problem: A manufacturing company wants to analyze the production output of a</t>
  </si>
  <si>
    <t>specific machine to understand the variability or spread in its performance.</t>
  </si>
  <si>
    <t>Let's consider the number of units produced per hour by the machine for a sample of 10</t>
  </si>
  <si>
    <t>working days:</t>
  </si>
  <si>
    <t>Day 1: 120 units</t>
  </si>
  <si>
    <t>Day 2: 110 units</t>
  </si>
  <si>
    <t>Day 3: 130 units</t>
  </si>
  <si>
    <t>Day 4: 115 units</t>
  </si>
  <si>
    <t>Day 5: 125 units</t>
  </si>
  <si>
    <t>Day 6: 105 units</t>
  </si>
  <si>
    <t>Day 7: 135 units</t>
  </si>
  <si>
    <t>Day 8: 115 units</t>
  </si>
  <si>
    <t>Day 9: 125 units</t>
  </si>
  <si>
    <t>Day 10: 140 units</t>
  </si>
  <si>
    <t>1. Range: What is the range of the production output for the machine?</t>
  </si>
  <si>
    <t>2. Variance: What is the variance of the production output for the machine?</t>
  </si>
  <si>
    <t>3. Standard Deviation: What is the standard deviation of the production output for the</t>
  </si>
  <si>
    <t>machine?</t>
  </si>
  <si>
    <t>By answering these questions using different measures of dispersion</t>
  </si>
  <si>
    <t xml:space="preserve"> the manufacturing</t>
  </si>
  <si>
    <t>company can gain insights into the variability in the machine's production output. This</t>
  </si>
  <si>
    <t>information can help identify any fluctuations</t>
  </si>
  <si>
    <t xml:space="preserve"> assess the consistency of performance</t>
  </si>
  <si>
    <t>and make informed decisions regarding quality control</t>
  </si>
  <si>
    <t xml:space="preserve"> scheduling</t>
  </si>
  <si>
    <t xml:space="preserve"> and resource</t>
  </si>
  <si>
    <t>allocation.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</si>
  <si>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</si>
  <si>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</si>
  <si>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</si>
  <si>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</si>
  <si>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</si>
  <si>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</si>
  <si>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</si>
  <si>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</si>
  <si>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</si>
  <si>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</si>
  <si>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units</t>
  </si>
  <si>
    <t>Range</t>
  </si>
  <si>
    <t>Variance</t>
  </si>
  <si>
    <t>S.D</t>
  </si>
  <si>
    <t>Output of the machine</t>
  </si>
  <si>
    <t>output of the machine</t>
  </si>
  <si>
    <t>$500,</t>
  </si>
  <si>
    <t>$700,</t>
  </si>
  <si>
    <t>$400,</t>
  </si>
  <si>
    <t>$600,</t>
  </si>
  <si>
    <t>$550,</t>
  </si>
  <si>
    <t>$750,</t>
  </si>
  <si>
    <t>$650,</t>
  </si>
  <si>
    <t>$800,</t>
  </si>
  <si>
    <t>$450,</t>
  </si>
  <si>
    <t>$550</t>
  </si>
  <si>
    <t>Questions:</t>
  </si>
  <si>
    <t xml:space="preserve">2) Problem: A retail store wants to analyze the sales of a specific product to </t>
  </si>
  <si>
    <t>understand the variability in dailys sales andassess its inventory management.</t>
  </si>
  <si>
    <t>Let's consider the daily sales(in doller) for the past 30 days:</t>
  </si>
  <si>
    <t>1.Range:what is the range of the daily sales?</t>
  </si>
  <si>
    <t>2.variance:What is the variance of the daily sales?</t>
  </si>
  <si>
    <t>3.Standard deviation:what is the standard deviation of the daily sales?</t>
  </si>
  <si>
    <t>By answering these questions using different measures of dispersion, the retail store can</t>
  </si>
  <si>
    <t>gain insights into the variability in daily sales, assess the consistency of demand, and</t>
  </si>
  <si>
    <t>make informed decisions regarding inventory stocking levels, sales forecasting, and pricing strategies.</t>
  </si>
  <si>
    <t>$</t>
  </si>
  <si>
    <t>Daily sales</t>
  </si>
  <si>
    <t>3) Problem: An e-commerce platform wants to analyze the delivery times of its</t>
  </si>
  <si>
    <t>shipments to understand the variability in order fulfillment and optimize its</t>
  </si>
  <si>
    <t>logistics operations.</t>
  </si>
  <si>
    <t>Let's consider the delivery times (in days) for a sample of 50 shipments:</t>
  </si>
  <si>
    <t>3, 5, 2, 4, 6, 2, 3, 4, 2, 5,</t>
  </si>
  <si>
    <t>7, 2, 3, 4, 2, 4, 2, 3, 5, 6,</t>
  </si>
  <si>
    <t>3, 2, 1, 4, 2, 4, 5, 3, 2, 7,</t>
  </si>
  <si>
    <t>2, 3, 4, 5, 1, 6, 2, 4, 3, 5,</t>
  </si>
  <si>
    <t>3, 2, 4, 2, 6, 3, 2, 4, 5, 3</t>
  </si>
  <si>
    <t>1. Range: What is the range of the delivery times?</t>
  </si>
  <si>
    <t>2. Variance: What is the variance of the delivery times?</t>
  </si>
  <si>
    <t>3. Standard Deviation: What is the standard deviation of the delivery times?</t>
  </si>
  <si>
    <t>By answering these questions using different measures of dispersion, the e-commerce</t>
  </si>
  <si>
    <t>platform can gain insights into the variability in delivery times, identify any bottlenecks in</t>
  </si>
  <si>
    <t>the logistics process, and make informed decisions regarding shipment tracking,</t>
  </si>
  <si>
    <t>customer expectations, and service level agreements.</t>
  </si>
  <si>
    <t>Delivery Time</t>
  </si>
  <si>
    <t>their satisfaction with a particular service on a scale of 1 to 10.</t>
  </si>
  <si>
    <t>Let's consider the satisfaction ratings from 50 customers:</t>
  </si>
  <si>
    <t>8, 7, 9, 6, 7, 8, 9, 8, 7, 6,</t>
  </si>
  <si>
    <t>8, 9, 7, 8, 7, 6, 8, 9, 6, 7,</t>
  </si>
  <si>
    <t>8, 9, 7, 6, 7, 8, 9, 8, 7, 6,</t>
  </si>
  <si>
    <t>9, 8, 7, 6, 8, 9, 7, 8, 7, 6,</t>
  </si>
  <si>
    <t>9, 8, 7, 6, 7, 8, 9, 8, 7, 6</t>
  </si>
  <si>
    <t>1. Measure of Central Tendency: What is the average satisfaction rating?</t>
  </si>
  <si>
    <t>2. Measure of Dispersion: What is the standard deviation of the satisfaction ratings?</t>
  </si>
  <si>
    <t>By answering these questions, the company can gain insights into the average</t>
  </si>
  <si>
    <t>satisfaction rating of customers and understand the spread or variability in their ratings.</t>
  </si>
  <si>
    <t>This information can help identify areas for improvement, evaluate customer perception,</t>
  </si>
  <si>
    <t>and make informed decisions to enhance the service quality.</t>
  </si>
  <si>
    <t>Average</t>
  </si>
  <si>
    <t>Satisfaction Rating</t>
  </si>
  <si>
    <t>satisfaction Rating</t>
  </si>
  <si>
    <t>4) Problem : A survey was conducted to gather feedback from customers regarding</t>
  </si>
  <si>
    <t>assess the efficiency of its customer service operations.</t>
  </si>
  <si>
    <t>Let's consider the wait times (in minutes) for a sample of 100 randomly selected</t>
  </si>
  <si>
    <t>customer calls:</t>
  </si>
  <si>
    <t>1. Measure of Central Tendency: What is the average wait time for customers at the call</t>
  </si>
  <si>
    <t>center?</t>
  </si>
  <si>
    <t>2. Measure of Dispersion: What is the range of wait times for customers at the call</t>
  </si>
  <si>
    <t>3. Measure of Dispersion: What is the standard deviation of the wait times for customers</t>
  </si>
  <si>
    <t>at the call center?</t>
  </si>
  <si>
    <t>By answering these questions</t>
  </si>
  <si>
    <t xml:space="preserve"> the company can gain insights into the average wait time</t>
  </si>
  <si>
    <t>experienced by customers</t>
  </si>
  <si>
    <t xml:space="preserve"> assess the variability or spread in the wait times</t>
  </si>
  <si>
    <t xml:space="preserve"> and make</t>
  </si>
  <si>
    <t>informed decisions regarding staffing levels</t>
  </si>
  <si>
    <t xml:space="preserve"> call center efficiency</t>
  </si>
  <si>
    <t xml:space="preserve"> and customer</t>
  </si>
  <si>
    <t>satisfaction.</t>
  </si>
  <si>
    <t>5) Problem :A company wants to analyze the customer wait times at its call center to</t>
  </si>
  <si>
    <t xml:space="preserve"> wait time for customers at the call Center.</t>
  </si>
  <si>
    <t>the age distribution and demographics within the organization.</t>
  </si>
  <si>
    <t>Let's consider the ages of 100 employees:</t>
  </si>
  <si>
    <t>1. Frequency Distribution: Create a frequency distribution table for the ages of the</t>
  </si>
  <si>
    <t>employees.</t>
  </si>
  <si>
    <t>2. Mode: What is the mode (most common age) among the employees?</t>
  </si>
  <si>
    <t>3. Median: What is the median age of the employees?</t>
  </si>
  <si>
    <t>4. Range: What is the range of ages among the employees?</t>
  </si>
  <si>
    <t>By answering these questions using frequency distribution and other measures</t>
  </si>
  <si>
    <t xml:space="preserve"> the</t>
  </si>
  <si>
    <t>company can gain insights into the age distribution of its workforce</t>
  </si>
  <si>
    <t xml:space="preserve"> identify the most</t>
  </si>
  <si>
    <t>common age group</t>
  </si>
  <si>
    <t xml:space="preserve"> understand the central tendency</t>
  </si>
  <si>
    <t xml:space="preserve"> and assess the spread of ages.</t>
  </si>
  <si>
    <t>This information can be useful for workforce planning</t>
  </si>
  <si>
    <t xml:space="preserve"> diversity initiatives</t>
  </si>
  <si>
    <t>understanding the generational dynamics within the organization.</t>
  </si>
  <si>
    <t>1) Problem : A company wants to analyze the ages of its employees to understand</t>
  </si>
  <si>
    <t>Data</t>
  </si>
  <si>
    <t>Freq.</t>
  </si>
  <si>
    <t>median</t>
  </si>
  <si>
    <t>across different regions.</t>
  </si>
  <si>
    <t>Let's consider the sales figures (in thousands of dollars) for a sample of 50 products in</t>
  </si>
  <si>
    <t>three regions:</t>
  </si>
  <si>
    <t>Region 1: 45, 35, 40, 38, 42, 37, 39, 43, 44, 41,</t>
  </si>
  <si>
    <t>Region 2: 32, 28, 30, 34, 33, 35, 31, 29, 36, 37,</t>
  </si>
  <si>
    <t>Region 3: 40, 39, 42, 41, 38, 43, 45, 44, 41, 37</t>
  </si>
  <si>
    <t>1. Bar Chart: Create a bar chart to compare the sales figures across the three regions.</t>
  </si>
  <si>
    <t>2. Measure of Central Tendency: What is the average sales figure for each region?</t>
  </si>
  <si>
    <t>3. Measure of Dispersion</t>
  </si>
  <si>
    <t>: What is the range of sales figures in each region?</t>
  </si>
  <si>
    <t>Region 1</t>
  </si>
  <si>
    <t>Region 2</t>
  </si>
  <si>
    <t>Region 3</t>
  </si>
  <si>
    <t>2) Problem : A company wants to analyze the sales performance of its products</t>
  </si>
  <si>
    <t>Questions on Measure of Skewness and Kurtosis</t>
  </si>
  <si>
    <t>1) Question : A company wants to analyze the monthly returns of its investment</t>
  </si>
  <si>
    <t>portfolio to understand the distribution and risk associated with the returns.</t>
  </si>
  <si>
    <t>Let's consider the monthly returns (%) for the portfolio over a one-year period:</t>
  </si>
  <si>
    <t>Returns: -2.5, 1.3, -0.8, -1.9, 2.1, 0.5, -1.2, 1.8, -0.5, 2.3,</t>
  </si>
  <si>
    <t>-0.7, 1.2, -1.5, -0.3, 2.6, 1.1, -1.7, 0.9, -1.4, 0.3,</t>
  </si>
  <si>
    <t>1.9, -1.1, -0.4, 2.2, -0.9, 1.6, -0.6, -1.3, 2.4, 0.7,</t>
  </si>
  <si>
    <t>-1.8, 1.5, -0.2, -2.1, 2.8, 0.8, -1.6, 1.4, -0.1, 2.5,</t>
  </si>
  <si>
    <t>-1.0, 1.7, -0.9, -2.0, 2.7, 0.6, -1.4, 1.1, -0.3, 2.0</t>
  </si>
  <si>
    <t>1. Skewness: Calculate the skewness of the monthly returns.</t>
  </si>
  <si>
    <t>2. Kurtosis: Calculate the kurtosis of the monthly returns.</t>
  </si>
  <si>
    <t>3. Interpretation: Based on the skewness and kurtosis values, what can be said about</t>
  </si>
  <si>
    <t>the distribution of returns?</t>
  </si>
  <si>
    <t>By answering these questions using measures of skewness and kurtosis, the company</t>
  </si>
  <si>
    <t>can understand the shape and symmetry of the return distribution, assess the level of</t>
  </si>
  <si>
    <t>risk and potential outliers, and make informed decisions regarding portfolio management</t>
  </si>
  <si>
    <t>and risk mitigation strategies.</t>
  </si>
  <si>
    <t>Returns: -</t>
  </si>
  <si>
    <t>Skewness</t>
  </si>
  <si>
    <t>Kurtosis</t>
  </si>
  <si>
    <t>Interpretation</t>
  </si>
  <si>
    <t>Skewness =0 :Symmetrical</t>
  </si>
  <si>
    <t>Kurtosis &lt;0:platykurtic</t>
  </si>
  <si>
    <t>2) Question : A research study wants to analyze the income distribution of a</t>
  </si>
  <si>
    <t>population to understand the level of income inequality.</t>
  </si>
  <si>
    <t>Let's consider the monthly incomes (in thousands of dollars) of a sample of 100</t>
  </si>
  <si>
    <t>individuals:</t>
  </si>
  <si>
    <t>Incomes: 2.5</t>
  </si>
  <si>
    <t>1. Skewness: Calculate the skewness of the income distribution.</t>
  </si>
  <si>
    <t>2. Kurtosis: Calculate the kurtosis of the income distribution.</t>
  </si>
  <si>
    <t>3. Interpretation: Based on the skewness and kurtosis values</t>
  </si>
  <si>
    <t xml:space="preserve"> what can be inferred</t>
  </si>
  <si>
    <t>about the income inequality?</t>
  </si>
  <si>
    <t>By answering these questions using measures of skewness and kurtosis</t>
  </si>
  <si>
    <t xml:space="preserve"> the research</t>
  </si>
  <si>
    <t>study can assess the level of income inequality</t>
  </si>
  <si>
    <t xml:space="preserve"> determine the shape of the income</t>
  </si>
  <si>
    <t>distribution</t>
  </si>
  <si>
    <t xml:space="preserve"> and make informed policy recommendations to address income disparities.</t>
  </si>
  <si>
    <t>Incomes:</t>
  </si>
  <si>
    <t>Percentile and Quartiles</t>
  </si>
  <si>
    <t>1) Question : A company wants to analyze the salary distribution of its employees to</t>
  </si>
  <si>
    <t>determine the income levels at different percentiles.</t>
  </si>
  <si>
    <t>Let's consider the monthly salaries (in thousands of dollars) of a sample of 200</t>
  </si>
  <si>
    <t>employees:</t>
  </si>
  <si>
    <t>Salaries: 40</t>
  </si>
  <si>
    <t>1. Quartiles: Calculate the first quartile (Q1)</t>
  </si>
  <si>
    <t xml:space="preserve"> median (Q2)</t>
  </si>
  <si>
    <t xml:space="preserve"> and third quartile (Q3) of the</t>
  </si>
  <si>
    <t>salary distribution.</t>
  </si>
  <si>
    <t>2. Percentiles: Calculate the 10th percentile</t>
  </si>
  <si>
    <t xml:space="preserve"> 25th percentile</t>
  </si>
  <si>
    <t xml:space="preserve"> 75th percentile</t>
  </si>
  <si>
    <t xml:space="preserve"> and 90th</t>
  </si>
  <si>
    <t>percentile of the salary distribution.</t>
  </si>
  <si>
    <t>3. Interpretation: Based on the quartiles and percentiles</t>
  </si>
  <si>
    <t xml:space="preserve"> what can be inferred about the</t>
  </si>
  <si>
    <t>income distribution of the employees?</t>
  </si>
  <si>
    <t>By answering these questions using quartiles and percentiles</t>
  </si>
  <si>
    <t xml:space="preserve"> the company can</t>
  </si>
  <si>
    <t>understand the income levels at different points in the distribution</t>
  </si>
  <si>
    <t xml:space="preserve"> identify the median</t>
  </si>
  <si>
    <t>salary and the spread of salaries</t>
  </si>
  <si>
    <t xml:space="preserve"> and make informed decisions related to compensation</t>
  </si>
  <si>
    <t>employee benefits</t>
  </si>
  <si>
    <t xml:space="preserve"> and salary structures.</t>
  </si>
  <si>
    <t xml:space="preserve">Salaries: </t>
  </si>
  <si>
    <t>Quartiles</t>
  </si>
  <si>
    <t>Percentiles</t>
  </si>
  <si>
    <t xml:space="preserve"> Interpretation</t>
  </si>
  <si>
    <t>Q1</t>
  </si>
  <si>
    <t>Q2</t>
  </si>
  <si>
    <t>Q3</t>
  </si>
  <si>
    <t>2) Question : A research study wants to analyze the weight distribution of a sample</t>
  </si>
  <si>
    <t>of individuals to assess their health and body composition.</t>
  </si>
  <si>
    <t>Let's consider the weights (in kilograms) of a sample of 100 individuals:</t>
  </si>
  <si>
    <t>Weights: 55, 60, 62, 65, 68, 70, 72, 75, 78, 80,</t>
  </si>
  <si>
    <t>82, 85, 88, 90, 92, 95, 100, 105, 110, 115,</t>
  </si>
  <si>
    <t>120, 125, 130, 135, 140, 145, 150, 155, 160, 165,</t>
  </si>
  <si>
    <t>170, 175, 180, 185, 190, 195, 200, 205, 210, 215,</t>
  </si>
  <si>
    <t>220, 225, 230, 235, 240, 245, 250, 255, 260, 265,</t>
  </si>
  <si>
    <t>270, 275, 280, 285, 290, 295, 300, 305, 310, 315,</t>
  </si>
  <si>
    <t>320, 325, 330, 335, 340, 345, 350, 355, 360, 365,</t>
  </si>
  <si>
    <t>370, 375,</t>
  </si>
  <si>
    <t>380, 385, 390, 395, 400, 405, 410, 415,</t>
  </si>
  <si>
    <t>420, 425, 430, 435, 440, 445, 450, 455, 460, 465,</t>
  </si>
  <si>
    <t>470, 475, 480, 485, 490, 495, 500, 505, 510, 515</t>
  </si>
  <si>
    <t>1. Quartiles: Calculate the first quartile (Q1), median (Q2), and third quartile (Q3) of the</t>
  </si>
  <si>
    <t>weight distribution.</t>
  </si>
  <si>
    <t>2. Percentiles: Calculate the 15th percentile, 50th percentile, and 85th percentile of the</t>
  </si>
  <si>
    <t>3. Interpretation: Based on the quartiles and percentiles, what can be inferred about the</t>
  </si>
  <si>
    <t>weight distribution of the individuals?</t>
  </si>
  <si>
    <t>By answering these questions using quartiles and percentiles, the research study can</t>
  </si>
  <si>
    <t>understand the weight distribution and identify the weight ranges at different percentiles,</t>
  </si>
  <si>
    <t>such as underweight, normal weight, overweight, and obese categories. This information</t>
  </si>
  <si>
    <t>can be used for evaluating health risks, designing appropriate interventions, and</t>
  </si>
  <si>
    <t>providing personalized recommendations for weight management.</t>
  </si>
  <si>
    <t xml:space="preserve">Weights: </t>
  </si>
  <si>
    <t>85th</t>
  </si>
  <si>
    <t>50th</t>
  </si>
  <si>
    <t>15th</t>
  </si>
  <si>
    <t>Questions on Correlation and Covariance</t>
  </si>
  <si>
    <t>1) Question : A marketing department wants to understand the relationship between</t>
  </si>
  <si>
    <t>advertising expenditure and sales revenue to assess the effectiveness of their</t>
  </si>
  <si>
    <t>advertising campaigns.</t>
  </si>
  <si>
    <t>Let's consider the monthly advertising expenditure (in thousands of dollars) and</t>
  </si>
  <si>
    <t>corresponding sales revenue (in thousands of dollars) for a sample of 12 months:</t>
  </si>
  <si>
    <t>Advertising Expenditure: 10</t>
  </si>
  <si>
    <t>Sales Revenue: 50</t>
  </si>
  <si>
    <t>Calculate the correlation coefficient between advertising expenditure and sales revenue.</t>
  </si>
  <si>
    <t>Interpret the value of the correlation coefficient and explain the nature of the relationship</t>
  </si>
  <si>
    <t>between advertising expenditure and sales revenue.</t>
  </si>
  <si>
    <t>By analyzing the correlation coefficient</t>
  </si>
  <si>
    <t xml:space="preserve"> the marketing department can determine the</t>
  </si>
  <si>
    <t>strength and direction of the relationship between advertising expenditure and sales</t>
  </si>
  <si>
    <t>revenue. This information can help them make informed decisions about allocating their</t>
  </si>
  <si>
    <t>advertising budget and optimizing their marketing strategies.</t>
  </si>
  <si>
    <t>Advertising Expenditure:</t>
  </si>
  <si>
    <t>Sales Revenue:</t>
  </si>
  <si>
    <t>Corelation</t>
  </si>
  <si>
    <t>The corelation coefficient between strong positive relationship between advertising expenditure and sales revenue.</t>
  </si>
  <si>
    <t>2) Question : An investment analyst wants to assess the relationship between the</t>
  </si>
  <si>
    <t>stock prices of two companies to identify potential investment opportunities.</t>
  </si>
  <si>
    <t>Let's consider the daily closing prices (in dollars) of Company A and Company B for a</t>
  </si>
  <si>
    <t>sample of 20 trading days:</t>
  </si>
  <si>
    <t>Company A: 45, 47, 48, 50, 52, 53, 55, 56, 58, 60, 62, 64, 65, 67, 69, 70, 72, 74, 76, 77</t>
  </si>
  <si>
    <t>Company B: 52, 54, 55, 57, 59, 60, 61, 62, 64, 66, 67, 69, 71, 73, 74, 76, 78, 80, 82, 83</t>
  </si>
  <si>
    <t>Calculate the covariance between the stock prices of Company A and Company B.</t>
  </si>
  <si>
    <t>Interpret the value of the covariance and explain the nature of the relationship between</t>
  </si>
  <si>
    <t>the two stocks.</t>
  </si>
  <si>
    <t>By analyzing the covariance, the investment analyst can determine whether the stock</t>
  </si>
  <si>
    <t>prices of Company A and Company B move together (positive covariance) or in opposite</t>
  </si>
  <si>
    <t>directions (negative covariance). This information can assist in identifying potential</t>
  </si>
  <si>
    <t>investment opportunities and understanding the diversification benefits of combining</t>
  </si>
  <si>
    <t>these stocks in a portfolio.</t>
  </si>
  <si>
    <t>Company A</t>
  </si>
  <si>
    <t>Company B</t>
  </si>
  <si>
    <t>Covariance</t>
  </si>
  <si>
    <t>The covariance between the stock prices of company A and company B positive covariance reationship between two stocks.</t>
  </si>
  <si>
    <t>3) Question : A researcher wants to examine the relationship between the hours</t>
  </si>
  <si>
    <t>spent studying and the exam scores of a group of students.</t>
  </si>
  <si>
    <t>Let's consider the number of hours spent studying and the corresponding exam scores</t>
  </si>
  <si>
    <t>for a sample of 30 students:</t>
  </si>
  <si>
    <t>Hours Spent Studying: 10</t>
  </si>
  <si>
    <t>Exam Scores: 60</t>
  </si>
  <si>
    <t>Calculate the correlation coefficient between the hours spent studying and the exam</t>
  </si>
  <si>
    <t>scores. Interpret the value of the correlation coefficient and explain the nature of the</t>
  </si>
  <si>
    <t>relationship between studying hours and exam scores.</t>
  </si>
  <si>
    <t xml:space="preserve"> the researcher can determine the strength and</t>
  </si>
  <si>
    <t>direction of the relationship between studying hours and exam scores. This information</t>
  </si>
  <si>
    <t>can provide insights into the effectiveness of studying and help students and educators</t>
  </si>
  <si>
    <t>make informed decisions about study habits and academic performance.</t>
  </si>
  <si>
    <t>Hours Spent Studying:</t>
  </si>
  <si>
    <t xml:space="preserve">Exam Scores: </t>
  </si>
  <si>
    <t>the correlation coefficient strong positive relationship between studying hours and exam scores.</t>
  </si>
  <si>
    <t>Discrete Random Variable:</t>
  </si>
  <si>
    <t>1. Problem: A fair six-sided die is rolled 100 times. What is the probability of rolling exactly five 3's?</t>
  </si>
  <si>
    <t>Data: Number of rolls (n) = 100</t>
  </si>
  <si>
    <t>2. Problem: In a football match, a player scores a goal with a 0.3 probability per shot. If the player takes 10 shots, what is the probability of scoring exactly three goals?</t>
  </si>
  <si>
    <t>Data: Number of shots (n) = 10, Probability of scoring per shot (p) = 0.3</t>
  </si>
  <si>
    <t>Continuous Random Variable</t>
  </si>
  <si>
    <t>1. Problem: The heights of students in a class are normally distributed with a mean of 165 cm and a standard deviation of 10 cm. What is the probability that a randomly selected student is taller than 180 cm?</t>
  </si>
  <si>
    <t>Data: Mean height (μ) = 165 cm</t>
  </si>
  <si>
    <t>Standard deviation (σ) = 10 cm</t>
  </si>
  <si>
    <t>Height threshold (x) = 180 cm</t>
  </si>
  <si>
    <t>2. Problem: The waiting times at a coffee shop are exponentially distributed with a mean of 5 minutes. What is the probability that a customer waits less than 3 minutes?</t>
  </si>
  <si>
    <t>Data: Mean waiting time (μ) = 5 minutes,</t>
  </si>
  <si>
    <t>Waiting time threshold (x) = 3 minutes</t>
  </si>
  <si>
    <t>3. Problem: The lifetimes of a certain brand of light bulbs are normally distributed with a mean of 1000 hours and a standard deviation of 100 hours. What is the probability that a randomly selected light bulb lasts between 900 and 1100 hours?</t>
  </si>
  <si>
    <t>Mean lifetime (μ) = 1000 hours,</t>
  </si>
  <si>
    <t>Standard deviation (σ) = 100 hours</t>
  </si>
  <si>
    <t xml:space="preserve"> Lifetime range (lower limit x1, upper limit x2)</t>
  </si>
  <si>
    <t>900 between 11000</t>
  </si>
  <si>
    <t>4. Problem: The weights of apples in a basket follow a uniform distribution between 100 grams and 200 grams. What is the probability that a randomly selected apple weighs between 150 and 170 grams?</t>
  </si>
  <si>
    <t>Data: Weight range (lower limit x1, upper limit x2)</t>
  </si>
  <si>
    <t>a=100</t>
  </si>
  <si>
    <t>b=200</t>
  </si>
  <si>
    <t>c=150</t>
  </si>
  <si>
    <t>d=170</t>
  </si>
  <si>
    <t>5. Problem: The time taken to complete a task is exponentially distributed with a mean of 20 minutes. What is the probability that the task is completed in less than 15 minutes?</t>
  </si>
  <si>
    <t>Mean time (μ) = 20 minutes</t>
  </si>
  <si>
    <t>Time threshold (x) = 15 minutes</t>
  </si>
  <si>
    <t>Discrete Distribution</t>
  </si>
  <si>
    <t>1. Problem: A company sells smartphones, and the number of defects per batch follows a Poisson distribution with a mean of 2 defects. What is the probability of having exactly 3 defects in a randomly selected batch?</t>
  </si>
  <si>
    <t>Mean number of defects (λ) = 2,</t>
  </si>
  <si>
    <t>Number of defects (x) = 3</t>
  </si>
  <si>
    <t>2. Problem: In a game, a player has a 0.3 probability of winning each round. If the player plays 10 rounds, what is the probability of winning exactly 3 rounds?</t>
  </si>
  <si>
    <t>Probability of winning (p) = 0.3</t>
  </si>
  <si>
    <t>Number of rounds (n) = 10</t>
  </si>
  <si>
    <t>Number of wins (x) = 3</t>
  </si>
  <si>
    <t>3. Problem: A six-sided fair die is rolled three times. What is the probability of obtaining at least one 6?</t>
  </si>
  <si>
    <t>Number of rolls (n) = 3</t>
  </si>
  <si>
    <t>Continuous Distribution</t>
  </si>
  <si>
    <t>1. Problem: The weights of apples in a basket follow a normal distribution with a mean of 150 grams and a standard deviation of 10 grams. What is the probability that a randomly selected apple weighs between 140 and 160 grams?</t>
  </si>
  <si>
    <t>Mean weight (μ) = 150 grams</t>
  </si>
  <si>
    <t>Standard deviation (σ) = 10 grams</t>
  </si>
  <si>
    <t>Weight range (lower limit x1, upper limit x2)</t>
  </si>
  <si>
    <t>140 between 160</t>
  </si>
  <si>
    <t>2. Problem: The lifetimes of a certain brand of light bulbs are exponentially distributed with a mean of 1000 hours. What is the probability that a randomly selected light bulb lasts more than 900 hours?</t>
  </si>
  <si>
    <t>Mean lifetime (μ) = 1000 hours</t>
  </si>
  <si>
    <t>Lifetime threshold (x) = 900 hours</t>
  </si>
  <si>
    <t>Confidence Interval Problems:</t>
  </si>
  <si>
    <t>1. Problem: A study is conducted to estimate the mean height of a population. A random</t>
  </si>
  <si>
    <t>sample of 100 individuals is selected, and their heights are measured. Calculate a 95%</t>
  </si>
  <si>
    <t>confidence interval for the population mean height, given that the sample mean height is</t>
  </si>
  <si>
    <t>170 cm and the sample standard deviation is 8 cm.</t>
  </si>
  <si>
    <t>Data: Sample size (n) = 100, Sample mean (x̄) = 170 cm, Sample standard deviation</t>
  </si>
  <si>
    <t>(s) = 8 cm, Confidence level = 95%</t>
  </si>
  <si>
    <t>Explanation: In this problem, we use a sample to estimate the population mean height.</t>
  </si>
  <si>
    <t>By calculating a confidence interval, we provide a range of plausible values for the</t>
  </si>
  <si>
    <t>population mean. The 95% confidence level indicates that we are 95% confident that</t>
  </si>
  <si>
    <t>the true population mean height falls within the calculated interval.</t>
  </si>
  <si>
    <t xml:space="preserve"> Sample size (n)</t>
  </si>
  <si>
    <t xml:space="preserve">Sample mean (x̄) </t>
  </si>
  <si>
    <t xml:space="preserve">Sample standard deviation (s) 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</si>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</sst>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 val="double"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7" fillId="0" borderId="0" xfId="0" applyFont="1"/>
    <xf numFmtId="0" fontId="4" fillId="0" borderId="0" xfId="0" applyFont="1"/>
    <xf numFmtId="0" fontId="4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/>
    <xf numFmtId="1" fontId="0" fillId="0" borderId="0" xfId="0" applyNumberFormat="1"/>
    <xf numFmtId="0" fontId="9" fillId="0" borderId="0" xfId="0" applyFont="1"/>
    <xf numFmtId="0" fontId="10" fillId="0" borderId="0" xfId="0" applyFont="1"/>
    <xf numFmtId="9" fontId="0" fillId="0" borderId="0" xfId="0" applyNumberFormat="1"/>
    <xf numFmtId="0" fontId="11" fillId="0" borderId="0" xfId="0" applyFont="1"/>
    <xf numFmtId="0" fontId="0" fillId="0" borderId="1" xfId="0" applyBorder="1"/>
    <xf numFmtId="0" fontId="3" fillId="0" borderId="1" xfId="0" applyFont="1" applyBorder="1"/>
    <xf numFmtId="0" fontId="12" fillId="0" borderId="0" xfId="0" applyFont="1"/>
    <xf numFmtId="0" fontId="6" fillId="0" borderId="0" xfId="0" applyFont="1"/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'More Statestics Que'!$B$38</c:f>
              <c:strCache>
                <c:ptCount val="1"/>
                <c:pt idx="0">
                  <c:v>Freq.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'More Statestics Que'!$A$39:$A$57</c:f>
              <c:numCache>
                <c:formatCode>General</c:formatCode>
                <c:ptCount val="19"/>
                <c:pt idx="0">
                  <c:v>28</c:v>
                </c:pt>
                <c:pt idx="1">
                  <c:v>37</c:v>
                </c:pt>
                <c:pt idx="2">
                  <c:v>39</c:v>
                </c:pt>
                <c:pt idx="3">
                  <c:v>35</c:v>
                </c:pt>
                <c:pt idx="4">
                  <c:v>31</c:v>
                </c:pt>
                <c:pt idx="5">
                  <c:v>38</c:v>
                </c:pt>
                <c:pt idx="6">
                  <c:v>45</c:v>
                </c:pt>
                <c:pt idx="7">
                  <c:v>32</c:v>
                </c:pt>
                <c:pt idx="8">
                  <c:v>44</c:v>
                </c:pt>
                <c:pt idx="9">
                  <c:v>27</c:v>
                </c:pt>
                <c:pt idx="10">
                  <c:v>29</c:v>
                </c:pt>
                <c:pt idx="11">
                  <c:v>34</c:v>
                </c:pt>
                <c:pt idx="12">
                  <c:v>42</c:v>
                </c:pt>
                <c:pt idx="13">
                  <c:v>33</c:v>
                </c:pt>
                <c:pt idx="14">
                  <c:v>40</c:v>
                </c:pt>
                <c:pt idx="15">
                  <c:v>30</c:v>
                </c:pt>
                <c:pt idx="16">
                  <c:v>36</c:v>
                </c:pt>
                <c:pt idx="17">
                  <c:v>43</c:v>
                </c:pt>
                <c:pt idx="18">
                  <c:v>41</c:v>
                </c:pt>
              </c:numCache>
            </c:numRef>
          </c:cat>
          <c:val>
            <c:numRef>
              <c:f>'More Statestics Que'!$B$39:$B$57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3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C-4178-9C27-987B15F0A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71337584"/>
        <c:axId val="19713582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'More Statestics Que'!$A$38</c15:sqref>
                        </c15:formulaRef>
                      </c:ext>
                    </c:extLst>
                    <c:strCache>
                      <c:ptCount val="1"/>
                      <c:pt idx="0">
                        <c:v>Data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'More Statestics Que'!$A$39:$A$57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28</c:v>
                      </c:pt>
                      <c:pt idx="1">
                        <c:v>37</c:v>
                      </c:pt>
                      <c:pt idx="2">
                        <c:v>39</c:v>
                      </c:pt>
                      <c:pt idx="3">
                        <c:v>35</c:v>
                      </c:pt>
                      <c:pt idx="4">
                        <c:v>31</c:v>
                      </c:pt>
                      <c:pt idx="5">
                        <c:v>38</c:v>
                      </c:pt>
                      <c:pt idx="6">
                        <c:v>45</c:v>
                      </c:pt>
                      <c:pt idx="7">
                        <c:v>32</c:v>
                      </c:pt>
                      <c:pt idx="8">
                        <c:v>44</c:v>
                      </c:pt>
                      <c:pt idx="9">
                        <c:v>27</c:v>
                      </c:pt>
                      <c:pt idx="10">
                        <c:v>29</c:v>
                      </c:pt>
                      <c:pt idx="11">
                        <c:v>34</c:v>
                      </c:pt>
                      <c:pt idx="12">
                        <c:v>42</c:v>
                      </c:pt>
                      <c:pt idx="13">
                        <c:v>33</c:v>
                      </c:pt>
                      <c:pt idx="14">
                        <c:v>40</c:v>
                      </c:pt>
                      <c:pt idx="15">
                        <c:v>30</c:v>
                      </c:pt>
                      <c:pt idx="16">
                        <c:v>36</c:v>
                      </c:pt>
                      <c:pt idx="17">
                        <c:v>43</c:v>
                      </c:pt>
                      <c:pt idx="18">
                        <c:v>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'More Statestics Que'!$A$39:$A$57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28</c:v>
                      </c:pt>
                      <c:pt idx="1">
                        <c:v>37</c:v>
                      </c:pt>
                      <c:pt idx="2">
                        <c:v>39</c:v>
                      </c:pt>
                      <c:pt idx="3">
                        <c:v>35</c:v>
                      </c:pt>
                      <c:pt idx="4">
                        <c:v>31</c:v>
                      </c:pt>
                      <c:pt idx="5">
                        <c:v>38</c:v>
                      </c:pt>
                      <c:pt idx="6">
                        <c:v>45</c:v>
                      </c:pt>
                      <c:pt idx="7">
                        <c:v>32</c:v>
                      </c:pt>
                      <c:pt idx="8">
                        <c:v>44</c:v>
                      </c:pt>
                      <c:pt idx="9">
                        <c:v>27</c:v>
                      </c:pt>
                      <c:pt idx="10">
                        <c:v>29</c:v>
                      </c:pt>
                      <c:pt idx="11">
                        <c:v>34</c:v>
                      </c:pt>
                      <c:pt idx="12">
                        <c:v>42</c:v>
                      </c:pt>
                      <c:pt idx="13">
                        <c:v>33</c:v>
                      </c:pt>
                      <c:pt idx="14">
                        <c:v>40</c:v>
                      </c:pt>
                      <c:pt idx="15">
                        <c:v>30</c:v>
                      </c:pt>
                      <c:pt idx="16">
                        <c:v>36</c:v>
                      </c:pt>
                      <c:pt idx="17">
                        <c:v>43</c:v>
                      </c:pt>
                      <c:pt idx="18">
                        <c:v>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1C-4178-9C27-987B15F0A1B6}"/>
                  </c:ext>
                </c:extLst>
              </c15:ser>
            </c15:filteredBarSeries>
          </c:ext>
        </c:extLst>
      </c:barChart>
      <c:catAx>
        <c:axId val="197133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58224"/>
        <c:crosses val="autoZero"/>
        <c:auto val="1"/>
        <c:lblAlgn val="ctr"/>
        <c:lblOffset val="100"/>
        <c:noMultiLvlLbl val="0"/>
      </c:catAx>
      <c:valAx>
        <c:axId val="19713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br>
              <a:rPr lang="en-US"/>
            </a:b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'More Statestics Que'!$A$78</c:f>
              <c:strCache>
                <c:ptCount val="1"/>
                <c:pt idx="0">
                  <c:v>Region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'More Statestics Que'!$A$79:$A$88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5-4A5E-A521-03D34A6BE27F}"/>
            </c:ext>
          </c:extLst>
        </c:ser>
        <c:ser>
          <c:idx val="1"/>
          <c:order val="1"/>
          <c:tx>
            <c:strRef>
              <c:f>'More Statestics Que'!$B$78</c:f>
              <c:strCache>
                <c:ptCount val="1"/>
                <c:pt idx="0">
                  <c:v>Region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'More Statestics Que'!$B$79:$B$88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5-4A5E-A521-03D34A6BE27F}"/>
            </c:ext>
          </c:extLst>
        </c:ser>
        <c:ser>
          <c:idx val="2"/>
          <c:order val="2"/>
          <c:tx>
            <c:strRef>
              <c:f>'More Statestics Que'!$C$78</c:f>
              <c:strCache>
                <c:ptCount val="1"/>
                <c:pt idx="0">
                  <c:v>Region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'More Statestics Que'!$C$79:$C$88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5-4A5E-A521-03D34A6B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86191056"/>
        <c:axId val="1886173296"/>
      </c:barChart>
      <c:catAx>
        <c:axId val="188619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73296"/>
        <c:crosses val="autoZero"/>
        <c:auto val="1"/>
        <c:lblAlgn val="ctr"/>
        <c:lblOffset val="100"/>
        <c:noMultiLvlLbl val="0"/>
      </c:catAx>
      <c:valAx>
        <c:axId val="18861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9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37</xdr:row>
      <xdr:rowOff>156210</xdr:rowOff>
    </xdr:from>
    <xdr:to>
      <xdr:col>10</xdr:col>
      <xdr:colOff>274320</xdr:colOff>
      <xdr:row>51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33F306-DB56-2541-65A7-D8A4477B5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</xdr:colOff>
      <xdr:row>76</xdr:row>
      <xdr:rowOff>140970</xdr:rowOff>
    </xdr:from>
    <xdr:to>
      <xdr:col>11</xdr:col>
      <xdr:colOff>480060</xdr:colOff>
      <xdr:row>91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C13F78-7DCE-2708-BA40-1AB7C803F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551B-B3E1-4EE0-B755-69136553FAC1}">
  <dimension ref="A1:J120"/>
  <sheetViews>
    <sheetView topLeftCell="A70" workbookViewId="0">
      <selection activeCell="G170" sqref="G170"/>
    </sheetView>
  </sheetViews>
  <sheetFormatPr defaultRowHeight="14.4" x14ac:dyDescent="0.3"/>
  <cols>
    <col min="1" max="1" width="8.44140625" customWidth="1"/>
  </cols>
  <sheetData>
    <row r="1" spans="1:1" ht="28.8" x14ac:dyDescent="0.55000000000000004">
      <c r="A1" s="1" t="s">
        <v>0</v>
      </c>
    </row>
    <row r="4" spans="1:1" ht="18" x14ac:dyDescent="0.35">
      <c r="A4" s="2" t="s">
        <v>1</v>
      </c>
    </row>
    <row r="5" spans="1:1" ht="18" x14ac:dyDescent="0.35">
      <c r="A5" s="2" t="s">
        <v>2</v>
      </c>
    </row>
    <row r="6" spans="1:1" ht="18" x14ac:dyDescent="0.35">
      <c r="A6" s="2" t="s">
        <v>3</v>
      </c>
    </row>
    <row r="7" spans="1:1" ht="15.6" x14ac:dyDescent="0.3">
      <c r="A7" s="3" t="s">
        <v>4</v>
      </c>
    </row>
    <row r="8" spans="1:1" ht="15.6" x14ac:dyDescent="0.3">
      <c r="A8" s="3" t="s">
        <v>5</v>
      </c>
    </row>
    <row r="9" spans="1:1" ht="15.6" x14ac:dyDescent="0.3">
      <c r="A9" s="3" t="s">
        <v>6</v>
      </c>
    </row>
    <row r="10" spans="1:1" ht="15.6" x14ac:dyDescent="0.3">
      <c r="A10" s="3" t="s">
        <v>7</v>
      </c>
    </row>
    <row r="11" spans="1:1" ht="15.6" x14ac:dyDescent="0.3">
      <c r="A11" s="3" t="s">
        <v>8</v>
      </c>
    </row>
    <row r="12" spans="1:1" ht="15.6" x14ac:dyDescent="0.3">
      <c r="A12" s="3" t="s">
        <v>9</v>
      </c>
    </row>
    <row r="13" spans="1:1" ht="15.6" x14ac:dyDescent="0.3">
      <c r="A13" s="3" t="s">
        <v>10</v>
      </c>
    </row>
    <row r="15" spans="1:1" ht="15.6" x14ac:dyDescent="0.3">
      <c r="A15" s="3" t="s">
        <v>11</v>
      </c>
    </row>
    <row r="16" spans="1:1" ht="15.6" x14ac:dyDescent="0.3">
      <c r="A16" s="3" t="s">
        <v>12</v>
      </c>
    </row>
    <row r="17" spans="1:2" ht="15.6" x14ac:dyDescent="0.3">
      <c r="A17" s="3" t="s">
        <v>13</v>
      </c>
    </row>
    <row r="18" spans="1:2" ht="15.6" x14ac:dyDescent="0.3">
      <c r="A18" s="3" t="s">
        <v>14</v>
      </c>
    </row>
    <row r="19" spans="1:2" ht="15.6" x14ac:dyDescent="0.3">
      <c r="A19" s="3" t="s">
        <v>15</v>
      </c>
    </row>
    <row r="20" spans="1:2" ht="15.6" x14ac:dyDescent="0.3">
      <c r="A20" s="3" t="s">
        <v>16</v>
      </c>
    </row>
    <row r="21" spans="1:2" ht="15.6" x14ac:dyDescent="0.3">
      <c r="A21" s="3" t="s">
        <v>17</v>
      </c>
    </row>
    <row r="22" spans="1:2" ht="15.6" x14ac:dyDescent="0.3">
      <c r="A22" s="3" t="s">
        <v>18</v>
      </c>
    </row>
    <row r="23" spans="1:2" ht="15.6" x14ac:dyDescent="0.3">
      <c r="A23" s="3" t="s">
        <v>19</v>
      </c>
    </row>
    <row r="25" spans="1:2" ht="15.6" x14ac:dyDescent="0.3">
      <c r="A25" s="3" t="s">
        <v>20</v>
      </c>
      <c r="B25">
        <v>50</v>
      </c>
    </row>
    <row r="26" spans="1:2" ht="15.6" x14ac:dyDescent="0.3">
      <c r="A26" s="3" t="s">
        <v>21</v>
      </c>
      <c r="B26">
        <v>60</v>
      </c>
    </row>
    <row r="27" spans="1:2" ht="15.6" x14ac:dyDescent="0.3">
      <c r="A27" s="3" t="s">
        <v>22</v>
      </c>
      <c r="B27">
        <v>55</v>
      </c>
    </row>
    <row r="28" spans="1:2" ht="15.6" x14ac:dyDescent="0.3">
      <c r="A28" s="3" t="s">
        <v>23</v>
      </c>
      <c r="B28">
        <v>70</v>
      </c>
    </row>
    <row r="30" spans="1:2" ht="18" x14ac:dyDescent="0.35">
      <c r="A30" s="4" t="s">
        <v>28</v>
      </c>
    </row>
    <row r="33" spans="1:3" ht="15.6" x14ac:dyDescent="0.3">
      <c r="A33" s="7" t="s">
        <v>24</v>
      </c>
      <c r="B33">
        <f>AVERAGE(B25:B28)</f>
        <v>58.75</v>
      </c>
      <c r="C33" t="s">
        <v>27</v>
      </c>
    </row>
    <row r="34" spans="1:3" x14ac:dyDescent="0.3">
      <c r="A34" s="5"/>
    </row>
    <row r="35" spans="1:3" ht="15.6" x14ac:dyDescent="0.3">
      <c r="A35" s="7" t="s">
        <v>25</v>
      </c>
      <c r="B35">
        <f>MEDIAN(B25:B28)</f>
        <v>57.5</v>
      </c>
      <c r="C35" t="s">
        <v>27</v>
      </c>
    </row>
    <row r="36" spans="1:3" x14ac:dyDescent="0.3">
      <c r="A36" s="5"/>
    </row>
    <row r="37" spans="1:3" x14ac:dyDescent="0.3">
      <c r="A37" s="6" t="s">
        <v>26</v>
      </c>
      <c r="B37" t="e">
        <f>MODE(B25:B28)</f>
        <v>#N/A</v>
      </c>
    </row>
    <row r="41" spans="1:3" ht="18" x14ac:dyDescent="0.35">
      <c r="A41" s="2" t="s">
        <v>29</v>
      </c>
    </row>
    <row r="42" spans="1:3" ht="18" x14ac:dyDescent="0.35">
      <c r="A42" s="2" t="s">
        <v>30</v>
      </c>
    </row>
    <row r="43" spans="1:3" ht="18" x14ac:dyDescent="0.35">
      <c r="A43" s="2" t="s">
        <v>31</v>
      </c>
    </row>
    <row r="45" spans="1:3" ht="15.6" x14ac:dyDescent="0.3">
      <c r="A45" s="3" t="s">
        <v>4</v>
      </c>
    </row>
    <row r="46" spans="1:3" ht="15.6" x14ac:dyDescent="0.3">
      <c r="A46" s="3" t="s">
        <v>32</v>
      </c>
    </row>
    <row r="47" spans="1:3" ht="15.6" x14ac:dyDescent="0.3">
      <c r="A47" s="3" t="s">
        <v>33</v>
      </c>
    </row>
    <row r="48" spans="1:3" ht="15.6" x14ac:dyDescent="0.3">
      <c r="A48" s="3" t="s">
        <v>34</v>
      </c>
    </row>
    <row r="50" spans="1:2" ht="15.6" x14ac:dyDescent="0.3">
      <c r="A50" s="3" t="s">
        <v>11</v>
      </c>
    </row>
    <row r="51" spans="1:2" ht="15.6" x14ac:dyDescent="0.3">
      <c r="A51" s="3" t="s">
        <v>35</v>
      </c>
    </row>
    <row r="52" spans="1:2" ht="15.6" x14ac:dyDescent="0.3">
      <c r="A52" s="3" t="s">
        <v>36</v>
      </c>
    </row>
    <row r="53" spans="1:2" ht="15.6" x14ac:dyDescent="0.3">
      <c r="A53" s="3" t="s">
        <v>37</v>
      </c>
    </row>
    <row r="54" spans="1:2" ht="15.6" x14ac:dyDescent="0.3">
      <c r="A54" s="3" t="s">
        <v>38</v>
      </c>
    </row>
    <row r="55" spans="1:2" ht="15.6" x14ac:dyDescent="0.3">
      <c r="A55" s="3" t="s">
        <v>39</v>
      </c>
    </row>
    <row r="56" spans="1:2" ht="15.6" x14ac:dyDescent="0.3">
      <c r="A56" s="3" t="s">
        <v>40</v>
      </c>
    </row>
    <row r="57" spans="1:2" ht="15.6" x14ac:dyDescent="0.3">
      <c r="A57" s="3" t="s">
        <v>41</v>
      </c>
    </row>
    <row r="58" spans="1:2" ht="15.6" x14ac:dyDescent="0.3">
      <c r="A58" s="3" t="s">
        <v>42</v>
      </c>
    </row>
    <row r="59" spans="1:2" ht="15.6" x14ac:dyDescent="0.3">
      <c r="A59" s="3" t="s">
        <v>43</v>
      </c>
    </row>
    <row r="61" spans="1:2" x14ac:dyDescent="0.3">
      <c r="A61">
        <v>15</v>
      </c>
      <c r="B61">
        <v>10</v>
      </c>
    </row>
    <row r="62" spans="1:2" x14ac:dyDescent="0.3">
      <c r="A62">
        <v>10</v>
      </c>
      <c r="B62">
        <v>25</v>
      </c>
    </row>
    <row r="63" spans="1:2" x14ac:dyDescent="0.3">
      <c r="A63">
        <v>20</v>
      </c>
      <c r="B63">
        <v>15</v>
      </c>
    </row>
    <row r="64" spans="1:2" x14ac:dyDescent="0.3">
      <c r="A64">
        <v>25</v>
      </c>
      <c r="B64">
        <v>20</v>
      </c>
    </row>
    <row r="65" spans="1:3" x14ac:dyDescent="0.3">
      <c r="A65">
        <v>15</v>
      </c>
      <c r="B65">
        <v>20</v>
      </c>
    </row>
    <row r="66" spans="1:3" x14ac:dyDescent="0.3">
      <c r="A66">
        <v>10</v>
      </c>
      <c r="B66">
        <v>15</v>
      </c>
    </row>
    <row r="67" spans="1:3" x14ac:dyDescent="0.3">
      <c r="A67">
        <v>30</v>
      </c>
      <c r="B67">
        <v>10</v>
      </c>
    </row>
    <row r="68" spans="1:3" x14ac:dyDescent="0.3">
      <c r="A68">
        <v>20</v>
      </c>
      <c r="B68">
        <v>10</v>
      </c>
    </row>
    <row r="69" spans="1:3" x14ac:dyDescent="0.3">
      <c r="A69">
        <v>15</v>
      </c>
      <c r="B69">
        <v>20</v>
      </c>
    </row>
    <row r="70" spans="1:3" x14ac:dyDescent="0.3">
      <c r="A70">
        <v>10</v>
      </c>
      <c r="B70">
        <v>25</v>
      </c>
    </row>
    <row r="72" spans="1:3" ht="18" x14ac:dyDescent="0.35">
      <c r="A72" s="4" t="s">
        <v>28</v>
      </c>
    </row>
    <row r="74" spans="1:3" x14ac:dyDescent="0.3">
      <c r="A74" s="6" t="s">
        <v>24</v>
      </c>
      <c r="B74">
        <f>AVERAGE(A61:B70)</f>
        <v>17</v>
      </c>
      <c r="C74" t="s">
        <v>44</v>
      </c>
    </row>
    <row r="75" spans="1:3" x14ac:dyDescent="0.3">
      <c r="A75" s="5"/>
    </row>
    <row r="76" spans="1:3" x14ac:dyDescent="0.3">
      <c r="A76" s="6" t="s">
        <v>25</v>
      </c>
      <c r="B76">
        <f>MEDIAN(A61:B70)</f>
        <v>15</v>
      </c>
      <c r="C76" t="s">
        <v>44</v>
      </c>
    </row>
    <row r="77" spans="1:3" x14ac:dyDescent="0.3">
      <c r="A77" s="5"/>
    </row>
    <row r="78" spans="1:3" x14ac:dyDescent="0.3">
      <c r="A78" s="6" t="s">
        <v>26</v>
      </c>
      <c r="B78">
        <f>_xlfn.MODE.MULT(A61:J62)</f>
        <v>10</v>
      </c>
      <c r="C78" t="s">
        <v>44</v>
      </c>
    </row>
    <row r="82" spans="1:10" ht="18" x14ac:dyDescent="0.35">
      <c r="A82" s="2" t="s">
        <v>45</v>
      </c>
    </row>
    <row r="83" spans="1:10" ht="18" x14ac:dyDescent="0.35">
      <c r="A83" s="2" t="s">
        <v>46</v>
      </c>
    </row>
    <row r="84" spans="1:10" ht="18" x14ac:dyDescent="0.35">
      <c r="A84" s="2" t="s">
        <v>47</v>
      </c>
    </row>
    <row r="85" spans="1:10" x14ac:dyDescent="0.3">
      <c r="A85" t="s">
        <v>4</v>
      </c>
    </row>
    <row r="86" spans="1:10" ht="15.6" x14ac:dyDescent="0.3">
      <c r="A86" s="3" t="s">
        <v>48</v>
      </c>
      <c r="B86" s="3"/>
      <c r="C86" s="3"/>
      <c r="D86" s="3"/>
      <c r="E86" s="3"/>
      <c r="F86" s="3"/>
      <c r="G86" s="3"/>
      <c r="H86" s="3"/>
      <c r="I86" s="3"/>
      <c r="J86" s="3"/>
    </row>
    <row r="87" spans="1:10" ht="15.6" x14ac:dyDescent="0.3">
      <c r="A87" s="3">
        <v>3</v>
      </c>
      <c r="B87" s="3">
        <v>2</v>
      </c>
      <c r="C87" s="3">
        <v>5</v>
      </c>
      <c r="D87" s="3">
        <v>4</v>
      </c>
      <c r="E87" s="3">
        <v>7</v>
      </c>
      <c r="F87" s="3">
        <v>2</v>
      </c>
      <c r="G87" s="3">
        <v>3</v>
      </c>
      <c r="H87" s="3">
        <v>3</v>
      </c>
      <c r="I87" s="3">
        <v>1</v>
      </c>
      <c r="J87" s="3">
        <v>6</v>
      </c>
    </row>
    <row r="88" spans="1:10" ht="15.6" x14ac:dyDescent="0.3">
      <c r="A88" s="3">
        <v>4</v>
      </c>
      <c r="B88" s="3">
        <v>2</v>
      </c>
      <c r="C88" s="3">
        <v>3</v>
      </c>
      <c r="D88" s="3">
        <v>5</v>
      </c>
      <c r="E88" s="3">
        <v>2</v>
      </c>
      <c r="F88" s="3">
        <v>4</v>
      </c>
      <c r="G88" s="3">
        <v>2</v>
      </c>
      <c r="H88" s="3">
        <v>1</v>
      </c>
      <c r="I88" s="3">
        <v>3</v>
      </c>
      <c r="J88" s="3">
        <v>5</v>
      </c>
    </row>
    <row r="89" spans="1:10" ht="15.6" x14ac:dyDescent="0.3">
      <c r="A89" s="3">
        <v>6</v>
      </c>
      <c r="B89" s="3">
        <v>3</v>
      </c>
      <c r="C89" s="3">
        <v>2</v>
      </c>
      <c r="D89" s="3">
        <v>1</v>
      </c>
      <c r="E89" s="3">
        <v>4</v>
      </c>
      <c r="F89" s="3">
        <v>2</v>
      </c>
      <c r="G89" s="3">
        <v>4</v>
      </c>
      <c r="H89" s="3">
        <v>5</v>
      </c>
      <c r="I89" s="3">
        <v>3</v>
      </c>
      <c r="J89" s="3">
        <v>2</v>
      </c>
    </row>
    <row r="90" spans="1:10" ht="15.6" x14ac:dyDescent="0.3">
      <c r="A90" s="3">
        <v>7</v>
      </c>
      <c r="B90" s="3">
        <v>2</v>
      </c>
      <c r="C90" s="3">
        <v>3</v>
      </c>
      <c r="D90" s="3">
        <v>4</v>
      </c>
      <c r="E90" s="3">
        <v>5</v>
      </c>
      <c r="F90" s="3">
        <v>1</v>
      </c>
      <c r="G90" s="3">
        <v>6</v>
      </c>
      <c r="H90" s="3">
        <v>2</v>
      </c>
      <c r="I90" s="3">
        <v>4</v>
      </c>
      <c r="J90" s="3">
        <v>3</v>
      </c>
    </row>
    <row r="91" spans="1:10" ht="15.6" x14ac:dyDescent="0.3">
      <c r="A91" s="3">
        <v>5</v>
      </c>
      <c r="B91" s="3">
        <v>3</v>
      </c>
      <c r="C91" s="3">
        <v>2</v>
      </c>
      <c r="D91" s="3">
        <v>4</v>
      </c>
      <c r="E91" s="3">
        <v>2</v>
      </c>
      <c r="F91" s="3">
        <v>6</v>
      </c>
      <c r="G91" s="3">
        <v>3</v>
      </c>
      <c r="H91" s="3">
        <v>2</v>
      </c>
      <c r="I91" s="3">
        <v>4</v>
      </c>
      <c r="J91" s="3">
        <v>5</v>
      </c>
    </row>
    <row r="95" spans="1:10" ht="15.6" x14ac:dyDescent="0.3">
      <c r="A95" s="3" t="s">
        <v>11</v>
      </c>
    </row>
    <row r="96" spans="1:10" ht="15.6" x14ac:dyDescent="0.3">
      <c r="A96" s="3" t="s">
        <v>49</v>
      </c>
    </row>
    <row r="97" spans="1:10" ht="15.6" x14ac:dyDescent="0.3">
      <c r="A97" s="3" t="s">
        <v>50</v>
      </c>
      <c r="B97" t="s">
        <v>53</v>
      </c>
      <c r="C97" t="s">
        <v>54</v>
      </c>
      <c r="D97" t="s">
        <v>55</v>
      </c>
    </row>
    <row r="98" spans="1:10" ht="15.6" x14ac:dyDescent="0.3">
      <c r="A98" s="3" t="s">
        <v>51</v>
      </c>
      <c r="B98" t="s">
        <v>57</v>
      </c>
    </row>
    <row r="99" spans="1:10" ht="15.6" x14ac:dyDescent="0.3">
      <c r="A99" s="3" t="s">
        <v>38</v>
      </c>
      <c r="B99" t="s">
        <v>59</v>
      </c>
      <c r="C99" t="s">
        <v>60</v>
      </c>
      <c r="D99" t="s">
        <v>61</v>
      </c>
    </row>
    <row r="100" spans="1:10" ht="15.6" x14ac:dyDescent="0.3">
      <c r="A100" s="3" t="s">
        <v>52</v>
      </c>
      <c r="B100" t="s">
        <v>63</v>
      </c>
    </row>
    <row r="101" spans="1:10" ht="15.6" x14ac:dyDescent="0.3">
      <c r="A101" s="3" t="s">
        <v>56</v>
      </c>
      <c r="B101" t="s">
        <v>65</v>
      </c>
    </row>
    <row r="102" spans="1:10" ht="15.6" x14ac:dyDescent="0.3">
      <c r="A102" s="3" t="s">
        <v>58</v>
      </c>
    </row>
    <row r="103" spans="1:10" ht="15.6" x14ac:dyDescent="0.3">
      <c r="A103" s="3" t="s">
        <v>62</v>
      </c>
    </row>
    <row r="104" spans="1:10" ht="15.6" x14ac:dyDescent="0.3">
      <c r="A104" s="3" t="s">
        <v>64</v>
      </c>
    </row>
    <row r="105" spans="1:10" ht="15.6" x14ac:dyDescent="0.3">
      <c r="A105" s="3" t="s">
        <v>66</v>
      </c>
    </row>
    <row r="107" spans="1:10" ht="15.6" x14ac:dyDescent="0.3">
      <c r="A107" s="3" t="s">
        <v>48</v>
      </c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6" x14ac:dyDescent="0.3">
      <c r="A108" s="3">
        <v>3</v>
      </c>
      <c r="B108" s="3">
        <v>2</v>
      </c>
      <c r="C108" s="3">
        <v>5</v>
      </c>
      <c r="D108" s="3">
        <v>4</v>
      </c>
      <c r="E108" s="3">
        <v>7</v>
      </c>
      <c r="F108" s="3">
        <v>2</v>
      </c>
      <c r="G108" s="3">
        <v>3</v>
      </c>
      <c r="H108" s="3">
        <v>3</v>
      </c>
      <c r="I108" s="3">
        <v>1</v>
      </c>
      <c r="J108" s="3">
        <v>6</v>
      </c>
    </row>
    <row r="109" spans="1:10" ht="15.6" x14ac:dyDescent="0.3">
      <c r="A109" s="3">
        <v>4</v>
      </c>
      <c r="B109" s="3">
        <v>2</v>
      </c>
      <c r="C109" s="3">
        <v>3</v>
      </c>
      <c r="D109" s="3">
        <v>5</v>
      </c>
      <c r="E109" s="3">
        <v>2</v>
      </c>
      <c r="F109" s="3">
        <v>4</v>
      </c>
      <c r="G109" s="3">
        <v>2</v>
      </c>
      <c r="H109" s="3">
        <v>1</v>
      </c>
      <c r="I109" s="3">
        <v>3</v>
      </c>
      <c r="J109" s="3">
        <v>5</v>
      </c>
    </row>
    <row r="110" spans="1:10" ht="15.6" x14ac:dyDescent="0.3">
      <c r="A110" s="3">
        <v>6</v>
      </c>
      <c r="B110" s="3">
        <v>3</v>
      </c>
      <c r="C110" s="3">
        <v>2</v>
      </c>
      <c r="D110" s="3">
        <v>1</v>
      </c>
      <c r="E110" s="3">
        <v>4</v>
      </c>
      <c r="F110" s="3">
        <v>2</v>
      </c>
      <c r="G110" s="3">
        <v>4</v>
      </c>
      <c r="H110" s="3">
        <v>5</v>
      </c>
      <c r="I110" s="3">
        <v>3</v>
      </c>
      <c r="J110" s="3">
        <v>2</v>
      </c>
    </row>
    <row r="111" spans="1:10" ht="15.6" x14ac:dyDescent="0.3">
      <c r="A111" s="3">
        <v>7</v>
      </c>
      <c r="B111" s="3">
        <v>2</v>
      </c>
      <c r="C111" s="3">
        <v>3</v>
      </c>
      <c r="D111" s="3">
        <v>4</v>
      </c>
      <c r="E111" s="3">
        <v>5</v>
      </c>
      <c r="F111" s="3">
        <v>1</v>
      </c>
      <c r="G111" s="3">
        <v>6</v>
      </c>
      <c r="H111" s="3">
        <v>2</v>
      </c>
      <c r="I111" s="3">
        <v>4</v>
      </c>
      <c r="J111" s="3">
        <v>3</v>
      </c>
    </row>
    <row r="112" spans="1:10" ht="15.6" x14ac:dyDescent="0.3">
      <c r="A112" s="3">
        <v>5</v>
      </c>
      <c r="B112" s="3">
        <v>3</v>
      </c>
      <c r="C112" s="3">
        <v>2</v>
      </c>
      <c r="D112" s="3">
        <v>4</v>
      </c>
      <c r="E112" s="3">
        <v>2</v>
      </c>
      <c r="F112" s="3">
        <v>6</v>
      </c>
      <c r="G112" s="3">
        <v>3</v>
      </c>
      <c r="H112" s="3">
        <v>2</v>
      </c>
      <c r="I112" s="3">
        <v>4</v>
      </c>
      <c r="J112" s="3">
        <v>5</v>
      </c>
    </row>
    <row r="114" spans="1:3" ht="18" x14ac:dyDescent="0.35">
      <c r="A114" s="4" t="s">
        <v>28</v>
      </c>
    </row>
    <row r="116" spans="1:3" x14ac:dyDescent="0.3">
      <c r="A116" s="6" t="s">
        <v>24</v>
      </c>
      <c r="B116">
        <f>AVERAGE(A108:J112)</f>
        <v>3.44</v>
      </c>
      <c r="C116" t="s">
        <v>67</v>
      </c>
    </row>
    <row r="117" spans="1:3" x14ac:dyDescent="0.3">
      <c r="A117" s="5"/>
    </row>
    <row r="118" spans="1:3" x14ac:dyDescent="0.3">
      <c r="A118" s="6" t="s">
        <v>25</v>
      </c>
      <c r="B118">
        <f>MEDIAN(A108:J112)</f>
        <v>3</v>
      </c>
      <c r="C118" t="s">
        <v>67</v>
      </c>
    </row>
    <row r="119" spans="1:3" x14ac:dyDescent="0.3">
      <c r="A119" s="5"/>
    </row>
    <row r="120" spans="1:3" x14ac:dyDescent="0.3">
      <c r="A120" s="6" t="s">
        <v>26</v>
      </c>
      <c r="B120">
        <f>_xlfn.MODE.SNGL(A108:J112)</f>
        <v>2</v>
      </c>
      <c r="C120" t="s">
        <v>67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3656-50E0-48D9-803B-41B2CEB13F09}">
  <dimension ref="A1:F19"/>
  <sheetViews>
    <sheetView workbookViewId="0">
      <selection activeCell="B21" sqref="B21"/>
    </sheetView>
  </sheetViews>
  <sheetFormatPr defaultRowHeight="14.4" x14ac:dyDescent="0.3"/>
  <sheetData>
    <row r="1" spans="1:6" ht="21" x14ac:dyDescent="0.4">
      <c r="A1" s="22" t="s">
        <v>414</v>
      </c>
    </row>
    <row r="3" spans="1:6" x14ac:dyDescent="0.3">
      <c r="A3" t="s">
        <v>415</v>
      </c>
    </row>
    <row r="5" spans="1:6" x14ac:dyDescent="0.3">
      <c r="B5" t="s">
        <v>416</v>
      </c>
    </row>
    <row r="6" spans="1:6" x14ac:dyDescent="0.3">
      <c r="B6" t="s">
        <v>417</v>
      </c>
    </row>
    <row r="7" spans="1:6" x14ac:dyDescent="0.3">
      <c r="B7" t="s">
        <v>418</v>
      </c>
      <c r="F7" t="s">
        <v>419</v>
      </c>
    </row>
    <row r="9" spans="1:6" ht="15.6" x14ac:dyDescent="0.3">
      <c r="B9" s="23" t="s">
        <v>28</v>
      </c>
      <c r="C9">
        <f>_xlfn.NORM.DIST(140,150,10,TRUE)</f>
        <v>0.15865525393145699</v>
      </c>
    </row>
    <row r="10" spans="1:6" x14ac:dyDescent="0.3">
      <c r="C10">
        <f>_xlfn.NORM.DIST(160,150,10,TRUE)</f>
        <v>0.84134474606854304</v>
      </c>
    </row>
    <row r="13" spans="1:6" x14ac:dyDescent="0.3">
      <c r="A13" t="s">
        <v>420</v>
      </c>
    </row>
    <row r="15" spans="1:6" x14ac:dyDescent="0.3">
      <c r="B15" t="s">
        <v>421</v>
      </c>
    </row>
    <row r="16" spans="1:6" x14ac:dyDescent="0.3">
      <c r="B16" t="s">
        <v>422</v>
      </c>
    </row>
    <row r="19" spans="2:3" ht="15.6" x14ac:dyDescent="0.3">
      <c r="B19" s="23" t="s">
        <v>28</v>
      </c>
      <c r="C19">
        <f>_xlfn.EXPON.DIST(900,1000,TRUE)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62EE-6530-4BD3-B9A4-44053F49BE32}">
  <dimension ref="A1:G23"/>
  <sheetViews>
    <sheetView tabSelected="1" workbookViewId="0">
      <selection activeCell="L15" sqref="L15"/>
    </sheetView>
  </sheetViews>
  <sheetFormatPr defaultRowHeight="14.4" x14ac:dyDescent="0.3"/>
  <sheetData>
    <row r="1" spans="1:7" ht="21" x14ac:dyDescent="0.4">
      <c r="A1" s="22" t="s">
        <v>423</v>
      </c>
    </row>
    <row r="3" spans="1:7" x14ac:dyDescent="0.3">
      <c r="A3" t="s">
        <v>424</v>
      </c>
    </row>
    <row r="4" spans="1:7" x14ac:dyDescent="0.3">
      <c r="A4" t="s">
        <v>425</v>
      </c>
    </row>
    <row r="5" spans="1:7" x14ac:dyDescent="0.3">
      <c r="A5" t="s">
        <v>426</v>
      </c>
    </row>
    <row r="6" spans="1:7" x14ac:dyDescent="0.3">
      <c r="A6" t="s">
        <v>427</v>
      </c>
    </row>
    <row r="7" spans="1:7" x14ac:dyDescent="0.3">
      <c r="A7" t="s">
        <v>428</v>
      </c>
    </row>
    <row r="8" spans="1:7" x14ac:dyDescent="0.3">
      <c r="A8" t="s">
        <v>429</v>
      </c>
    </row>
    <row r="9" spans="1:7" x14ac:dyDescent="0.3">
      <c r="A9" t="s">
        <v>430</v>
      </c>
    </row>
    <row r="10" spans="1:7" x14ac:dyDescent="0.3">
      <c r="A10" t="s">
        <v>431</v>
      </c>
      <c r="D10" s="24"/>
    </row>
    <row r="11" spans="1:7" x14ac:dyDescent="0.3">
      <c r="A11" t="s">
        <v>432</v>
      </c>
      <c r="D11" s="24"/>
    </row>
    <row r="12" spans="1:7" x14ac:dyDescent="0.3">
      <c r="A12" t="s">
        <v>433</v>
      </c>
    </row>
    <row r="14" spans="1:7" x14ac:dyDescent="0.3">
      <c r="B14" t="s">
        <v>434</v>
      </c>
      <c r="D14">
        <v>100</v>
      </c>
      <c r="F14" t="s">
        <v>437</v>
      </c>
      <c r="G14">
        <v>0.05</v>
      </c>
    </row>
    <row r="15" spans="1:7" x14ac:dyDescent="0.3">
      <c r="B15" t="s">
        <v>435</v>
      </c>
      <c r="D15">
        <v>170</v>
      </c>
    </row>
    <row r="16" spans="1:7" x14ac:dyDescent="0.3">
      <c r="B16" t="s">
        <v>436</v>
      </c>
      <c r="D16">
        <v>8</v>
      </c>
    </row>
    <row r="18" spans="1:2" x14ac:dyDescent="0.3">
      <c r="B18">
        <f>_xlfn.CONFIDENCE.NORM(G14,D16,D14)</f>
        <v>1.567971187632043</v>
      </c>
    </row>
    <row r="23" spans="1:2" ht="33.6" x14ac:dyDescent="0.65">
      <c r="A2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A0311-E406-4066-A763-E031549B63B2}">
  <dimension ref="A1:J227"/>
  <sheetViews>
    <sheetView topLeftCell="A207" zoomScale="95" zoomScaleNormal="95" workbookViewId="0">
      <selection activeCell="B228" sqref="B228"/>
    </sheetView>
  </sheetViews>
  <sheetFormatPr defaultRowHeight="14.4" x14ac:dyDescent="0.3"/>
  <sheetData>
    <row r="1" spans="1:1" ht="28.8" x14ac:dyDescent="0.55000000000000004">
      <c r="A1" s="1" t="s">
        <v>68</v>
      </c>
    </row>
    <row r="3" spans="1:1" ht="18" x14ac:dyDescent="0.35">
      <c r="A3" s="2" t="s">
        <v>69</v>
      </c>
    </row>
    <row r="4" spans="1:1" ht="18" x14ac:dyDescent="0.35">
      <c r="A4" s="2" t="s">
        <v>70</v>
      </c>
    </row>
    <row r="7" spans="1:1" x14ac:dyDescent="0.3">
      <c r="A7" t="s">
        <v>71</v>
      </c>
    </row>
    <row r="8" spans="1:1" x14ac:dyDescent="0.3">
      <c r="A8" t="s">
        <v>72</v>
      </c>
    </row>
    <row r="9" spans="1:1" x14ac:dyDescent="0.3">
      <c r="A9" t="s">
        <v>73</v>
      </c>
    </row>
    <row r="10" spans="1:1" x14ac:dyDescent="0.3">
      <c r="A10" t="s">
        <v>74</v>
      </c>
    </row>
    <row r="11" spans="1:1" x14ac:dyDescent="0.3">
      <c r="A11" t="s">
        <v>75</v>
      </c>
    </row>
    <row r="12" spans="1:1" x14ac:dyDescent="0.3">
      <c r="A12" t="s">
        <v>76</v>
      </c>
    </row>
    <row r="13" spans="1:1" x14ac:dyDescent="0.3">
      <c r="A13" t="s">
        <v>77</v>
      </c>
    </row>
    <row r="14" spans="1:1" x14ac:dyDescent="0.3">
      <c r="A14" t="s">
        <v>78</v>
      </c>
    </row>
    <row r="15" spans="1:1" x14ac:dyDescent="0.3">
      <c r="A15" t="s">
        <v>79</v>
      </c>
    </row>
    <row r="16" spans="1:1" x14ac:dyDescent="0.3">
      <c r="A16" t="s">
        <v>80</v>
      </c>
    </row>
    <row r="17" spans="1:8" x14ac:dyDescent="0.3">
      <c r="A17" t="s">
        <v>81</v>
      </c>
    </row>
    <row r="18" spans="1:8" x14ac:dyDescent="0.3">
      <c r="A18" t="s">
        <v>82</v>
      </c>
    </row>
    <row r="21" spans="1:8" ht="15.6" x14ac:dyDescent="0.3">
      <c r="A21" s="3" t="s">
        <v>11</v>
      </c>
      <c r="B21" s="3"/>
      <c r="C21" s="3"/>
      <c r="D21" s="3"/>
      <c r="E21" s="3"/>
      <c r="F21" s="3"/>
      <c r="G21" s="3"/>
      <c r="H21" s="3"/>
    </row>
    <row r="22" spans="1:8" ht="15.6" x14ac:dyDescent="0.3">
      <c r="A22" s="3" t="s">
        <v>83</v>
      </c>
      <c r="B22" s="3"/>
      <c r="C22" s="3"/>
      <c r="D22" s="3"/>
      <c r="E22" s="3"/>
      <c r="F22" s="3"/>
      <c r="G22" s="3"/>
      <c r="H22" s="3"/>
    </row>
    <row r="23" spans="1:8" ht="15.6" x14ac:dyDescent="0.3">
      <c r="A23" s="3" t="s">
        <v>84</v>
      </c>
      <c r="B23" s="3"/>
      <c r="C23" s="3"/>
      <c r="D23" s="3"/>
      <c r="E23" s="3"/>
      <c r="F23" s="3"/>
      <c r="G23" s="3"/>
      <c r="H23" s="3"/>
    </row>
    <row r="24" spans="1:8" ht="15.6" x14ac:dyDescent="0.3">
      <c r="A24" s="3" t="s">
        <v>85</v>
      </c>
      <c r="B24" s="3"/>
      <c r="C24" s="3"/>
      <c r="D24" s="3"/>
      <c r="E24" s="3"/>
      <c r="F24" s="3"/>
      <c r="G24" s="3"/>
      <c r="H24" s="3"/>
    </row>
    <row r="25" spans="1:8" ht="15.6" x14ac:dyDescent="0.3">
      <c r="A25" s="3" t="s">
        <v>86</v>
      </c>
      <c r="B25" s="3"/>
      <c r="C25" s="3"/>
      <c r="D25" s="3"/>
      <c r="E25" s="3"/>
      <c r="F25" s="3"/>
      <c r="G25" s="3"/>
      <c r="H25" s="3"/>
    </row>
    <row r="26" spans="1:8" ht="15.6" x14ac:dyDescent="0.3">
      <c r="A26" s="3" t="s">
        <v>87</v>
      </c>
      <c r="B26" s="3" t="s">
        <v>88</v>
      </c>
      <c r="C26" s="3"/>
      <c r="D26" s="3"/>
      <c r="E26" s="3"/>
      <c r="F26" s="3"/>
      <c r="G26" s="3"/>
      <c r="H26" s="3"/>
    </row>
    <row r="27" spans="1:8" ht="15.6" x14ac:dyDescent="0.3">
      <c r="A27" s="3" t="s">
        <v>89</v>
      </c>
      <c r="B27" s="3"/>
      <c r="C27" s="3"/>
      <c r="D27" s="3"/>
      <c r="E27" s="3"/>
      <c r="F27" s="3"/>
      <c r="G27" s="3"/>
      <c r="H27" s="3"/>
    </row>
    <row r="28" spans="1:8" ht="15.6" x14ac:dyDescent="0.3">
      <c r="A28" s="3" t="s">
        <v>90</v>
      </c>
      <c r="B28" s="3" t="s">
        <v>91</v>
      </c>
      <c r="C28" s="3"/>
      <c r="D28" s="3"/>
      <c r="E28" s="3"/>
      <c r="F28" s="3"/>
      <c r="G28" s="3"/>
      <c r="H28" s="3"/>
    </row>
    <row r="29" spans="1:8" ht="15.6" x14ac:dyDescent="0.3">
      <c r="A29" s="3" t="s">
        <v>92</v>
      </c>
      <c r="B29" s="3" t="s">
        <v>93</v>
      </c>
      <c r="C29" s="3" t="s">
        <v>94</v>
      </c>
      <c r="D29" s="3"/>
      <c r="E29" s="3"/>
      <c r="F29" s="3"/>
      <c r="G29" s="3"/>
      <c r="H29" s="3"/>
    </row>
    <row r="30" spans="1:8" ht="15.6" x14ac:dyDescent="0.3">
      <c r="A30" s="3" t="s">
        <v>95</v>
      </c>
      <c r="B30" s="3"/>
      <c r="C30" s="3"/>
      <c r="D30" s="3"/>
      <c r="E30" s="3"/>
      <c r="F30" s="3"/>
      <c r="G30" s="3"/>
      <c r="H30" s="3"/>
    </row>
    <row r="33" spans="1:3" x14ac:dyDescent="0.3">
      <c r="A33" t="s">
        <v>96</v>
      </c>
      <c r="B33">
        <v>120</v>
      </c>
      <c r="C33" t="s">
        <v>106</v>
      </c>
    </row>
    <row r="34" spans="1:3" x14ac:dyDescent="0.3">
      <c r="A34" t="s">
        <v>97</v>
      </c>
      <c r="B34">
        <v>110</v>
      </c>
      <c r="C34" t="s">
        <v>106</v>
      </c>
    </row>
    <row r="35" spans="1:3" x14ac:dyDescent="0.3">
      <c r="A35" t="s">
        <v>98</v>
      </c>
      <c r="B35">
        <v>130</v>
      </c>
      <c r="C35" t="s">
        <v>106</v>
      </c>
    </row>
    <row r="36" spans="1:3" x14ac:dyDescent="0.3">
      <c r="A36" t="s">
        <v>99</v>
      </c>
      <c r="B36">
        <v>115</v>
      </c>
      <c r="C36" t="s">
        <v>106</v>
      </c>
    </row>
    <row r="37" spans="1:3" x14ac:dyDescent="0.3">
      <c r="A37" t="s">
        <v>100</v>
      </c>
      <c r="B37">
        <v>125</v>
      </c>
      <c r="C37" t="s">
        <v>106</v>
      </c>
    </row>
    <row r="38" spans="1:3" x14ac:dyDescent="0.3">
      <c r="A38" t="s">
        <v>101</v>
      </c>
      <c r="B38">
        <v>105</v>
      </c>
      <c r="C38" t="s">
        <v>106</v>
      </c>
    </row>
    <row r="39" spans="1:3" x14ac:dyDescent="0.3">
      <c r="A39" t="s">
        <v>102</v>
      </c>
      <c r="B39">
        <v>135</v>
      </c>
      <c r="C39" t="s">
        <v>106</v>
      </c>
    </row>
    <row r="40" spans="1:3" x14ac:dyDescent="0.3">
      <c r="A40" t="s">
        <v>103</v>
      </c>
      <c r="B40">
        <v>115</v>
      </c>
      <c r="C40" t="s">
        <v>106</v>
      </c>
    </row>
    <row r="41" spans="1:3" x14ac:dyDescent="0.3">
      <c r="A41" t="s">
        <v>104</v>
      </c>
      <c r="B41">
        <v>125</v>
      </c>
      <c r="C41" t="s">
        <v>106</v>
      </c>
    </row>
    <row r="42" spans="1:3" x14ac:dyDescent="0.3">
      <c r="A42" t="s">
        <v>105</v>
      </c>
      <c r="B42">
        <v>140</v>
      </c>
      <c r="C42" t="s">
        <v>106</v>
      </c>
    </row>
    <row r="44" spans="1:3" ht="18" x14ac:dyDescent="0.35">
      <c r="A44" s="4" t="s">
        <v>28</v>
      </c>
    </row>
    <row r="46" spans="1:3" x14ac:dyDescent="0.3">
      <c r="A46" s="6" t="s">
        <v>107</v>
      </c>
      <c r="B46">
        <f>MAX(B33:B42)-MIN(B33:B42)</f>
        <v>35</v>
      </c>
      <c r="C46" t="s">
        <v>110</v>
      </c>
    </row>
    <row r="48" spans="1:3" x14ac:dyDescent="0.3">
      <c r="A48" s="6" t="s">
        <v>108</v>
      </c>
      <c r="B48">
        <f>_xlfn.VAR.P(B33:B42)</f>
        <v>111</v>
      </c>
      <c r="C48" t="s">
        <v>111</v>
      </c>
    </row>
    <row r="50" spans="1:10" x14ac:dyDescent="0.3">
      <c r="A50" s="6" t="s">
        <v>109</v>
      </c>
      <c r="B50">
        <f>_xlfn.STDEV.P(B33:B42)</f>
        <v>10.535653752852738</v>
      </c>
      <c r="C50" t="s">
        <v>111</v>
      </c>
    </row>
    <row r="54" spans="1:10" ht="15.6" x14ac:dyDescent="0.3">
      <c r="A54" s="3" t="s">
        <v>123</v>
      </c>
    </row>
    <row r="55" spans="1:10" ht="15.6" x14ac:dyDescent="0.3">
      <c r="A55" s="3" t="s">
        <v>124</v>
      </c>
    </row>
    <row r="57" spans="1:10" x14ac:dyDescent="0.3">
      <c r="A57" t="s">
        <v>4</v>
      </c>
    </row>
    <row r="58" spans="1:10" x14ac:dyDescent="0.3">
      <c r="A58" t="s">
        <v>125</v>
      </c>
    </row>
    <row r="60" spans="1:10" x14ac:dyDescent="0.3">
      <c r="A60" t="s">
        <v>112</v>
      </c>
      <c r="B60" t="s">
        <v>113</v>
      </c>
      <c r="C60" t="s">
        <v>114</v>
      </c>
      <c r="D60" t="s">
        <v>115</v>
      </c>
      <c r="E60" t="s">
        <v>116</v>
      </c>
      <c r="F60" t="s">
        <v>117</v>
      </c>
      <c r="G60" t="s">
        <v>118</v>
      </c>
      <c r="H60" t="s">
        <v>112</v>
      </c>
      <c r="I60" t="s">
        <v>115</v>
      </c>
      <c r="J60" t="s">
        <v>116</v>
      </c>
    </row>
    <row r="61" spans="1:10" x14ac:dyDescent="0.3">
      <c r="A61" t="s">
        <v>119</v>
      </c>
      <c r="B61" t="s">
        <v>120</v>
      </c>
      <c r="C61" t="s">
        <v>113</v>
      </c>
      <c r="D61" t="s">
        <v>116</v>
      </c>
      <c r="E61" t="s">
        <v>115</v>
      </c>
      <c r="F61" t="s">
        <v>114</v>
      </c>
      <c r="G61" t="s">
        <v>118</v>
      </c>
      <c r="H61" t="s">
        <v>112</v>
      </c>
      <c r="I61" t="s">
        <v>117</v>
      </c>
      <c r="J61" t="s">
        <v>116</v>
      </c>
    </row>
    <row r="62" spans="1:10" x14ac:dyDescent="0.3">
      <c r="A62" t="s">
        <v>113</v>
      </c>
      <c r="B62" t="s">
        <v>115</v>
      </c>
      <c r="C62" t="s">
        <v>112</v>
      </c>
      <c r="D62" t="s">
        <v>119</v>
      </c>
      <c r="E62" t="s">
        <v>116</v>
      </c>
      <c r="F62" t="s">
        <v>118</v>
      </c>
      <c r="G62" t="s">
        <v>114</v>
      </c>
      <c r="H62" t="s">
        <v>115</v>
      </c>
      <c r="I62" t="s">
        <v>117</v>
      </c>
      <c r="J62" t="s">
        <v>121</v>
      </c>
    </row>
    <row r="64" spans="1:10" ht="15.6" x14ac:dyDescent="0.3">
      <c r="A64" s="3" t="s">
        <v>122</v>
      </c>
    </row>
    <row r="65" spans="1:5" ht="15.6" x14ac:dyDescent="0.3">
      <c r="A65" s="3"/>
    </row>
    <row r="66" spans="1:5" ht="15.6" x14ac:dyDescent="0.3">
      <c r="A66" s="3" t="s">
        <v>126</v>
      </c>
    </row>
    <row r="67" spans="1:5" ht="15.6" x14ac:dyDescent="0.3">
      <c r="A67" s="3" t="s">
        <v>127</v>
      </c>
    </row>
    <row r="68" spans="1:5" ht="15.6" x14ac:dyDescent="0.3">
      <c r="A68" s="3" t="s">
        <v>128</v>
      </c>
    </row>
    <row r="69" spans="1:5" ht="15.6" x14ac:dyDescent="0.3">
      <c r="A69" s="3"/>
    </row>
    <row r="70" spans="1:5" ht="15.6" x14ac:dyDescent="0.3">
      <c r="A70" s="3" t="s">
        <v>129</v>
      </c>
    </row>
    <row r="71" spans="1:5" ht="15.6" x14ac:dyDescent="0.3">
      <c r="A71" s="3" t="s">
        <v>130</v>
      </c>
    </row>
    <row r="72" spans="1:5" ht="15.6" x14ac:dyDescent="0.3">
      <c r="A72" s="3" t="s">
        <v>131</v>
      </c>
    </row>
    <row r="75" spans="1:5" ht="15.6" x14ac:dyDescent="0.3">
      <c r="A75" s="3" t="s">
        <v>132</v>
      </c>
      <c r="B75">
        <v>500</v>
      </c>
    </row>
    <row r="76" spans="1:5" ht="18" x14ac:dyDescent="0.35">
      <c r="A76" s="3" t="s">
        <v>132</v>
      </c>
      <c r="B76">
        <v>800</v>
      </c>
      <c r="C76" s="4" t="s">
        <v>28</v>
      </c>
    </row>
    <row r="77" spans="1:5" ht="15.6" x14ac:dyDescent="0.3">
      <c r="A77" s="3" t="s">
        <v>132</v>
      </c>
      <c r="B77">
        <v>700</v>
      </c>
    </row>
    <row r="78" spans="1:5" ht="15.6" x14ac:dyDescent="0.3">
      <c r="A78" s="3" t="s">
        <v>132</v>
      </c>
      <c r="B78">
        <v>700</v>
      </c>
      <c r="C78" s="6" t="s">
        <v>107</v>
      </c>
      <c r="D78">
        <f>MAX(B75:B104)-MIN(B75:B104)</f>
        <v>400</v>
      </c>
      <c r="E78" t="s">
        <v>133</v>
      </c>
    </row>
    <row r="79" spans="1:5" ht="15.6" x14ac:dyDescent="0.3">
      <c r="A79" s="3" t="s">
        <v>132</v>
      </c>
      <c r="B79">
        <v>450</v>
      </c>
    </row>
    <row r="80" spans="1:5" ht="15.6" x14ac:dyDescent="0.3">
      <c r="A80" s="3" t="s">
        <v>132</v>
      </c>
      <c r="B80">
        <v>600</v>
      </c>
      <c r="C80" s="6" t="s">
        <v>108</v>
      </c>
      <c r="D80">
        <f>_xlfn.VAR.P(B75:B104)</f>
        <v>12725</v>
      </c>
      <c r="E80" t="s">
        <v>133</v>
      </c>
    </row>
    <row r="81" spans="1:5" ht="15.6" x14ac:dyDescent="0.3">
      <c r="A81" s="3" t="s">
        <v>132</v>
      </c>
      <c r="B81">
        <v>400</v>
      </c>
    </row>
    <row r="82" spans="1:5" ht="15.6" x14ac:dyDescent="0.3">
      <c r="A82" s="3" t="s">
        <v>132</v>
      </c>
      <c r="B82">
        <v>700</v>
      </c>
      <c r="C82" s="6" t="s">
        <v>109</v>
      </c>
      <c r="D82">
        <f>_xlfn.STDEV.P(B75:B104)</f>
        <v>112.80514172678478</v>
      </c>
      <c r="E82" t="s">
        <v>133</v>
      </c>
    </row>
    <row r="83" spans="1:5" ht="15.6" x14ac:dyDescent="0.3">
      <c r="A83" s="3" t="s">
        <v>132</v>
      </c>
      <c r="B83">
        <v>500</v>
      </c>
    </row>
    <row r="84" spans="1:5" ht="15.6" x14ac:dyDescent="0.3">
      <c r="A84" s="3" t="s">
        <v>132</v>
      </c>
      <c r="B84">
        <v>600</v>
      </c>
    </row>
    <row r="85" spans="1:5" ht="15.6" x14ac:dyDescent="0.3">
      <c r="A85" s="3" t="s">
        <v>132</v>
      </c>
      <c r="B85">
        <v>550</v>
      </c>
    </row>
    <row r="86" spans="1:5" ht="15.6" x14ac:dyDescent="0.3">
      <c r="A86" s="3" t="s">
        <v>132</v>
      </c>
      <c r="B86">
        <v>800</v>
      </c>
    </row>
    <row r="87" spans="1:5" ht="15.6" x14ac:dyDescent="0.3">
      <c r="A87" s="3" t="s">
        <v>132</v>
      </c>
      <c r="B87">
        <v>550</v>
      </c>
    </row>
    <row r="88" spans="1:5" ht="15.6" x14ac:dyDescent="0.3">
      <c r="A88" s="3" t="s">
        <v>132</v>
      </c>
      <c r="B88">
        <v>600</v>
      </c>
    </row>
    <row r="89" spans="1:5" ht="15.6" x14ac:dyDescent="0.3">
      <c r="A89" s="3" t="s">
        <v>132</v>
      </c>
      <c r="B89">
        <v>550</v>
      </c>
    </row>
    <row r="90" spans="1:5" ht="15.6" x14ac:dyDescent="0.3">
      <c r="A90" s="3" t="s">
        <v>132</v>
      </c>
      <c r="B90">
        <v>750</v>
      </c>
    </row>
    <row r="91" spans="1:5" ht="15.6" x14ac:dyDescent="0.3">
      <c r="A91" s="3" t="s">
        <v>132</v>
      </c>
      <c r="B91">
        <v>400</v>
      </c>
    </row>
    <row r="92" spans="1:5" ht="15.6" x14ac:dyDescent="0.3">
      <c r="A92" s="3" t="s">
        <v>132</v>
      </c>
      <c r="B92">
        <v>650</v>
      </c>
    </row>
    <row r="93" spans="1:5" ht="15.6" x14ac:dyDescent="0.3">
      <c r="A93" s="3" t="s">
        <v>132</v>
      </c>
      <c r="B93">
        <v>650</v>
      </c>
    </row>
    <row r="94" spans="1:5" ht="15.6" x14ac:dyDescent="0.3">
      <c r="A94" s="3" t="s">
        <v>132</v>
      </c>
      <c r="B94">
        <v>650</v>
      </c>
    </row>
    <row r="95" spans="1:5" ht="15.6" x14ac:dyDescent="0.3">
      <c r="A95" s="3" t="s">
        <v>132</v>
      </c>
      <c r="B95">
        <v>400</v>
      </c>
    </row>
    <row r="96" spans="1:5" ht="15.6" x14ac:dyDescent="0.3">
      <c r="A96" s="3" t="s">
        <v>132</v>
      </c>
      <c r="B96">
        <v>500</v>
      </c>
    </row>
    <row r="97" spans="1:2" ht="15.6" x14ac:dyDescent="0.3">
      <c r="A97" s="3" t="s">
        <v>132</v>
      </c>
      <c r="B97">
        <v>500</v>
      </c>
    </row>
    <row r="98" spans="1:2" ht="15.6" x14ac:dyDescent="0.3">
      <c r="A98" s="3" t="s">
        <v>132</v>
      </c>
      <c r="B98">
        <v>600</v>
      </c>
    </row>
    <row r="99" spans="1:2" ht="15.6" x14ac:dyDescent="0.3">
      <c r="A99" s="3" t="s">
        <v>132</v>
      </c>
      <c r="B99">
        <v>600</v>
      </c>
    </row>
    <row r="100" spans="1:2" ht="15.6" x14ac:dyDescent="0.3">
      <c r="A100" s="3" t="s">
        <v>132</v>
      </c>
      <c r="B100">
        <v>750</v>
      </c>
    </row>
    <row r="101" spans="1:2" ht="15.6" x14ac:dyDescent="0.3">
      <c r="A101" s="3" t="s">
        <v>132</v>
      </c>
      <c r="B101">
        <v>750</v>
      </c>
    </row>
    <row r="102" spans="1:2" ht="15.6" x14ac:dyDescent="0.3">
      <c r="A102" s="3" t="s">
        <v>132</v>
      </c>
      <c r="B102">
        <v>550</v>
      </c>
    </row>
    <row r="103" spans="1:2" ht="15.6" x14ac:dyDescent="0.3">
      <c r="A103" s="3" t="s">
        <v>132</v>
      </c>
      <c r="B103">
        <v>550</v>
      </c>
    </row>
    <row r="104" spans="1:2" ht="15.6" x14ac:dyDescent="0.3">
      <c r="A104" s="3" t="s">
        <v>132</v>
      </c>
      <c r="B104">
        <v>550</v>
      </c>
    </row>
    <row r="108" spans="1:2" ht="15.6" x14ac:dyDescent="0.3">
      <c r="A108" s="3" t="s">
        <v>134</v>
      </c>
    </row>
    <row r="109" spans="1:2" ht="15.6" x14ac:dyDescent="0.3">
      <c r="A109" s="3" t="s">
        <v>135</v>
      </c>
    </row>
    <row r="110" spans="1:2" ht="15.6" x14ac:dyDescent="0.3">
      <c r="A110" s="3" t="s">
        <v>136</v>
      </c>
    </row>
    <row r="113" spans="1:1" ht="15.6" x14ac:dyDescent="0.3">
      <c r="A113" s="3" t="s">
        <v>4</v>
      </c>
    </row>
    <row r="114" spans="1:1" ht="15.6" x14ac:dyDescent="0.3">
      <c r="A114" s="3" t="s">
        <v>137</v>
      </c>
    </row>
    <row r="115" spans="1:1" ht="15.6" x14ac:dyDescent="0.3">
      <c r="A115" s="3" t="s">
        <v>138</v>
      </c>
    </row>
    <row r="116" spans="1:1" ht="15.6" x14ac:dyDescent="0.3">
      <c r="A116" s="3" t="s">
        <v>139</v>
      </c>
    </row>
    <row r="117" spans="1:1" ht="15.6" x14ac:dyDescent="0.3">
      <c r="A117" s="3" t="s">
        <v>140</v>
      </c>
    </row>
    <row r="118" spans="1:1" ht="15.6" x14ac:dyDescent="0.3">
      <c r="A118" s="3" t="s">
        <v>141</v>
      </c>
    </row>
    <row r="119" spans="1:1" ht="15.6" x14ac:dyDescent="0.3">
      <c r="A119" s="3" t="s">
        <v>142</v>
      </c>
    </row>
    <row r="121" spans="1:1" ht="15.6" x14ac:dyDescent="0.3">
      <c r="A121" s="3" t="s">
        <v>122</v>
      </c>
    </row>
    <row r="122" spans="1:1" ht="15.6" x14ac:dyDescent="0.3">
      <c r="A122" s="3" t="s">
        <v>143</v>
      </c>
    </row>
    <row r="123" spans="1:1" ht="15.6" x14ac:dyDescent="0.3">
      <c r="A123" s="3" t="s">
        <v>144</v>
      </c>
    </row>
    <row r="124" spans="1:1" ht="15.6" x14ac:dyDescent="0.3">
      <c r="A124" s="3" t="s">
        <v>145</v>
      </c>
    </row>
    <row r="125" spans="1:1" ht="15.6" x14ac:dyDescent="0.3">
      <c r="A125" s="3" t="s">
        <v>146</v>
      </c>
    </row>
    <row r="126" spans="1:1" ht="15.6" x14ac:dyDescent="0.3">
      <c r="A126" s="3" t="s">
        <v>147</v>
      </c>
    </row>
    <row r="127" spans="1:1" ht="15.6" x14ac:dyDescent="0.3">
      <c r="A127" s="3" t="s">
        <v>148</v>
      </c>
    </row>
    <row r="128" spans="1:1" ht="15.6" x14ac:dyDescent="0.3">
      <c r="A128" s="3" t="s">
        <v>149</v>
      </c>
    </row>
    <row r="131" spans="1:10" ht="15.6" x14ac:dyDescent="0.3">
      <c r="A131" s="3">
        <v>3</v>
      </c>
      <c r="B131">
        <v>5</v>
      </c>
      <c r="C131">
        <v>2</v>
      </c>
      <c r="D131">
        <v>4</v>
      </c>
      <c r="E131">
        <v>6</v>
      </c>
      <c r="F131">
        <v>2</v>
      </c>
      <c r="G131">
        <v>3</v>
      </c>
      <c r="H131">
        <v>4</v>
      </c>
      <c r="I131">
        <v>2</v>
      </c>
      <c r="J131">
        <v>5</v>
      </c>
    </row>
    <row r="132" spans="1:10" ht="15.6" x14ac:dyDescent="0.3">
      <c r="A132" s="3">
        <v>7</v>
      </c>
      <c r="B132">
        <v>2</v>
      </c>
      <c r="C132">
        <v>3</v>
      </c>
      <c r="D132">
        <v>4</v>
      </c>
      <c r="E132">
        <v>2</v>
      </c>
      <c r="F132">
        <v>4</v>
      </c>
      <c r="G132">
        <v>2</v>
      </c>
      <c r="H132">
        <v>3</v>
      </c>
      <c r="I132">
        <v>5</v>
      </c>
      <c r="J132">
        <v>6</v>
      </c>
    </row>
    <row r="133" spans="1:10" ht="15.6" x14ac:dyDescent="0.3">
      <c r="A133" s="3">
        <v>3</v>
      </c>
      <c r="B133">
        <v>2</v>
      </c>
      <c r="C133">
        <v>1</v>
      </c>
      <c r="D133">
        <v>4</v>
      </c>
      <c r="E133">
        <v>2</v>
      </c>
      <c r="F133">
        <v>4</v>
      </c>
      <c r="G133">
        <v>5</v>
      </c>
      <c r="H133">
        <v>3</v>
      </c>
      <c r="I133">
        <v>2</v>
      </c>
      <c r="J133">
        <v>7</v>
      </c>
    </row>
    <row r="134" spans="1:10" ht="15.6" x14ac:dyDescent="0.3">
      <c r="A134" s="3">
        <v>2</v>
      </c>
      <c r="B134">
        <v>3</v>
      </c>
      <c r="C134">
        <v>4</v>
      </c>
      <c r="D134">
        <v>5</v>
      </c>
      <c r="E134">
        <v>1</v>
      </c>
      <c r="F134">
        <v>6</v>
      </c>
      <c r="G134">
        <v>2</v>
      </c>
      <c r="H134">
        <v>4</v>
      </c>
      <c r="I134">
        <v>3</v>
      </c>
      <c r="J134">
        <v>5</v>
      </c>
    </row>
    <row r="135" spans="1:10" ht="15.6" x14ac:dyDescent="0.3">
      <c r="A135" s="3">
        <v>3</v>
      </c>
      <c r="B135">
        <v>2</v>
      </c>
      <c r="C135">
        <v>4</v>
      </c>
      <c r="D135">
        <v>2</v>
      </c>
      <c r="E135">
        <v>6</v>
      </c>
      <c r="F135">
        <v>3</v>
      </c>
      <c r="G135">
        <v>2</v>
      </c>
      <c r="H135">
        <v>4</v>
      </c>
      <c r="I135">
        <v>5</v>
      </c>
      <c r="J135">
        <v>3</v>
      </c>
    </row>
    <row r="138" spans="1:10" ht="18" x14ac:dyDescent="0.35">
      <c r="A138" s="4" t="s">
        <v>28</v>
      </c>
    </row>
    <row r="140" spans="1:10" x14ac:dyDescent="0.3">
      <c r="A140" s="6" t="s">
        <v>107</v>
      </c>
      <c r="B140">
        <f>MAX(A131:J135)-MIN(A131:J135)</f>
        <v>6</v>
      </c>
      <c r="C140" t="s">
        <v>150</v>
      </c>
    </row>
    <row r="142" spans="1:10" x14ac:dyDescent="0.3">
      <c r="A142" s="6" t="s">
        <v>108</v>
      </c>
      <c r="B142">
        <f>_xlfn.VAR.P(A131:J135)</f>
        <v>2.2896000000000001</v>
      </c>
      <c r="C142" t="s">
        <v>150</v>
      </c>
    </row>
    <row r="144" spans="1:10" x14ac:dyDescent="0.3">
      <c r="A144" s="6" t="s">
        <v>109</v>
      </c>
      <c r="B144">
        <f>_xlfn.STDEV.P(A131:J135)</f>
        <v>1.5131424255502191</v>
      </c>
      <c r="C144" t="s">
        <v>150</v>
      </c>
    </row>
    <row r="147" spans="1:1" ht="15.6" x14ac:dyDescent="0.3">
      <c r="A147" s="3" t="s">
        <v>167</v>
      </c>
    </row>
    <row r="148" spans="1:1" ht="15.6" x14ac:dyDescent="0.3">
      <c r="A148" s="3" t="s">
        <v>151</v>
      </c>
    </row>
    <row r="151" spans="1:1" ht="15.6" x14ac:dyDescent="0.3">
      <c r="A151" s="3" t="s">
        <v>4</v>
      </c>
    </row>
    <row r="152" spans="1:1" ht="15.6" x14ac:dyDescent="0.3">
      <c r="A152" s="3" t="s">
        <v>152</v>
      </c>
    </row>
    <row r="153" spans="1:1" ht="15.6" x14ac:dyDescent="0.3">
      <c r="A153" s="3" t="s">
        <v>153</v>
      </c>
    </row>
    <row r="154" spans="1:1" ht="15.6" x14ac:dyDescent="0.3">
      <c r="A154" s="3" t="s">
        <v>154</v>
      </c>
    </row>
    <row r="155" spans="1:1" ht="15.6" x14ac:dyDescent="0.3">
      <c r="A155" s="3" t="s">
        <v>155</v>
      </c>
    </row>
    <row r="156" spans="1:1" ht="15.6" x14ac:dyDescent="0.3">
      <c r="A156" s="3" t="s">
        <v>156</v>
      </c>
    </row>
    <row r="157" spans="1:1" ht="15.6" x14ac:dyDescent="0.3">
      <c r="A157" s="3" t="s">
        <v>157</v>
      </c>
    </row>
    <row r="159" spans="1:1" ht="15.6" x14ac:dyDescent="0.3">
      <c r="A159" s="3" t="s">
        <v>122</v>
      </c>
    </row>
    <row r="160" spans="1:1" ht="15.6" x14ac:dyDescent="0.3">
      <c r="A160" s="3" t="s">
        <v>158</v>
      </c>
    </row>
    <row r="161" spans="1:10" ht="15.6" x14ac:dyDescent="0.3">
      <c r="A161" s="3" t="s">
        <v>159</v>
      </c>
    </row>
    <row r="162" spans="1:10" ht="15.6" x14ac:dyDescent="0.3">
      <c r="A162" s="3" t="s">
        <v>160</v>
      </c>
    </row>
    <row r="163" spans="1:10" ht="15.6" x14ac:dyDescent="0.3">
      <c r="A163" s="3" t="s">
        <v>161</v>
      </c>
    </row>
    <row r="164" spans="1:10" ht="15.6" x14ac:dyDescent="0.3">
      <c r="A164" s="3" t="s">
        <v>162</v>
      </c>
    </row>
    <row r="165" spans="1:10" ht="15.6" x14ac:dyDescent="0.3">
      <c r="A165" s="3" t="s">
        <v>163</v>
      </c>
    </row>
    <row r="167" spans="1:10" ht="15.6" x14ac:dyDescent="0.3">
      <c r="A167" s="3">
        <v>8</v>
      </c>
      <c r="B167">
        <v>7</v>
      </c>
      <c r="C167">
        <v>9</v>
      </c>
      <c r="D167">
        <v>6</v>
      </c>
      <c r="E167">
        <v>7</v>
      </c>
      <c r="F167">
        <v>8</v>
      </c>
      <c r="G167">
        <v>9</v>
      </c>
      <c r="H167">
        <v>8</v>
      </c>
      <c r="I167">
        <v>7</v>
      </c>
      <c r="J167">
        <v>6</v>
      </c>
    </row>
    <row r="168" spans="1:10" ht="15.6" x14ac:dyDescent="0.3">
      <c r="A168" s="3">
        <v>8</v>
      </c>
      <c r="B168">
        <v>9</v>
      </c>
      <c r="C168">
        <v>7</v>
      </c>
      <c r="D168">
        <v>8</v>
      </c>
      <c r="E168">
        <v>7</v>
      </c>
      <c r="F168">
        <v>6</v>
      </c>
      <c r="G168">
        <v>8</v>
      </c>
      <c r="H168">
        <v>9</v>
      </c>
      <c r="I168">
        <v>6</v>
      </c>
      <c r="J168">
        <v>7</v>
      </c>
    </row>
    <row r="169" spans="1:10" ht="15.6" x14ac:dyDescent="0.3">
      <c r="A169" s="3">
        <v>8</v>
      </c>
      <c r="B169">
        <v>9</v>
      </c>
      <c r="C169">
        <v>7</v>
      </c>
      <c r="D169">
        <v>6</v>
      </c>
      <c r="E169">
        <v>7</v>
      </c>
      <c r="F169">
        <v>8</v>
      </c>
      <c r="G169">
        <v>9</v>
      </c>
      <c r="H169">
        <v>8</v>
      </c>
      <c r="I169">
        <v>7</v>
      </c>
      <c r="J169">
        <v>6</v>
      </c>
    </row>
    <row r="170" spans="1:10" ht="15.6" x14ac:dyDescent="0.3">
      <c r="A170" s="3">
        <v>9</v>
      </c>
      <c r="B170">
        <v>8</v>
      </c>
      <c r="C170">
        <v>7</v>
      </c>
      <c r="D170">
        <v>6</v>
      </c>
      <c r="E170">
        <v>8</v>
      </c>
      <c r="F170">
        <v>9</v>
      </c>
      <c r="G170">
        <v>7</v>
      </c>
      <c r="H170">
        <v>8</v>
      </c>
      <c r="I170">
        <v>7</v>
      </c>
      <c r="J170">
        <v>6</v>
      </c>
    </row>
    <row r="171" spans="1:10" ht="15.6" x14ac:dyDescent="0.3">
      <c r="A171" s="3">
        <v>9</v>
      </c>
      <c r="B171">
        <v>8</v>
      </c>
      <c r="C171">
        <v>7</v>
      </c>
      <c r="D171">
        <v>6</v>
      </c>
      <c r="E171">
        <v>7</v>
      </c>
      <c r="F171">
        <v>8</v>
      </c>
      <c r="G171">
        <v>9</v>
      </c>
      <c r="H171">
        <v>8</v>
      </c>
      <c r="I171">
        <v>7</v>
      </c>
      <c r="J171">
        <v>6</v>
      </c>
    </row>
    <row r="174" spans="1:10" ht="18" x14ac:dyDescent="0.35">
      <c r="A174" s="8" t="s">
        <v>28</v>
      </c>
    </row>
    <row r="176" spans="1:10" x14ac:dyDescent="0.3">
      <c r="A176" s="6" t="s">
        <v>164</v>
      </c>
      <c r="B176">
        <f>AVERAGE(A167:J171)</f>
        <v>7.5</v>
      </c>
      <c r="C176" t="s">
        <v>165</v>
      </c>
    </row>
    <row r="178" spans="1:10" x14ac:dyDescent="0.3">
      <c r="A178" s="6" t="s">
        <v>109</v>
      </c>
      <c r="B178">
        <f>_xlfn.STDEV.P(A167:J171)</f>
        <v>1.0246950765959599</v>
      </c>
      <c r="C178" t="s">
        <v>166</v>
      </c>
    </row>
    <row r="181" spans="1:10" ht="15.6" x14ac:dyDescent="0.3">
      <c r="A181" s="3" t="s">
        <v>185</v>
      </c>
    </row>
    <row r="182" spans="1:10" ht="15.6" x14ac:dyDescent="0.3">
      <c r="A182" s="3" t="s">
        <v>168</v>
      </c>
    </row>
    <row r="183" spans="1:10" ht="15.6" x14ac:dyDescent="0.3">
      <c r="A183" s="3" t="s">
        <v>4</v>
      </c>
    </row>
    <row r="184" spans="1:10" ht="15.6" x14ac:dyDescent="0.3">
      <c r="A184" s="3" t="s">
        <v>169</v>
      </c>
    </row>
    <row r="185" spans="1:10" ht="15.6" x14ac:dyDescent="0.3">
      <c r="A185" s="3" t="s">
        <v>170</v>
      </c>
    </row>
    <row r="186" spans="1:10" ht="15.6" x14ac:dyDescent="0.3">
      <c r="A186" s="3">
        <v>10</v>
      </c>
      <c r="B186" s="3">
        <v>15</v>
      </c>
      <c r="C186" s="3">
        <v>12</v>
      </c>
      <c r="D186" s="3">
        <v>18</v>
      </c>
      <c r="E186" s="3">
        <v>20</v>
      </c>
      <c r="F186" s="3">
        <v>25</v>
      </c>
      <c r="G186" s="3">
        <v>8</v>
      </c>
      <c r="H186" s="3">
        <v>14</v>
      </c>
      <c r="I186" s="3">
        <v>16</v>
      </c>
      <c r="J186" s="3">
        <v>22</v>
      </c>
    </row>
    <row r="187" spans="1:10" ht="15.6" x14ac:dyDescent="0.3">
      <c r="A187" s="3">
        <v>9</v>
      </c>
      <c r="B187" s="3">
        <v>17</v>
      </c>
      <c r="C187" s="3">
        <v>11</v>
      </c>
      <c r="D187" s="3">
        <v>13</v>
      </c>
      <c r="E187" s="3">
        <v>19</v>
      </c>
      <c r="F187" s="3">
        <v>23</v>
      </c>
      <c r="G187" s="3">
        <v>21</v>
      </c>
      <c r="H187" s="3">
        <v>16</v>
      </c>
      <c r="I187" s="3">
        <v>24</v>
      </c>
      <c r="J187" s="3">
        <v>27</v>
      </c>
    </row>
    <row r="188" spans="1:10" ht="15.6" x14ac:dyDescent="0.3">
      <c r="A188" s="3">
        <v>13</v>
      </c>
      <c r="B188" s="3">
        <v>10</v>
      </c>
      <c r="C188" s="3">
        <v>18</v>
      </c>
      <c r="D188" s="3">
        <v>16</v>
      </c>
      <c r="E188" s="3">
        <v>12</v>
      </c>
      <c r="F188" s="3">
        <v>14</v>
      </c>
      <c r="G188" s="3">
        <v>19</v>
      </c>
      <c r="H188" s="3">
        <v>21</v>
      </c>
      <c r="I188" s="3">
        <v>11</v>
      </c>
      <c r="J188" s="3">
        <v>17</v>
      </c>
    </row>
    <row r="189" spans="1:10" ht="15.6" x14ac:dyDescent="0.3">
      <c r="A189" s="3">
        <v>15</v>
      </c>
      <c r="B189" s="3">
        <v>20</v>
      </c>
      <c r="C189" s="3">
        <v>26</v>
      </c>
      <c r="D189" s="3">
        <v>13</v>
      </c>
      <c r="E189" s="3">
        <v>12</v>
      </c>
      <c r="F189" s="3">
        <v>14</v>
      </c>
      <c r="G189" s="3">
        <v>22</v>
      </c>
      <c r="H189" s="3">
        <v>19</v>
      </c>
      <c r="I189" s="3">
        <v>16</v>
      </c>
      <c r="J189" s="3">
        <v>11</v>
      </c>
    </row>
    <row r="190" spans="1:10" ht="15.6" x14ac:dyDescent="0.3">
      <c r="A190" s="3">
        <v>25</v>
      </c>
      <c r="B190" s="3">
        <v>18</v>
      </c>
      <c r="C190" s="3">
        <v>16</v>
      </c>
      <c r="D190" s="3">
        <v>13</v>
      </c>
      <c r="E190" s="3">
        <v>21</v>
      </c>
      <c r="F190" s="3">
        <v>20</v>
      </c>
      <c r="G190" s="3">
        <v>15</v>
      </c>
      <c r="H190" s="3">
        <v>12</v>
      </c>
      <c r="I190" s="3">
        <v>19</v>
      </c>
      <c r="J190" s="3">
        <v>17</v>
      </c>
    </row>
    <row r="191" spans="1:10" ht="15.6" x14ac:dyDescent="0.3">
      <c r="A191" s="3">
        <v>14</v>
      </c>
      <c r="B191" s="3">
        <v>16</v>
      </c>
      <c r="C191" s="3">
        <v>23</v>
      </c>
      <c r="D191" s="3">
        <v>18</v>
      </c>
      <c r="E191" s="3">
        <v>15</v>
      </c>
      <c r="F191" s="3">
        <v>11</v>
      </c>
      <c r="G191" s="3">
        <v>19</v>
      </c>
      <c r="H191" s="3">
        <v>22</v>
      </c>
      <c r="I191" s="3">
        <v>17</v>
      </c>
      <c r="J191" s="3">
        <v>12</v>
      </c>
    </row>
    <row r="192" spans="1:10" ht="15.6" x14ac:dyDescent="0.3">
      <c r="A192" s="3">
        <v>16</v>
      </c>
      <c r="B192" s="3">
        <v>14</v>
      </c>
      <c r="C192" s="3">
        <v>18</v>
      </c>
      <c r="D192" s="3">
        <v>20</v>
      </c>
      <c r="E192" s="3">
        <v>25</v>
      </c>
      <c r="F192" s="3">
        <v>13</v>
      </c>
      <c r="G192" s="3">
        <v>11</v>
      </c>
      <c r="H192" s="3">
        <v>22</v>
      </c>
      <c r="I192" s="3">
        <v>19</v>
      </c>
      <c r="J192" s="3">
        <v>17</v>
      </c>
    </row>
    <row r="193" spans="1:10" ht="15.6" x14ac:dyDescent="0.3">
      <c r="A193" s="3">
        <v>15</v>
      </c>
      <c r="B193" s="3">
        <v>16</v>
      </c>
      <c r="C193" s="3">
        <v>13</v>
      </c>
      <c r="D193" s="3">
        <v>14</v>
      </c>
      <c r="E193" s="3">
        <v>18</v>
      </c>
      <c r="F193" s="3">
        <v>20</v>
      </c>
      <c r="G193" s="3">
        <v>19</v>
      </c>
      <c r="H193" s="3">
        <v>21</v>
      </c>
      <c r="I193" s="3">
        <v>17</v>
      </c>
      <c r="J193" s="3">
        <v>12</v>
      </c>
    </row>
    <row r="194" spans="1:10" ht="15.6" x14ac:dyDescent="0.3">
      <c r="A194" s="3">
        <v>15</v>
      </c>
      <c r="B194" s="3">
        <v>13</v>
      </c>
      <c r="C194" s="3">
        <v>16</v>
      </c>
      <c r="D194" s="3">
        <v>14</v>
      </c>
      <c r="E194" s="3">
        <v>22</v>
      </c>
      <c r="F194" s="3">
        <v>21</v>
      </c>
      <c r="G194" s="3">
        <v>19</v>
      </c>
      <c r="H194" s="3">
        <v>18</v>
      </c>
      <c r="I194" s="3">
        <v>16</v>
      </c>
      <c r="J194" s="3">
        <v>11</v>
      </c>
    </row>
    <row r="195" spans="1:10" ht="15.6" x14ac:dyDescent="0.3">
      <c r="A195" s="3">
        <v>17</v>
      </c>
      <c r="B195" s="3">
        <v>14</v>
      </c>
      <c r="C195" s="3">
        <v>12</v>
      </c>
      <c r="D195" s="3">
        <v>20</v>
      </c>
      <c r="E195" s="3">
        <v>23</v>
      </c>
      <c r="F195" s="3">
        <v>19</v>
      </c>
      <c r="G195" s="3">
        <v>15</v>
      </c>
      <c r="H195" s="3">
        <v>16</v>
      </c>
      <c r="I195" s="3">
        <v>13</v>
      </c>
      <c r="J195" s="3">
        <v>18</v>
      </c>
    </row>
    <row r="196" spans="1:10" ht="15.6" x14ac:dyDescent="0.3">
      <c r="A196" s="3" t="s">
        <v>122</v>
      </c>
    </row>
    <row r="197" spans="1:10" ht="15.6" x14ac:dyDescent="0.3">
      <c r="A197" s="3" t="s">
        <v>171</v>
      </c>
    </row>
    <row r="198" spans="1:10" ht="15.6" x14ac:dyDescent="0.3">
      <c r="A198" s="3" t="s">
        <v>172</v>
      </c>
    </row>
    <row r="199" spans="1:10" ht="15.6" x14ac:dyDescent="0.3">
      <c r="A199" s="3" t="s">
        <v>173</v>
      </c>
    </row>
    <row r="200" spans="1:10" ht="15.6" x14ac:dyDescent="0.3">
      <c r="A200" s="3" t="s">
        <v>172</v>
      </c>
    </row>
    <row r="201" spans="1:10" ht="15.6" x14ac:dyDescent="0.3">
      <c r="A201" s="3" t="s">
        <v>174</v>
      </c>
    </row>
    <row r="202" spans="1:10" ht="15.6" x14ac:dyDescent="0.3">
      <c r="A202" s="3" t="s">
        <v>175</v>
      </c>
    </row>
    <row r="203" spans="1:10" ht="15.6" x14ac:dyDescent="0.3">
      <c r="A203" s="3" t="s">
        <v>176</v>
      </c>
      <c r="B203" t="s">
        <v>177</v>
      </c>
    </row>
    <row r="204" spans="1:10" ht="15.6" x14ac:dyDescent="0.3">
      <c r="A204" s="3" t="s">
        <v>178</v>
      </c>
      <c r="B204" t="s">
        <v>179</v>
      </c>
      <c r="C204" t="s">
        <v>180</v>
      </c>
    </row>
    <row r="205" spans="1:10" ht="15.6" x14ac:dyDescent="0.3">
      <c r="A205" s="3" t="s">
        <v>181</v>
      </c>
      <c r="B205" t="s">
        <v>182</v>
      </c>
      <c r="C205" t="s">
        <v>183</v>
      </c>
    </row>
    <row r="206" spans="1:10" ht="15.6" x14ac:dyDescent="0.3">
      <c r="A206" s="3" t="s">
        <v>184</v>
      </c>
    </row>
    <row r="209" spans="1:10" ht="15.6" x14ac:dyDescent="0.3">
      <c r="A209" s="3">
        <v>10</v>
      </c>
      <c r="B209" s="3">
        <v>15</v>
      </c>
      <c r="C209" s="3">
        <v>12</v>
      </c>
      <c r="D209" s="3">
        <v>18</v>
      </c>
      <c r="E209" s="3">
        <v>20</v>
      </c>
      <c r="F209" s="3">
        <v>25</v>
      </c>
      <c r="G209" s="3">
        <v>8</v>
      </c>
      <c r="H209" s="3">
        <v>14</v>
      </c>
      <c r="I209" s="3">
        <v>16</v>
      </c>
      <c r="J209" s="3">
        <v>22</v>
      </c>
    </row>
    <row r="210" spans="1:10" ht="15.6" x14ac:dyDescent="0.3">
      <c r="A210" s="3">
        <v>9</v>
      </c>
      <c r="B210" s="3">
        <v>17</v>
      </c>
      <c r="C210" s="3">
        <v>11</v>
      </c>
      <c r="D210" s="3">
        <v>13</v>
      </c>
      <c r="E210" s="3">
        <v>19</v>
      </c>
      <c r="F210" s="3">
        <v>23</v>
      </c>
      <c r="G210" s="3">
        <v>21</v>
      </c>
      <c r="H210" s="3">
        <v>16</v>
      </c>
      <c r="I210" s="3">
        <v>24</v>
      </c>
      <c r="J210" s="3">
        <v>27</v>
      </c>
    </row>
    <row r="211" spans="1:10" ht="15.6" x14ac:dyDescent="0.3">
      <c r="A211" s="3">
        <v>13</v>
      </c>
      <c r="B211" s="3">
        <v>10</v>
      </c>
      <c r="C211" s="3">
        <v>18</v>
      </c>
      <c r="D211" s="3">
        <v>16</v>
      </c>
      <c r="E211" s="3">
        <v>12</v>
      </c>
      <c r="F211" s="3">
        <v>14</v>
      </c>
      <c r="G211" s="3">
        <v>19</v>
      </c>
      <c r="H211" s="3">
        <v>21</v>
      </c>
      <c r="I211" s="3">
        <v>11</v>
      </c>
      <c r="J211" s="3">
        <v>17</v>
      </c>
    </row>
    <row r="212" spans="1:10" ht="15.6" x14ac:dyDescent="0.3">
      <c r="A212" s="3">
        <v>15</v>
      </c>
      <c r="B212" s="3">
        <v>20</v>
      </c>
      <c r="C212" s="3">
        <v>26</v>
      </c>
      <c r="D212" s="3">
        <v>13</v>
      </c>
      <c r="E212" s="3">
        <v>12</v>
      </c>
      <c r="F212" s="3">
        <v>14</v>
      </c>
      <c r="G212" s="3">
        <v>22</v>
      </c>
      <c r="H212" s="3">
        <v>19</v>
      </c>
      <c r="I212" s="3">
        <v>16</v>
      </c>
      <c r="J212" s="3">
        <v>11</v>
      </c>
    </row>
    <row r="213" spans="1:10" ht="15.6" x14ac:dyDescent="0.3">
      <c r="A213" s="3">
        <v>25</v>
      </c>
      <c r="B213" s="3">
        <v>18</v>
      </c>
      <c r="C213" s="3">
        <v>16</v>
      </c>
      <c r="D213" s="3">
        <v>13</v>
      </c>
      <c r="E213" s="3">
        <v>21</v>
      </c>
      <c r="F213" s="3">
        <v>20</v>
      </c>
      <c r="G213" s="3">
        <v>15</v>
      </c>
      <c r="H213" s="3">
        <v>12</v>
      </c>
      <c r="I213" s="3">
        <v>19</v>
      </c>
      <c r="J213" s="3">
        <v>17</v>
      </c>
    </row>
    <row r="214" spans="1:10" ht="15.6" x14ac:dyDescent="0.3">
      <c r="A214" s="3">
        <v>14</v>
      </c>
      <c r="B214" s="3">
        <v>16</v>
      </c>
      <c r="C214" s="3">
        <v>23</v>
      </c>
      <c r="D214" s="3">
        <v>18</v>
      </c>
      <c r="E214" s="3">
        <v>15</v>
      </c>
      <c r="F214" s="3">
        <v>11</v>
      </c>
      <c r="G214" s="3">
        <v>19</v>
      </c>
      <c r="H214" s="3">
        <v>22</v>
      </c>
      <c r="I214" s="3">
        <v>17</v>
      </c>
      <c r="J214" s="3">
        <v>12</v>
      </c>
    </row>
    <row r="215" spans="1:10" ht="15.6" x14ac:dyDescent="0.3">
      <c r="A215" s="3">
        <v>16</v>
      </c>
      <c r="B215" s="3">
        <v>14</v>
      </c>
      <c r="C215" s="3">
        <v>18</v>
      </c>
      <c r="D215" s="3">
        <v>20</v>
      </c>
      <c r="E215" s="3">
        <v>25</v>
      </c>
      <c r="F215" s="3">
        <v>13</v>
      </c>
      <c r="G215" s="3">
        <v>11</v>
      </c>
      <c r="H215" s="3">
        <v>22</v>
      </c>
      <c r="I215" s="3">
        <v>19</v>
      </c>
      <c r="J215" s="3">
        <v>17</v>
      </c>
    </row>
    <row r="216" spans="1:10" ht="15.6" x14ac:dyDescent="0.3">
      <c r="A216" s="3">
        <v>15</v>
      </c>
      <c r="B216" s="3">
        <v>16</v>
      </c>
      <c r="C216" s="3">
        <v>13</v>
      </c>
      <c r="D216" s="3">
        <v>14</v>
      </c>
      <c r="E216" s="3">
        <v>18</v>
      </c>
      <c r="F216" s="3">
        <v>20</v>
      </c>
      <c r="G216" s="3">
        <v>19</v>
      </c>
      <c r="H216" s="3">
        <v>21</v>
      </c>
      <c r="I216" s="3">
        <v>17</v>
      </c>
      <c r="J216" s="3">
        <v>12</v>
      </c>
    </row>
    <row r="217" spans="1:10" ht="15.6" x14ac:dyDescent="0.3">
      <c r="A217" s="3">
        <v>15</v>
      </c>
      <c r="B217" s="3">
        <v>13</v>
      </c>
      <c r="C217" s="3">
        <v>16</v>
      </c>
      <c r="D217" s="3">
        <v>14</v>
      </c>
      <c r="E217" s="3">
        <v>22</v>
      </c>
      <c r="F217" s="3">
        <v>21</v>
      </c>
      <c r="G217" s="3">
        <v>19</v>
      </c>
      <c r="H217" s="3">
        <v>18</v>
      </c>
      <c r="I217" s="3">
        <v>16</v>
      </c>
      <c r="J217" s="3">
        <v>11</v>
      </c>
    </row>
    <row r="218" spans="1:10" ht="15.6" x14ac:dyDescent="0.3">
      <c r="A218" s="3">
        <v>17</v>
      </c>
      <c r="B218" s="3">
        <v>14</v>
      </c>
      <c r="C218" s="3">
        <v>12</v>
      </c>
      <c r="D218" s="3">
        <v>20</v>
      </c>
      <c r="E218" s="3">
        <v>23</v>
      </c>
      <c r="F218" s="3">
        <v>19</v>
      </c>
      <c r="G218" s="3">
        <v>15</v>
      </c>
      <c r="H218" s="3">
        <v>16</v>
      </c>
      <c r="I218" s="3">
        <v>13</v>
      </c>
      <c r="J218" s="3">
        <v>18</v>
      </c>
    </row>
    <row r="221" spans="1:10" ht="18" x14ac:dyDescent="0.35">
      <c r="A221" s="4" t="s">
        <v>28</v>
      </c>
    </row>
    <row r="223" spans="1:10" x14ac:dyDescent="0.3">
      <c r="A223" s="6" t="s">
        <v>164</v>
      </c>
      <c r="B223">
        <f>AVERAGE(A209:J218)</f>
        <v>16.739999999999998</v>
      </c>
      <c r="C223" t="s">
        <v>186</v>
      </c>
    </row>
    <row r="225" spans="1:3" x14ac:dyDescent="0.3">
      <c r="A225" s="6" t="s">
        <v>107</v>
      </c>
      <c r="B225">
        <f>MAX(A209:J218)-MIN(A209:J218)</f>
        <v>19</v>
      </c>
      <c r="C225" t="s">
        <v>186</v>
      </c>
    </row>
    <row r="227" spans="1:3" x14ac:dyDescent="0.3">
      <c r="A227" s="6" t="s">
        <v>109</v>
      </c>
      <c r="B227">
        <f>_xlfn.STDEV.P(A209:J218)</f>
        <v>4.1221838872131844</v>
      </c>
      <c r="C227" t="s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A74E-6841-46F9-AAB8-8C6CD74FFF73}">
  <dimension ref="A1:K92"/>
  <sheetViews>
    <sheetView topLeftCell="A61" workbookViewId="0">
      <selection activeCell="P81" sqref="P81"/>
    </sheetView>
  </sheetViews>
  <sheetFormatPr defaultRowHeight="14.4" x14ac:dyDescent="0.3"/>
  <sheetData>
    <row r="1" spans="1:10" ht="15.6" x14ac:dyDescent="0.3">
      <c r="A1" s="3" t="s">
        <v>204</v>
      </c>
    </row>
    <row r="2" spans="1:10" ht="15.6" x14ac:dyDescent="0.3">
      <c r="A2" s="3" t="s">
        <v>187</v>
      </c>
    </row>
    <row r="3" spans="1:10" ht="15.6" x14ac:dyDescent="0.3">
      <c r="A3" s="3" t="s">
        <v>4</v>
      </c>
    </row>
    <row r="4" spans="1:10" ht="15.6" x14ac:dyDescent="0.3">
      <c r="A4" s="3" t="s">
        <v>188</v>
      </c>
    </row>
    <row r="5" spans="1:10" ht="15.6" x14ac:dyDescent="0.3">
      <c r="A5" s="3">
        <v>28</v>
      </c>
      <c r="B5" s="3">
        <v>32</v>
      </c>
      <c r="C5" s="3">
        <v>35</v>
      </c>
      <c r="D5" s="3">
        <v>40</v>
      </c>
      <c r="E5" s="3">
        <v>42</v>
      </c>
      <c r="F5" s="3">
        <v>28</v>
      </c>
      <c r="G5" s="3">
        <v>33</v>
      </c>
      <c r="H5" s="3">
        <v>38</v>
      </c>
      <c r="I5" s="3">
        <v>30</v>
      </c>
      <c r="J5" s="3">
        <v>41</v>
      </c>
    </row>
    <row r="6" spans="1:10" ht="15.6" x14ac:dyDescent="0.3">
      <c r="A6" s="3">
        <v>37</v>
      </c>
      <c r="B6" s="3">
        <v>31</v>
      </c>
      <c r="C6" s="3">
        <v>34</v>
      </c>
      <c r="D6" s="3">
        <v>29</v>
      </c>
      <c r="E6" s="3">
        <v>36</v>
      </c>
      <c r="F6" s="3">
        <v>43</v>
      </c>
      <c r="G6" s="3">
        <v>39</v>
      </c>
      <c r="H6" s="3">
        <v>27</v>
      </c>
      <c r="I6" s="3">
        <v>35</v>
      </c>
      <c r="J6" s="3">
        <v>31</v>
      </c>
    </row>
    <row r="7" spans="1:10" ht="15.6" x14ac:dyDescent="0.3">
      <c r="A7" s="3">
        <v>39</v>
      </c>
      <c r="B7" s="3">
        <v>45</v>
      </c>
      <c r="C7" s="3">
        <v>29</v>
      </c>
      <c r="D7" s="3">
        <v>33</v>
      </c>
      <c r="E7" s="3">
        <v>37</v>
      </c>
      <c r="F7" s="3">
        <v>40</v>
      </c>
      <c r="G7" s="3">
        <v>36</v>
      </c>
      <c r="H7" s="3">
        <v>29</v>
      </c>
      <c r="I7" s="3">
        <v>31</v>
      </c>
      <c r="J7" s="3">
        <v>38</v>
      </c>
    </row>
    <row r="8" spans="1:10" ht="15.6" x14ac:dyDescent="0.3">
      <c r="A8" s="3">
        <v>35</v>
      </c>
      <c r="B8" s="3">
        <v>44</v>
      </c>
      <c r="C8" s="3">
        <v>32</v>
      </c>
      <c r="D8" s="3">
        <v>39</v>
      </c>
      <c r="E8" s="3">
        <v>36</v>
      </c>
      <c r="F8" s="3">
        <v>30</v>
      </c>
      <c r="G8" s="3">
        <v>33</v>
      </c>
      <c r="H8" s="3">
        <v>28</v>
      </c>
      <c r="I8" s="3">
        <v>41</v>
      </c>
      <c r="J8" s="3">
        <v>35</v>
      </c>
    </row>
    <row r="9" spans="1:10" ht="15.6" x14ac:dyDescent="0.3">
      <c r="A9" s="3">
        <v>31</v>
      </c>
      <c r="B9" s="3">
        <v>37</v>
      </c>
      <c r="C9" s="3">
        <v>42</v>
      </c>
      <c r="D9" s="3">
        <v>29</v>
      </c>
      <c r="E9" s="3">
        <v>34</v>
      </c>
      <c r="F9" s="3">
        <v>40</v>
      </c>
      <c r="G9" s="3">
        <v>31</v>
      </c>
      <c r="H9" s="3">
        <v>33</v>
      </c>
      <c r="I9" s="3">
        <v>38</v>
      </c>
      <c r="J9" s="3">
        <v>36</v>
      </c>
    </row>
    <row r="10" spans="1:10" ht="15.6" x14ac:dyDescent="0.3">
      <c r="A10" s="3">
        <v>39</v>
      </c>
      <c r="B10" s="3">
        <v>27</v>
      </c>
      <c r="C10" s="3">
        <v>35</v>
      </c>
      <c r="D10" s="3">
        <v>30</v>
      </c>
      <c r="E10" s="3">
        <v>43</v>
      </c>
      <c r="F10" s="3">
        <v>29</v>
      </c>
      <c r="G10" s="3">
        <v>32</v>
      </c>
      <c r="H10" s="3">
        <v>36</v>
      </c>
      <c r="I10" s="3">
        <v>31</v>
      </c>
      <c r="J10" s="3">
        <v>40</v>
      </c>
    </row>
    <row r="11" spans="1:10" ht="15.6" x14ac:dyDescent="0.3">
      <c r="A11" s="3">
        <v>38</v>
      </c>
      <c r="B11" s="3">
        <v>44</v>
      </c>
      <c r="C11" s="3">
        <v>37</v>
      </c>
      <c r="D11" s="3">
        <v>33</v>
      </c>
      <c r="E11" s="3">
        <v>35</v>
      </c>
      <c r="F11" s="3">
        <v>41</v>
      </c>
      <c r="G11" s="3">
        <v>30</v>
      </c>
      <c r="H11" s="3">
        <v>31</v>
      </c>
      <c r="I11" s="3">
        <v>39</v>
      </c>
      <c r="J11" s="3">
        <v>28</v>
      </c>
    </row>
    <row r="12" spans="1:10" ht="15.6" x14ac:dyDescent="0.3">
      <c r="A12" s="3">
        <v>45</v>
      </c>
      <c r="B12" s="3">
        <v>29</v>
      </c>
      <c r="C12" s="3">
        <v>33</v>
      </c>
      <c r="D12" s="3">
        <v>38</v>
      </c>
      <c r="E12" s="3">
        <v>34</v>
      </c>
      <c r="F12" s="3">
        <v>32</v>
      </c>
      <c r="G12" s="3">
        <v>35</v>
      </c>
      <c r="H12" s="3">
        <v>31</v>
      </c>
      <c r="I12" s="3">
        <v>40</v>
      </c>
      <c r="J12" s="3">
        <v>36</v>
      </c>
    </row>
    <row r="13" spans="1:10" ht="15.6" x14ac:dyDescent="0.3">
      <c r="A13" s="3">
        <v>39</v>
      </c>
      <c r="B13" s="3">
        <v>27</v>
      </c>
      <c r="C13" s="3">
        <v>35</v>
      </c>
      <c r="D13" s="3">
        <v>30</v>
      </c>
      <c r="E13" s="3">
        <v>43</v>
      </c>
      <c r="F13" s="3">
        <v>29</v>
      </c>
      <c r="G13" s="3">
        <v>32</v>
      </c>
      <c r="H13" s="3">
        <v>36</v>
      </c>
      <c r="I13" s="3">
        <v>31</v>
      </c>
      <c r="J13" s="3">
        <v>40</v>
      </c>
    </row>
    <row r="14" spans="1:10" ht="15.6" x14ac:dyDescent="0.3">
      <c r="A14" s="3">
        <v>38</v>
      </c>
      <c r="B14" s="3">
        <v>44</v>
      </c>
      <c r="C14" s="3">
        <v>37</v>
      </c>
      <c r="D14" s="3">
        <v>33</v>
      </c>
      <c r="E14" s="3">
        <v>35</v>
      </c>
      <c r="F14" s="3">
        <v>41</v>
      </c>
      <c r="G14" s="3">
        <v>30</v>
      </c>
      <c r="H14" s="3">
        <v>31</v>
      </c>
      <c r="I14" s="3">
        <v>39</v>
      </c>
      <c r="J14" s="3">
        <v>28</v>
      </c>
    </row>
    <row r="15" spans="1:10" ht="15.6" x14ac:dyDescent="0.3">
      <c r="A15" s="3" t="s">
        <v>122</v>
      </c>
    </row>
    <row r="16" spans="1:10" ht="15.6" x14ac:dyDescent="0.3">
      <c r="A16" s="3" t="s">
        <v>189</v>
      </c>
    </row>
    <row r="17" spans="1:10" ht="15.6" x14ac:dyDescent="0.3">
      <c r="A17" s="3" t="s">
        <v>190</v>
      </c>
    </row>
    <row r="18" spans="1:10" ht="15.6" x14ac:dyDescent="0.3">
      <c r="A18" s="3" t="s">
        <v>191</v>
      </c>
    </row>
    <row r="19" spans="1:10" ht="15.6" x14ac:dyDescent="0.3">
      <c r="A19" s="3" t="s">
        <v>192</v>
      </c>
    </row>
    <row r="20" spans="1:10" ht="15.6" x14ac:dyDescent="0.3">
      <c r="A20" s="3" t="s">
        <v>193</v>
      </c>
    </row>
    <row r="21" spans="1:10" ht="15.6" x14ac:dyDescent="0.3">
      <c r="A21" s="3" t="s">
        <v>194</v>
      </c>
      <c r="B21" t="s">
        <v>195</v>
      </c>
    </row>
    <row r="22" spans="1:10" ht="15.6" x14ac:dyDescent="0.3">
      <c r="A22" s="3" t="s">
        <v>196</v>
      </c>
      <c r="B22" t="s">
        <v>197</v>
      </c>
    </row>
    <row r="23" spans="1:10" ht="15.6" x14ac:dyDescent="0.3">
      <c r="A23" s="3" t="s">
        <v>198</v>
      </c>
      <c r="B23" t="s">
        <v>199</v>
      </c>
      <c r="C23" t="s">
        <v>200</v>
      </c>
    </row>
    <row r="24" spans="1:10" ht="15.6" x14ac:dyDescent="0.3">
      <c r="A24" s="3" t="s">
        <v>201</v>
      </c>
      <c r="B24" t="s">
        <v>202</v>
      </c>
      <c r="C24" t="s">
        <v>61</v>
      </c>
    </row>
    <row r="25" spans="1:10" ht="15.6" x14ac:dyDescent="0.3">
      <c r="A25" s="3" t="s">
        <v>203</v>
      </c>
    </row>
    <row r="27" spans="1:10" ht="15.6" x14ac:dyDescent="0.3">
      <c r="A27" s="3">
        <v>28</v>
      </c>
      <c r="B27" s="3">
        <v>32</v>
      </c>
      <c r="C27" s="3">
        <v>35</v>
      </c>
      <c r="D27" s="3">
        <v>40</v>
      </c>
      <c r="E27" s="3">
        <v>42</v>
      </c>
      <c r="F27" s="3">
        <v>28</v>
      </c>
      <c r="G27" s="3">
        <v>33</v>
      </c>
      <c r="H27" s="3">
        <v>38</v>
      </c>
      <c r="I27" s="3">
        <v>30</v>
      </c>
      <c r="J27" s="3">
        <v>41</v>
      </c>
    </row>
    <row r="28" spans="1:10" ht="15.6" x14ac:dyDescent="0.3">
      <c r="A28" s="3">
        <v>37</v>
      </c>
      <c r="B28" s="3">
        <v>31</v>
      </c>
      <c r="C28" s="3">
        <v>34</v>
      </c>
      <c r="D28" s="3">
        <v>29</v>
      </c>
      <c r="E28" s="3">
        <v>36</v>
      </c>
      <c r="F28" s="3">
        <v>43</v>
      </c>
      <c r="G28" s="3">
        <v>39</v>
      </c>
      <c r="H28" s="3">
        <v>27</v>
      </c>
      <c r="I28" s="3">
        <v>35</v>
      </c>
      <c r="J28" s="3">
        <v>31</v>
      </c>
    </row>
    <row r="29" spans="1:10" ht="15.6" x14ac:dyDescent="0.3">
      <c r="A29" s="3">
        <v>39</v>
      </c>
      <c r="B29" s="3">
        <v>45</v>
      </c>
      <c r="C29" s="3">
        <v>29</v>
      </c>
      <c r="D29" s="3">
        <v>33</v>
      </c>
      <c r="E29" s="3">
        <v>37</v>
      </c>
      <c r="F29" s="3">
        <v>40</v>
      </c>
      <c r="G29" s="3">
        <v>36</v>
      </c>
      <c r="H29" s="3">
        <v>29</v>
      </c>
      <c r="I29" s="3">
        <v>31</v>
      </c>
      <c r="J29" s="3">
        <v>38</v>
      </c>
    </row>
    <row r="30" spans="1:10" ht="15.6" x14ac:dyDescent="0.3">
      <c r="A30" s="3">
        <v>35</v>
      </c>
      <c r="B30" s="3">
        <v>44</v>
      </c>
      <c r="C30" s="3">
        <v>32</v>
      </c>
      <c r="D30" s="3">
        <v>39</v>
      </c>
      <c r="E30" s="3">
        <v>36</v>
      </c>
      <c r="F30" s="3">
        <v>30</v>
      </c>
      <c r="G30" s="3">
        <v>33</v>
      </c>
      <c r="H30" s="3">
        <v>28</v>
      </c>
      <c r="I30" s="3">
        <v>41</v>
      </c>
      <c r="J30" s="3">
        <v>35</v>
      </c>
    </row>
    <row r="31" spans="1:10" ht="15.6" x14ac:dyDescent="0.3">
      <c r="A31" s="3">
        <v>31</v>
      </c>
      <c r="B31" s="3">
        <v>37</v>
      </c>
      <c r="C31" s="3">
        <v>42</v>
      </c>
      <c r="D31" s="3">
        <v>29</v>
      </c>
      <c r="E31" s="3">
        <v>34</v>
      </c>
      <c r="F31" s="3">
        <v>40</v>
      </c>
      <c r="G31" s="3">
        <v>31</v>
      </c>
      <c r="H31" s="3">
        <v>33</v>
      </c>
      <c r="I31" s="3">
        <v>38</v>
      </c>
      <c r="J31" s="3">
        <v>36</v>
      </c>
    </row>
    <row r="32" spans="1:10" ht="15.6" x14ac:dyDescent="0.3">
      <c r="A32" s="3">
        <v>39</v>
      </c>
      <c r="B32" s="3">
        <v>27</v>
      </c>
      <c r="C32" s="3">
        <v>35</v>
      </c>
      <c r="D32" s="3">
        <v>30</v>
      </c>
      <c r="E32" s="3">
        <v>43</v>
      </c>
      <c r="F32" s="3">
        <v>29</v>
      </c>
      <c r="G32" s="3">
        <v>32</v>
      </c>
      <c r="H32" s="3">
        <v>36</v>
      </c>
      <c r="I32" s="3">
        <v>31</v>
      </c>
      <c r="J32" s="3">
        <v>40</v>
      </c>
    </row>
    <row r="33" spans="1:10" ht="15.6" x14ac:dyDescent="0.3">
      <c r="A33" s="3">
        <v>38</v>
      </c>
      <c r="B33" s="3">
        <v>44</v>
      </c>
      <c r="C33" s="3">
        <v>37</v>
      </c>
      <c r="D33" s="3">
        <v>33</v>
      </c>
      <c r="E33" s="3">
        <v>35</v>
      </c>
      <c r="F33" s="3">
        <v>41</v>
      </c>
      <c r="G33" s="3">
        <v>30</v>
      </c>
      <c r="H33" s="3">
        <v>31</v>
      </c>
      <c r="I33" s="3">
        <v>39</v>
      </c>
      <c r="J33" s="3">
        <v>28</v>
      </c>
    </row>
    <row r="34" spans="1:10" ht="15.6" x14ac:dyDescent="0.3">
      <c r="A34" s="3">
        <v>45</v>
      </c>
      <c r="B34" s="3">
        <v>29</v>
      </c>
      <c r="C34" s="3">
        <v>33</v>
      </c>
      <c r="D34" s="3">
        <v>38</v>
      </c>
      <c r="E34" s="3">
        <v>34</v>
      </c>
      <c r="F34" s="3">
        <v>32</v>
      </c>
      <c r="G34" s="3">
        <v>35</v>
      </c>
      <c r="H34" s="3">
        <v>31</v>
      </c>
      <c r="I34" s="3">
        <v>40</v>
      </c>
      <c r="J34" s="3">
        <v>36</v>
      </c>
    </row>
    <row r="35" spans="1:10" ht="15.6" x14ac:dyDescent="0.3">
      <c r="A35" s="3">
        <v>39</v>
      </c>
      <c r="B35" s="3">
        <v>27</v>
      </c>
      <c r="C35" s="3">
        <v>35</v>
      </c>
      <c r="D35" s="3">
        <v>30</v>
      </c>
      <c r="E35" s="3">
        <v>43</v>
      </c>
      <c r="F35" s="3">
        <v>29</v>
      </c>
      <c r="G35" s="3">
        <v>32</v>
      </c>
      <c r="H35" s="3">
        <v>36</v>
      </c>
      <c r="I35" s="3">
        <v>31</v>
      </c>
      <c r="J35" s="3">
        <v>40</v>
      </c>
    </row>
    <row r="36" spans="1:10" ht="15.6" x14ac:dyDescent="0.3">
      <c r="A36" s="3">
        <v>38</v>
      </c>
      <c r="B36" s="3">
        <v>44</v>
      </c>
      <c r="C36" s="3">
        <v>37</v>
      </c>
      <c r="D36" s="3">
        <v>33</v>
      </c>
      <c r="E36" s="3">
        <v>35</v>
      </c>
      <c r="F36" s="3">
        <v>41</v>
      </c>
      <c r="G36" s="3">
        <v>30</v>
      </c>
      <c r="H36" s="3">
        <v>31</v>
      </c>
      <c r="I36" s="3">
        <v>39</v>
      </c>
      <c r="J36" s="3">
        <v>28</v>
      </c>
    </row>
    <row r="38" spans="1:10" x14ac:dyDescent="0.3">
      <c r="A38" s="11" t="s">
        <v>205</v>
      </c>
      <c r="B38" s="11" t="s">
        <v>206</v>
      </c>
    </row>
    <row r="39" spans="1:10" ht="15.6" x14ac:dyDescent="0.3">
      <c r="A39" s="10">
        <v>28</v>
      </c>
      <c r="B39" s="9">
        <f>COUNTIF($A$27:$J$36,A39)</f>
        <v>5</v>
      </c>
    </row>
    <row r="40" spans="1:10" ht="15.6" x14ac:dyDescent="0.3">
      <c r="A40" s="10">
        <v>37</v>
      </c>
      <c r="B40" s="9">
        <f t="shared" ref="B40:B57" si="0">COUNTIF($A$27:$J$36,A40)</f>
        <v>5</v>
      </c>
    </row>
    <row r="41" spans="1:10" ht="15.6" x14ac:dyDescent="0.3">
      <c r="A41" s="10">
        <v>39</v>
      </c>
      <c r="B41" s="9">
        <f t="shared" si="0"/>
        <v>7</v>
      </c>
    </row>
    <row r="42" spans="1:10" ht="15.6" x14ac:dyDescent="0.3">
      <c r="A42" s="10">
        <v>35</v>
      </c>
      <c r="B42" s="9">
        <f t="shared" si="0"/>
        <v>9</v>
      </c>
    </row>
    <row r="43" spans="1:10" ht="15.6" x14ac:dyDescent="0.3">
      <c r="A43" s="10">
        <v>31</v>
      </c>
      <c r="B43" s="9">
        <f t="shared" si="0"/>
        <v>10</v>
      </c>
    </row>
    <row r="44" spans="1:10" ht="15.6" x14ac:dyDescent="0.3">
      <c r="A44" s="10">
        <v>38</v>
      </c>
      <c r="B44" s="9">
        <f t="shared" si="0"/>
        <v>6</v>
      </c>
    </row>
    <row r="45" spans="1:10" ht="15.6" x14ac:dyDescent="0.3">
      <c r="A45" s="10">
        <v>45</v>
      </c>
      <c r="B45" s="9">
        <f t="shared" si="0"/>
        <v>2</v>
      </c>
    </row>
    <row r="46" spans="1:10" ht="15.6" x14ac:dyDescent="0.3">
      <c r="A46" s="10">
        <v>32</v>
      </c>
      <c r="B46" s="9">
        <f t="shared" si="0"/>
        <v>5</v>
      </c>
    </row>
    <row r="47" spans="1:10" ht="15.6" x14ac:dyDescent="0.3">
      <c r="A47" s="10">
        <v>44</v>
      </c>
      <c r="B47" s="9">
        <f t="shared" si="0"/>
        <v>3</v>
      </c>
    </row>
    <row r="48" spans="1:10" ht="15.6" x14ac:dyDescent="0.3">
      <c r="A48" s="10">
        <v>27</v>
      </c>
      <c r="B48" s="9">
        <f t="shared" si="0"/>
        <v>3</v>
      </c>
    </row>
    <row r="49" spans="1:5" ht="15.6" x14ac:dyDescent="0.3">
      <c r="A49" s="10">
        <v>29</v>
      </c>
      <c r="B49" s="9">
        <f t="shared" si="0"/>
        <v>7</v>
      </c>
    </row>
    <row r="50" spans="1:5" ht="15.6" x14ac:dyDescent="0.3">
      <c r="A50" s="10">
        <v>34</v>
      </c>
      <c r="B50" s="9">
        <f t="shared" si="0"/>
        <v>3</v>
      </c>
    </row>
    <row r="51" spans="1:5" ht="15.6" x14ac:dyDescent="0.3">
      <c r="A51" s="10">
        <v>42</v>
      </c>
      <c r="B51" s="9">
        <f t="shared" si="0"/>
        <v>2</v>
      </c>
    </row>
    <row r="52" spans="1:5" ht="15.6" x14ac:dyDescent="0.3">
      <c r="A52" s="10">
        <v>33</v>
      </c>
      <c r="B52" s="9">
        <f t="shared" si="0"/>
        <v>7</v>
      </c>
    </row>
    <row r="53" spans="1:5" ht="15.6" x14ac:dyDescent="0.3">
      <c r="A53" s="10">
        <v>40</v>
      </c>
      <c r="B53" s="9">
        <f t="shared" si="0"/>
        <v>6</v>
      </c>
    </row>
    <row r="54" spans="1:5" ht="15.6" x14ac:dyDescent="0.3">
      <c r="A54" s="10">
        <v>30</v>
      </c>
      <c r="B54" s="9">
        <f t="shared" si="0"/>
        <v>6</v>
      </c>
      <c r="D54" s="6" t="s">
        <v>26</v>
      </c>
      <c r="E54">
        <f>MODE(A27:J36)</f>
        <v>31</v>
      </c>
    </row>
    <row r="55" spans="1:5" ht="15.6" x14ac:dyDescent="0.3">
      <c r="A55" s="10">
        <v>36</v>
      </c>
      <c r="B55" s="9">
        <f t="shared" si="0"/>
        <v>7</v>
      </c>
      <c r="D55" s="6" t="s">
        <v>207</v>
      </c>
      <c r="E55">
        <f>MEDIAN(A27:J36)</f>
        <v>35</v>
      </c>
    </row>
    <row r="56" spans="1:5" ht="15.6" x14ac:dyDescent="0.3">
      <c r="A56" s="10">
        <v>43</v>
      </c>
      <c r="B56" s="9">
        <f t="shared" si="0"/>
        <v>3</v>
      </c>
      <c r="D56" s="6" t="s">
        <v>107</v>
      </c>
      <c r="E56">
        <f>MAX(A27:J36)-MIN(A27:J36)</f>
        <v>18</v>
      </c>
    </row>
    <row r="57" spans="1:5" ht="15.6" x14ac:dyDescent="0.3">
      <c r="A57" s="10">
        <v>41</v>
      </c>
      <c r="B57" s="9">
        <f t="shared" si="0"/>
        <v>4</v>
      </c>
    </row>
    <row r="60" spans="1:5" ht="15.6" x14ac:dyDescent="0.3">
      <c r="A60" s="3" t="s">
        <v>221</v>
      </c>
    </row>
    <row r="61" spans="1:5" ht="15.6" x14ac:dyDescent="0.3">
      <c r="A61" s="3" t="s">
        <v>208</v>
      </c>
    </row>
    <row r="62" spans="1:5" ht="15.6" x14ac:dyDescent="0.3">
      <c r="A62" s="3" t="s">
        <v>4</v>
      </c>
    </row>
    <row r="63" spans="1:5" ht="15.6" x14ac:dyDescent="0.3">
      <c r="A63" s="3" t="s">
        <v>209</v>
      </c>
    </row>
    <row r="64" spans="1:5" ht="15.6" x14ac:dyDescent="0.3">
      <c r="A64" s="3" t="s">
        <v>210</v>
      </c>
    </row>
    <row r="65" spans="1:11" ht="15.6" x14ac:dyDescent="0.3">
      <c r="A65" s="3" t="s">
        <v>211</v>
      </c>
    </row>
    <row r="66" spans="1:11" ht="15.6" x14ac:dyDescent="0.3">
      <c r="A66" s="3" t="s">
        <v>212</v>
      </c>
    </row>
    <row r="67" spans="1:11" ht="15.6" x14ac:dyDescent="0.3">
      <c r="A67" s="3" t="s">
        <v>213</v>
      </c>
    </row>
    <row r="68" spans="1:11" ht="15.6" x14ac:dyDescent="0.3">
      <c r="A68" s="3" t="s">
        <v>122</v>
      </c>
    </row>
    <row r="69" spans="1:11" ht="15.6" x14ac:dyDescent="0.3">
      <c r="A69" s="3" t="s">
        <v>214</v>
      </c>
    </row>
    <row r="70" spans="1:11" ht="15.6" x14ac:dyDescent="0.3">
      <c r="A70" s="3" t="s">
        <v>215</v>
      </c>
    </row>
    <row r="71" spans="1:11" ht="15.6" x14ac:dyDescent="0.3">
      <c r="A71" s="3" t="s">
        <v>216</v>
      </c>
    </row>
    <row r="72" spans="1:11" ht="15.6" x14ac:dyDescent="0.3">
      <c r="A72" s="3" t="s">
        <v>217</v>
      </c>
    </row>
    <row r="74" spans="1:11" ht="15.6" x14ac:dyDescent="0.3">
      <c r="A74" s="3" t="s">
        <v>218</v>
      </c>
      <c r="B74">
        <v>45</v>
      </c>
      <c r="C74">
        <v>35</v>
      </c>
      <c r="D74">
        <v>40</v>
      </c>
      <c r="E74">
        <v>38</v>
      </c>
      <c r="F74">
        <v>42</v>
      </c>
      <c r="G74">
        <v>37</v>
      </c>
      <c r="H74">
        <v>39</v>
      </c>
      <c r="I74">
        <v>43</v>
      </c>
      <c r="J74">
        <v>44</v>
      </c>
      <c r="K74">
        <v>41</v>
      </c>
    </row>
    <row r="75" spans="1:11" ht="15.6" x14ac:dyDescent="0.3">
      <c r="A75" s="3" t="s">
        <v>219</v>
      </c>
      <c r="B75">
        <v>32</v>
      </c>
      <c r="C75">
        <v>28</v>
      </c>
      <c r="D75">
        <v>30</v>
      </c>
      <c r="E75">
        <v>34</v>
      </c>
      <c r="F75">
        <v>33</v>
      </c>
      <c r="G75">
        <v>35</v>
      </c>
      <c r="H75">
        <v>31</v>
      </c>
      <c r="I75">
        <v>29</v>
      </c>
      <c r="J75">
        <v>36</v>
      </c>
      <c r="K75">
        <v>37</v>
      </c>
    </row>
    <row r="76" spans="1:11" ht="15.6" x14ac:dyDescent="0.3">
      <c r="A76" s="3" t="s">
        <v>220</v>
      </c>
      <c r="B76">
        <v>40</v>
      </c>
      <c r="C76">
        <v>39</v>
      </c>
      <c r="D76">
        <v>42</v>
      </c>
      <c r="E76">
        <v>41</v>
      </c>
      <c r="F76">
        <v>38</v>
      </c>
      <c r="G76">
        <v>43</v>
      </c>
      <c r="H76">
        <v>45</v>
      </c>
      <c r="I76">
        <v>44</v>
      </c>
      <c r="J76">
        <v>41</v>
      </c>
      <c r="K76">
        <v>37</v>
      </c>
    </row>
    <row r="78" spans="1:11" ht="15.6" x14ac:dyDescent="0.3">
      <c r="A78" s="12" t="s">
        <v>218</v>
      </c>
      <c r="B78" s="12" t="s">
        <v>219</v>
      </c>
      <c r="C78" s="12" t="s">
        <v>220</v>
      </c>
    </row>
    <row r="79" spans="1:11" x14ac:dyDescent="0.3">
      <c r="A79" s="13">
        <v>45</v>
      </c>
      <c r="B79" s="13">
        <v>32</v>
      </c>
      <c r="C79" s="13">
        <v>40</v>
      </c>
    </row>
    <row r="80" spans="1:11" x14ac:dyDescent="0.3">
      <c r="A80" s="13">
        <v>35</v>
      </c>
      <c r="B80" s="13">
        <v>28</v>
      </c>
      <c r="C80" s="13">
        <v>39</v>
      </c>
    </row>
    <row r="81" spans="1:3" x14ac:dyDescent="0.3">
      <c r="A81" s="13">
        <v>40</v>
      </c>
      <c r="B81" s="13">
        <v>30</v>
      </c>
      <c r="C81" s="13">
        <v>42</v>
      </c>
    </row>
    <row r="82" spans="1:3" x14ac:dyDescent="0.3">
      <c r="A82" s="13">
        <v>38</v>
      </c>
      <c r="B82" s="13">
        <v>34</v>
      </c>
      <c r="C82" s="13">
        <v>41</v>
      </c>
    </row>
    <row r="83" spans="1:3" x14ac:dyDescent="0.3">
      <c r="A83" s="13">
        <v>42</v>
      </c>
      <c r="B83" s="13">
        <v>33</v>
      </c>
      <c r="C83" s="13">
        <v>38</v>
      </c>
    </row>
    <row r="84" spans="1:3" x14ac:dyDescent="0.3">
      <c r="A84" s="13">
        <v>37</v>
      </c>
      <c r="B84" s="13">
        <v>35</v>
      </c>
      <c r="C84" s="13">
        <v>43</v>
      </c>
    </row>
    <row r="85" spans="1:3" x14ac:dyDescent="0.3">
      <c r="A85" s="13">
        <v>39</v>
      </c>
      <c r="B85" s="13">
        <v>31</v>
      </c>
      <c r="C85" s="13">
        <v>45</v>
      </c>
    </row>
    <row r="86" spans="1:3" x14ac:dyDescent="0.3">
      <c r="A86" s="13">
        <v>43</v>
      </c>
      <c r="B86" s="13">
        <v>29</v>
      </c>
      <c r="C86" s="13">
        <v>44</v>
      </c>
    </row>
    <row r="87" spans="1:3" x14ac:dyDescent="0.3">
      <c r="A87" s="13">
        <v>44</v>
      </c>
      <c r="B87" s="13">
        <v>36</v>
      </c>
      <c r="C87" s="13">
        <v>41</v>
      </c>
    </row>
    <row r="88" spans="1:3" x14ac:dyDescent="0.3">
      <c r="A88" s="13">
        <v>41</v>
      </c>
      <c r="B88" s="13">
        <v>37</v>
      </c>
      <c r="C88" s="13">
        <v>37</v>
      </c>
    </row>
    <row r="91" spans="1:3" x14ac:dyDescent="0.3">
      <c r="B91" s="6" t="s">
        <v>164</v>
      </c>
      <c r="C91">
        <f>AVERAGE(B74:K76)</f>
        <v>37.966666666666669</v>
      </c>
    </row>
    <row r="92" spans="1:3" x14ac:dyDescent="0.3">
      <c r="B92" s="6" t="s">
        <v>107</v>
      </c>
      <c r="C92">
        <f>MAX(B74:K76)-MIN(B74:K76)</f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D687F-A717-48CB-A58A-296ACC3A353A}">
  <dimension ref="A1:K89"/>
  <sheetViews>
    <sheetView topLeftCell="A75" workbookViewId="0">
      <selection activeCell="A87" sqref="A87"/>
    </sheetView>
  </sheetViews>
  <sheetFormatPr defaultRowHeight="14.4" x14ac:dyDescent="0.3"/>
  <sheetData>
    <row r="1" spans="1:1" ht="21" x14ac:dyDescent="0.4">
      <c r="A1" s="14" t="s">
        <v>222</v>
      </c>
    </row>
    <row r="3" spans="1:1" ht="15.6" x14ac:dyDescent="0.3">
      <c r="A3" s="3" t="s">
        <v>223</v>
      </c>
    </row>
    <row r="4" spans="1:1" ht="15.6" x14ac:dyDescent="0.3">
      <c r="A4" s="3" t="s">
        <v>224</v>
      </c>
    </row>
    <row r="5" spans="1:1" ht="15.6" x14ac:dyDescent="0.3">
      <c r="A5" s="3" t="s">
        <v>4</v>
      </c>
    </row>
    <row r="6" spans="1:1" ht="15.6" x14ac:dyDescent="0.3">
      <c r="A6" s="3" t="s">
        <v>225</v>
      </c>
    </row>
    <row r="7" spans="1:1" ht="15.6" x14ac:dyDescent="0.3">
      <c r="A7" s="3" t="s">
        <v>226</v>
      </c>
    </row>
    <row r="8" spans="1:1" ht="15.6" x14ac:dyDescent="0.3">
      <c r="A8" s="3" t="s">
        <v>227</v>
      </c>
    </row>
    <row r="9" spans="1:1" ht="15.6" x14ac:dyDescent="0.3">
      <c r="A9" s="3" t="s">
        <v>228</v>
      </c>
    </row>
    <row r="10" spans="1:1" ht="15.6" x14ac:dyDescent="0.3">
      <c r="A10" s="3" t="s">
        <v>229</v>
      </c>
    </row>
    <row r="11" spans="1:1" ht="15.6" x14ac:dyDescent="0.3">
      <c r="A11" s="3" t="s">
        <v>230</v>
      </c>
    </row>
    <row r="12" spans="1:1" ht="15.6" x14ac:dyDescent="0.3">
      <c r="A12" s="3" t="s">
        <v>122</v>
      </c>
    </row>
    <row r="13" spans="1:1" ht="15.6" x14ac:dyDescent="0.3">
      <c r="A13" s="3" t="s">
        <v>231</v>
      </c>
    </row>
    <row r="14" spans="1:1" ht="15.6" x14ac:dyDescent="0.3">
      <c r="A14" s="3" t="s">
        <v>232</v>
      </c>
    </row>
    <row r="15" spans="1:1" ht="15.6" x14ac:dyDescent="0.3">
      <c r="A15" s="3" t="s">
        <v>233</v>
      </c>
    </row>
    <row r="16" spans="1:1" ht="15.6" x14ac:dyDescent="0.3">
      <c r="A16" s="3" t="s">
        <v>234</v>
      </c>
    </row>
    <row r="17" spans="1:11" ht="15.6" x14ac:dyDescent="0.3">
      <c r="A17" s="3" t="s">
        <v>235</v>
      </c>
    </row>
    <row r="18" spans="1:11" ht="15.6" x14ac:dyDescent="0.3">
      <c r="A18" s="3" t="s">
        <v>236</v>
      </c>
    </row>
    <row r="19" spans="1:11" ht="15.6" x14ac:dyDescent="0.3">
      <c r="A19" s="3" t="s">
        <v>237</v>
      </c>
    </row>
    <row r="20" spans="1:11" ht="15.6" x14ac:dyDescent="0.3">
      <c r="A20" s="3" t="s">
        <v>238</v>
      </c>
    </row>
    <row r="22" spans="1:11" ht="15.6" x14ac:dyDescent="0.3">
      <c r="A22" t="s">
        <v>239</v>
      </c>
      <c r="B22" s="3">
        <v>2.5</v>
      </c>
      <c r="C22">
        <v>1.3</v>
      </c>
      <c r="D22">
        <v>-0.8</v>
      </c>
      <c r="E22">
        <v>-1.9</v>
      </c>
      <c r="F22">
        <v>2.1</v>
      </c>
      <c r="G22">
        <v>0.5</v>
      </c>
      <c r="H22">
        <v>-1.2</v>
      </c>
      <c r="I22">
        <v>1.8</v>
      </c>
      <c r="J22">
        <v>-0.5</v>
      </c>
      <c r="K22">
        <v>2.2999999999999998</v>
      </c>
    </row>
    <row r="23" spans="1:11" ht="15.6" x14ac:dyDescent="0.3">
      <c r="B23" s="3">
        <v>-0.7</v>
      </c>
      <c r="C23">
        <v>1.2</v>
      </c>
      <c r="D23">
        <v>-1.5</v>
      </c>
      <c r="E23">
        <v>-0.3</v>
      </c>
      <c r="F23">
        <v>2.6</v>
      </c>
      <c r="G23">
        <v>1.1000000000000001</v>
      </c>
      <c r="H23">
        <v>-1.7</v>
      </c>
      <c r="I23">
        <v>0.9</v>
      </c>
      <c r="J23">
        <v>-1.4</v>
      </c>
      <c r="K23">
        <v>0.3</v>
      </c>
    </row>
    <row r="24" spans="1:11" ht="15.6" x14ac:dyDescent="0.3">
      <c r="B24" s="3">
        <v>1.9</v>
      </c>
      <c r="C24">
        <v>-1.1000000000000001</v>
      </c>
      <c r="D24">
        <v>-0.4</v>
      </c>
      <c r="E24">
        <v>2.2000000000000002</v>
      </c>
      <c r="F24">
        <v>-0.9</v>
      </c>
      <c r="G24">
        <v>1.6</v>
      </c>
      <c r="H24">
        <v>-0.6</v>
      </c>
      <c r="I24">
        <v>-1.3</v>
      </c>
      <c r="J24">
        <v>2.4</v>
      </c>
      <c r="K24">
        <v>0.7</v>
      </c>
    </row>
    <row r="25" spans="1:11" ht="15.6" x14ac:dyDescent="0.3">
      <c r="B25" s="3">
        <v>-1.8</v>
      </c>
      <c r="C25">
        <v>1.5</v>
      </c>
      <c r="D25">
        <v>-0.2</v>
      </c>
      <c r="E25">
        <v>-2.1</v>
      </c>
      <c r="F25">
        <v>2.8</v>
      </c>
      <c r="G25">
        <v>0.8</v>
      </c>
      <c r="H25">
        <v>-1.6</v>
      </c>
      <c r="I25">
        <v>1.4</v>
      </c>
      <c r="J25">
        <v>-0.1</v>
      </c>
      <c r="K25">
        <v>2.5</v>
      </c>
    </row>
    <row r="26" spans="1:11" ht="15.6" x14ac:dyDescent="0.3">
      <c r="B26" s="3">
        <v>-1</v>
      </c>
      <c r="C26">
        <v>1.7</v>
      </c>
      <c r="D26">
        <v>-0.9</v>
      </c>
      <c r="E26">
        <v>-2</v>
      </c>
      <c r="F26">
        <v>2.7</v>
      </c>
      <c r="G26">
        <v>0.6</v>
      </c>
      <c r="H26">
        <v>-1.4</v>
      </c>
      <c r="I26">
        <v>1.1000000000000001</v>
      </c>
      <c r="J26">
        <v>-0.3</v>
      </c>
      <c r="K26">
        <v>2</v>
      </c>
    </row>
    <row r="29" spans="1:11" ht="18" x14ac:dyDescent="0.35">
      <c r="A29" s="4" t="s">
        <v>28</v>
      </c>
    </row>
    <row r="31" spans="1:11" x14ac:dyDescent="0.3">
      <c r="A31" s="6" t="s">
        <v>240</v>
      </c>
      <c r="B31" s="15">
        <f>SKEW(B22:K26)</f>
        <v>4.4114721855163581E-2</v>
      </c>
    </row>
    <row r="33" spans="1:10" x14ac:dyDescent="0.3">
      <c r="A33" s="6" t="s">
        <v>241</v>
      </c>
      <c r="B33" s="15">
        <f>KURT(B22:K26)</f>
        <v>-1.3773497442276583</v>
      </c>
    </row>
    <row r="35" spans="1:10" x14ac:dyDescent="0.3">
      <c r="A35" s="6" t="s">
        <v>242</v>
      </c>
    </row>
    <row r="37" spans="1:10" x14ac:dyDescent="0.3">
      <c r="A37" t="s">
        <v>243</v>
      </c>
    </row>
    <row r="39" spans="1:10" x14ac:dyDescent="0.3">
      <c r="A39" t="s">
        <v>244</v>
      </c>
    </row>
    <row r="42" spans="1:10" ht="15.6" x14ac:dyDescent="0.3">
      <c r="A42" s="3" t="s">
        <v>245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 ht="15.6" x14ac:dyDescent="0.3">
      <c r="A43" s="3" t="s">
        <v>246</v>
      </c>
      <c r="B43" s="3"/>
      <c r="C43" s="3"/>
      <c r="D43" s="3"/>
      <c r="E43" s="3"/>
      <c r="F43" s="3"/>
      <c r="G43" s="3"/>
      <c r="H43" s="3"/>
      <c r="I43" s="3"/>
      <c r="J43" s="3"/>
    </row>
    <row r="44" spans="1:10" ht="15.6" x14ac:dyDescent="0.3">
      <c r="A44" s="3" t="s">
        <v>4</v>
      </c>
      <c r="B44" s="3"/>
      <c r="C44" s="3"/>
      <c r="D44" s="3"/>
      <c r="E44" s="3"/>
      <c r="F44" s="3"/>
      <c r="G44" s="3"/>
      <c r="H44" s="3"/>
      <c r="I44" s="3"/>
      <c r="J44" s="3"/>
    </row>
    <row r="45" spans="1:10" ht="15.6" x14ac:dyDescent="0.3">
      <c r="A45" s="3" t="s">
        <v>247</v>
      </c>
      <c r="B45" s="3"/>
      <c r="C45" s="3"/>
      <c r="D45" s="3"/>
      <c r="E45" s="3"/>
      <c r="F45" s="3"/>
      <c r="G45" s="3"/>
      <c r="H45" s="3"/>
      <c r="I45" s="3"/>
      <c r="J45" s="3"/>
    </row>
    <row r="46" spans="1:10" ht="15.6" x14ac:dyDescent="0.3">
      <c r="A46" s="3" t="s">
        <v>248</v>
      </c>
      <c r="B46" s="3"/>
      <c r="C46" s="3"/>
      <c r="D46" s="3"/>
      <c r="E46" s="3"/>
      <c r="F46" s="3"/>
      <c r="G46" s="3"/>
      <c r="H46" s="3"/>
      <c r="I46" s="3"/>
      <c r="J46" s="3"/>
    </row>
    <row r="47" spans="1:10" ht="15.6" x14ac:dyDescent="0.3">
      <c r="A47" s="3" t="s">
        <v>249</v>
      </c>
      <c r="B47" s="3">
        <v>4.8</v>
      </c>
      <c r="C47" s="3">
        <v>3.2</v>
      </c>
      <c r="D47" s="3">
        <v>2.1</v>
      </c>
      <c r="E47" s="3">
        <v>4.5</v>
      </c>
      <c r="F47" s="3">
        <v>2.9</v>
      </c>
      <c r="G47" s="3">
        <v>2.2999999999999998</v>
      </c>
      <c r="H47" s="3">
        <v>3.1</v>
      </c>
      <c r="I47" s="3">
        <v>4.2</v>
      </c>
      <c r="J47" s="3">
        <v>3.9</v>
      </c>
    </row>
    <row r="48" spans="1:10" ht="15.6" x14ac:dyDescent="0.3">
      <c r="A48" s="3">
        <v>2.8</v>
      </c>
      <c r="B48" s="3">
        <v>4.0999999999999996</v>
      </c>
      <c r="C48" s="3">
        <v>2.6</v>
      </c>
      <c r="D48" s="3">
        <v>2.4</v>
      </c>
      <c r="E48" s="3">
        <v>4.7</v>
      </c>
      <c r="F48" s="3">
        <v>3.3</v>
      </c>
      <c r="G48" s="3">
        <v>2.7</v>
      </c>
      <c r="H48" s="3">
        <v>3</v>
      </c>
      <c r="I48" s="3">
        <v>4.3</v>
      </c>
      <c r="J48" s="3">
        <v>3.7</v>
      </c>
    </row>
    <row r="49" spans="1:10" ht="15.6" x14ac:dyDescent="0.3">
      <c r="A49" s="3">
        <v>2.2000000000000002</v>
      </c>
      <c r="B49" s="3">
        <v>3.6</v>
      </c>
      <c r="C49" s="3">
        <v>4</v>
      </c>
      <c r="D49" s="3">
        <v>2.7</v>
      </c>
      <c r="E49" s="3">
        <v>3.8</v>
      </c>
      <c r="F49" s="3">
        <v>3.5</v>
      </c>
      <c r="G49" s="3">
        <v>3.2</v>
      </c>
      <c r="H49" s="3">
        <v>4.4000000000000004</v>
      </c>
      <c r="I49" s="3">
        <v>2</v>
      </c>
      <c r="J49" s="3">
        <v>3.4</v>
      </c>
    </row>
    <row r="50" spans="1:10" ht="15.6" x14ac:dyDescent="0.3">
      <c r="A50" s="3">
        <v>3.1</v>
      </c>
      <c r="B50" s="3">
        <v>2.9</v>
      </c>
      <c r="C50" s="3">
        <v>4.5999999999999996</v>
      </c>
      <c r="D50" s="3">
        <v>3.3</v>
      </c>
      <c r="E50" s="3">
        <v>2.5</v>
      </c>
      <c r="F50" s="3">
        <v>4.9000000000000004</v>
      </c>
      <c r="G50" s="3">
        <v>2.8</v>
      </c>
      <c r="H50" s="3">
        <v>3</v>
      </c>
      <c r="I50" s="3">
        <v>4.2</v>
      </c>
      <c r="J50" s="3">
        <v>3.9</v>
      </c>
    </row>
    <row r="51" spans="1:10" ht="15.6" x14ac:dyDescent="0.3">
      <c r="A51" s="3">
        <v>2.8</v>
      </c>
      <c r="B51" s="3">
        <v>4.0999999999999996</v>
      </c>
      <c r="C51" s="3">
        <v>2.6</v>
      </c>
      <c r="D51" s="3">
        <v>2.4</v>
      </c>
      <c r="E51" s="3">
        <v>4.7</v>
      </c>
      <c r="F51" s="3">
        <v>3.3</v>
      </c>
      <c r="G51" s="3">
        <v>2.7</v>
      </c>
      <c r="H51" s="3">
        <v>3</v>
      </c>
      <c r="I51" s="3">
        <v>4.3</v>
      </c>
      <c r="J51" s="3">
        <v>3.7</v>
      </c>
    </row>
    <row r="52" spans="1:10" ht="15.6" x14ac:dyDescent="0.3">
      <c r="A52" s="3">
        <v>2.2000000000000002</v>
      </c>
      <c r="B52" s="3">
        <v>3.6</v>
      </c>
      <c r="C52" s="3">
        <v>4</v>
      </c>
      <c r="D52" s="3">
        <v>2.7</v>
      </c>
      <c r="E52" s="3">
        <v>3.8</v>
      </c>
      <c r="F52" s="3">
        <v>3.5</v>
      </c>
      <c r="G52" s="3">
        <v>3.2</v>
      </c>
      <c r="H52" s="3">
        <v>4.4000000000000004</v>
      </c>
      <c r="I52" s="3"/>
      <c r="J52" s="3"/>
    </row>
    <row r="53" spans="1:10" ht="15.6" x14ac:dyDescent="0.3">
      <c r="A53" s="3">
        <v>2</v>
      </c>
      <c r="B53" s="3">
        <v>3.4</v>
      </c>
      <c r="C53" s="3"/>
      <c r="D53" s="3"/>
      <c r="E53" s="3"/>
      <c r="F53" s="3"/>
      <c r="G53" s="3"/>
      <c r="H53" s="3"/>
      <c r="I53" s="3"/>
      <c r="J53" s="3"/>
    </row>
    <row r="54" spans="1:10" ht="15.6" x14ac:dyDescent="0.3">
      <c r="A54" s="3">
        <v>3.1</v>
      </c>
      <c r="B54" s="3">
        <v>2.9</v>
      </c>
      <c r="C54" s="3">
        <v>4.5999999999999996</v>
      </c>
      <c r="D54" s="3">
        <v>3.3</v>
      </c>
      <c r="E54" s="3">
        <v>2.5</v>
      </c>
      <c r="F54" s="3">
        <v>4.9000000000000004</v>
      </c>
      <c r="G54" s="3">
        <v>2.8</v>
      </c>
      <c r="H54" s="3">
        <v>3</v>
      </c>
      <c r="I54" s="3">
        <v>4.2</v>
      </c>
      <c r="J54" s="3">
        <v>3.9</v>
      </c>
    </row>
    <row r="55" spans="1:10" ht="15.6" x14ac:dyDescent="0.3">
      <c r="A55" s="3">
        <v>2.8</v>
      </c>
      <c r="B55" s="3">
        <v>4.0999999999999996</v>
      </c>
      <c r="C55" s="3">
        <v>2.6</v>
      </c>
      <c r="D55" s="3">
        <v>2.4</v>
      </c>
      <c r="E55" s="3">
        <v>4.7</v>
      </c>
      <c r="F55" s="3">
        <v>3.3</v>
      </c>
      <c r="G55" s="3">
        <v>2.7</v>
      </c>
      <c r="H55" s="3">
        <v>3</v>
      </c>
      <c r="I55" s="3">
        <v>4.3</v>
      </c>
      <c r="J55" s="3">
        <v>3.7</v>
      </c>
    </row>
    <row r="56" spans="1:10" ht="15.6" x14ac:dyDescent="0.3">
      <c r="A56" s="3">
        <v>2.2000000000000002</v>
      </c>
      <c r="B56" s="3">
        <v>3.6</v>
      </c>
      <c r="C56" s="3">
        <v>4</v>
      </c>
      <c r="D56" s="3">
        <v>2.7</v>
      </c>
      <c r="E56" s="3">
        <v>3.8</v>
      </c>
      <c r="F56" s="3">
        <v>3.5</v>
      </c>
      <c r="G56" s="3">
        <v>3.2</v>
      </c>
      <c r="H56" s="3">
        <v>4.4000000000000004</v>
      </c>
      <c r="I56" s="3">
        <v>2</v>
      </c>
      <c r="J56" s="3">
        <v>3.4</v>
      </c>
    </row>
    <row r="57" spans="1:10" ht="15.6" x14ac:dyDescent="0.3">
      <c r="A57" s="3">
        <v>3.1</v>
      </c>
      <c r="B57" s="3">
        <v>2.9</v>
      </c>
      <c r="C57" s="3">
        <v>4.5999999999999996</v>
      </c>
      <c r="D57" s="3">
        <v>3.3</v>
      </c>
      <c r="E57" s="3">
        <v>2.5</v>
      </c>
      <c r="F57" s="3">
        <v>4.9000000000000004</v>
      </c>
      <c r="G57" s="3"/>
      <c r="H57" s="3"/>
      <c r="I57" s="3"/>
      <c r="J57" s="3"/>
    </row>
    <row r="58" spans="1:10" ht="15.6" x14ac:dyDescent="0.3">
      <c r="A58" s="3" t="s">
        <v>122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ht="15.6" x14ac:dyDescent="0.3">
      <c r="A59" s="3" t="s">
        <v>250</v>
      </c>
      <c r="B59" s="3"/>
      <c r="C59" s="3"/>
      <c r="D59" s="3"/>
      <c r="E59" s="3"/>
      <c r="F59" s="3"/>
      <c r="G59" s="3"/>
      <c r="H59" s="3"/>
      <c r="I59" s="3"/>
      <c r="J59" s="3"/>
    </row>
    <row r="60" spans="1:10" ht="15.6" x14ac:dyDescent="0.3">
      <c r="A60" s="3" t="s">
        <v>251</v>
      </c>
      <c r="B60" s="3"/>
      <c r="C60" s="3"/>
      <c r="D60" s="3"/>
      <c r="E60" s="3"/>
      <c r="F60" s="3"/>
      <c r="G60" s="3"/>
      <c r="H60" s="3"/>
      <c r="I60" s="3"/>
      <c r="J60" s="3"/>
    </row>
    <row r="61" spans="1:10" ht="15.6" x14ac:dyDescent="0.3">
      <c r="A61" s="3" t="s">
        <v>252</v>
      </c>
      <c r="B61" s="3" t="s">
        <v>253</v>
      </c>
      <c r="C61" s="3"/>
      <c r="D61" s="3"/>
      <c r="E61" s="3"/>
      <c r="F61" s="3"/>
      <c r="G61" s="3"/>
      <c r="H61" s="3"/>
      <c r="I61" s="3"/>
      <c r="J61" s="3"/>
    </row>
    <row r="62" spans="1:10" ht="15.6" x14ac:dyDescent="0.3">
      <c r="A62" s="3" t="s">
        <v>254</v>
      </c>
      <c r="B62" s="3"/>
      <c r="C62" s="3"/>
      <c r="D62" s="3"/>
      <c r="E62" s="3"/>
      <c r="F62" s="3"/>
      <c r="G62" s="3"/>
      <c r="H62" s="3"/>
      <c r="I62" s="3"/>
      <c r="J62" s="3"/>
    </row>
    <row r="63" spans="1:10" ht="15.6" x14ac:dyDescent="0.3">
      <c r="A63" s="3" t="s">
        <v>255</v>
      </c>
      <c r="B63" s="3" t="s">
        <v>256</v>
      </c>
      <c r="C63" s="3"/>
      <c r="D63" s="3"/>
      <c r="E63" s="3"/>
      <c r="F63" s="3"/>
      <c r="G63" s="3"/>
      <c r="H63" s="3"/>
      <c r="I63" s="3"/>
      <c r="J63" s="3"/>
    </row>
    <row r="64" spans="1:10" ht="15.6" x14ac:dyDescent="0.3">
      <c r="A64" s="3" t="s">
        <v>257</v>
      </c>
      <c r="B64" s="3" t="s">
        <v>258</v>
      </c>
      <c r="C64" s="3"/>
      <c r="D64" s="3"/>
      <c r="E64" s="3"/>
      <c r="F64" s="3"/>
      <c r="G64" s="3"/>
      <c r="H64" s="3"/>
      <c r="I64" s="3"/>
      <c r="J64" s="3"/>
    </row>
    <row r="65" spans="1:11" ht="15.6" x14ac:dyDescent="0.3">
      <c r="A65" s="3" t="s">
        <v>259</v>
      </c>
      <c r="B65" s="3" t="s">
        <v>260</v>
      </c>
      <c r="C65" s="3"/>
      <c r="D65" s="3"/>
      <c r="E65" s="3"/>
      <c r="F65" s="3"/>
      <c r="G65" s="3"/>
      <c r="H65" s="3"/>
      <c r="I65" s="3"/>
      <c r="J65" s="3"/>
    </row>
    <row r="68" spans="1:11" ht="15.6" x14ac:dyDescent="0.3">
      <c r="A68" t="s">
        <v>261</v>
      </c>
      <c r="B68" s="3">
        <v>2.5</v>
      </c>
      <c r="C68" s="3">
        <v>4.8</v>
      </c>
      <c r="D68" s="3">
        <v>3.2</v>
      </c>
      <c r="E68" s="3">
        <v>2.1</v>
      </c>
      <c r="F68" s="3">
        <v>4.5</v>
      </c>
      <c r="G68" s="3">
        <v>2.9</v>
      </c>
      <c r="H68" s="3">
        <v>2.2999999999999998</v>
      </c>
      <c r="I68" s="3">
        <v>3.1</v>
      </c>
      <c r="J68" s="3">
        <v>4.2</v>
      </c>
      <c r="K68" s="3">
        <v>3.9</v>
      </c>
    </row>
    <row r="69" spans="1:11" ht="15.6" x14ac:dyDescent="0.3">
      <c r="B69" s="3">
        <v>2.8</v>
      </c>
      <c r="C69" s="3">
        <v>4.0999999999999996</v>
      </c>
      <c r="D69" s="3">
        <v>2.6</v>
      </c>
      <c r="E69" s="3">
        <v>2.4</v>
      </c>
      <c r="F69" s="3">
        <v>4.7</v>
      </c>
      <c r="G69" s="3">
        <v>3.3</v>
      </c>
      <c r="H69" s="3">
        <v>2.7</v>
      </c>
      <c r="I69" s="3">
        <v>3</v>
      </c>
      <c r="J69" s="3">
        <v>4.3</v>
      </c>
      <c r="K69" s="3">
        <v>3.7</v>
      </c>
    </row>
    <row r="70" spans="1:11" ht="15.6" x14ac:dyDescent="0.3">
      <c r="B70" s="3">
        <v>2.2000000000000002</v>
      </c>
      <c r="C70" s="3">
        <v>3.6</v>
      </c>
      <c r="D70" s="3">
        <v>4</v>
      </c>
      <c r="E70" s="3">
        <v>2.7</v>
      </c>
      <c r="F70" s="3">
        <v>3.8</v>
      </c>
      <c r="G70" s="3">
        <v>3.5</v>
      </c>
      <c r="H70" s="3">
        <v>3.2</v>
      </c>
      <c r="I70" s="3">
        <v>4.4000000000000004</v>
      </c>
      <c r="J70" s="3">
        <v>2</v>
      </c>
      <c r="K70" s="3">
        <v>3.4</v>
      </c>
    </row>
    <row r="71" spans="1:11" ht="15.6" x14ac:dyDescent="0.3">
      <c r="B71" s="3">
        <v>3.1</v>
      </c>
      <c r="C71" s="3">
        <v>2.9</v>
      </c>
      <c r="D71" s="3">
        <v>4.5999999999999996</v>
      </c>
      <c r="E71" s="3">
        <v>3.3</v>
      </c>
      <c r="F71" s="3">
        <v>2.5</v>
      </c>
      <c r="G71" s="3">
        <v>4.9000000000000004</v>
      </c>
      <c r="H71" s="3">
        <v>2.8</v>
      </c>
      <c r="I71" s="3">
        <v>3</v>
      </c>
      <c r="J71" s="3">
        <v>4.2</v>
      </c>
      <c r="K71" s="3">
        <v>3.9</v>
      </c>
    </row>
    <row r="72" spans="1:11" ht="15.6" x14ac:dyDescent="0.3">
      <c r="B72" s="3">
        <v>2.8</v>
      </c>
      <c r="C72" s="3">
        <v>4.0999999999999996</v>
      </c>
      <c r="D72" s="3">
        <v>2.6</v>
      </c>
      <c r="E72" s="3">
        <v>2.4</v>
      </c>
      <c r="F72" s="3">
        <v>4.7</v>
      </c>
      <c r="G72" s="3">
        <v>3.3</v>
      </c>
      <c r="H72" s="3">
        <v>2.7</v>
      </c>
      <c r="I72" s="3">
        <v>3</v>
      </c>
      <c r="J72" s="3">
        <v>4.3</v>
      </c>
      <c r="K72" s="3">
        <v>3.7</v>
      </c>
    </row>
    <row r="73" spans="1:11" ht="15.6" x14ac:dyDescent="0.3">
      <c r="B73" s="3">
        <v>2.2000000000000002</v>
      </c>
      <c r="C73" s="3">
        <v>3.6</v>
      </c>
      <c r="D73" s="3">
        <v>4</v>
      </c>
      <c r="E73" s="3">
        <v>2.7</v>
      </c>
      <c r="F73" s="3">
        <v>3.8</v>
      </c>
      <c r="G73" s="3">
        <v>3.5</v>
      </c>
      <c r="H73" s="3">
        <v>3.2</v>
      </c>
      <c r="I73" s="3">
        <v>4.4000000000000004</v>
      </c>
      <c r="J73" s="3">
        <v>2.5</v>
      </c>
      <c r="K73" s="3">
        <v>4.9000000000000004</v>
      </c>
    </row>
    <row r="74" spans="1:11" ht="15.6" x14ac:dyDescent="0.3">
      <c r="B74" s="3">
        <v>2</v>
      </c>
      <c r="C74" s="3">
        <v>3.4</v>
      </c>
      <c r="D74" s="3">
        <v>3.1</v>
      </c>
      <c r="E74" s="3">
        <v>2.9</v>
      </c>
      <c r="F74" s="3">
        <v>4.5999999999999996</v>
      </c>
      <c r="G74" s="3">
        <v>3.3</v>
      </c>
      <c r="H74" s="3">
        <v>2.5</v>
      </c>
      <c r="I74" s="3">
        <v>4.9000000000000004</v>
      </c>
      <c r="J74" s="3">
        <v>2.8</v>
      </c>
      <c r="K74" s="3">
        <v>3</v>
      </c>
    </row>
    <row r="75" spans="1:11" ht="15.6" x14ac:dyDescent="0.3">
      <c r="B75" s="3">
        <v>4.2</v>
      </c>
      <c r="C75" s="3">
        <v>3.9</v>
      </c>
      <c r="D75" s="3">
        <v>2.8</v>
      </c>
      <c r="E75" s="3">
        <v>4.0999999999999996</v>
      </c>
      <c r="F75" s="3">
        <v>2.6</v>
      </c>
      <c r="G75" s="3">
        <v>2.4</v>
      </c>
      <c r="H75" s="3">
        <v>4.7</v>
      </c>
      <c r="I75" s="3">
        <v>3.3</v>
      </c>
      <c r="J75" s="3">
        <v>2.7</v>
      </c>
      <c r="K75" s="3">
        <v>3</v>
      </c>
    </row>
    <row r="76" spans="1:11" ht="15.6" x14ac:dyDescent="0.3">
      <c r="B76" s="3">
        <v>4.3</v>
      </c>
      <c r="C76" s="3">
        <v>3.7</v>
      </c>
      <c r="D76" s="3">
        <v>2.2000000000000002</v>
      </c>
      <c r="E76" s="3">
        <v>3.6</v>
      </c>
      <c r="F76" s="3">
        <v>4</v>
      </c>
      <c r="G76" s="3">
        <v>2.7</v>
      </c>
      <c r="H76" s="3">
        <v>3.8</v>
      </c>
      <c r="I76" s="3">
        <v>3.5</v>
      </c>
      <c r="J76" s="3">
        <v>3.2</v>
      </c>
      <c r="K76" s="3">
        <v>4.4000000000000004</v>
      </c>
    </row>
    <row r="77" spans="1:11" ht="15.6" x14ac:dyDescent="0.3">
      <c r="B77" s="3">
        <v>2</v>
      </c>
      <c r="C77" s="3">
        <v>3.4</v>
      </c>
      <c r="D77" s="3">
        <v>3.1</v>
      </c>
      <c r="E77" s="3">
        <v>2.9</v>
      </c>
      <c r="F77" s="3">
        <v>4.5999999999999996</v>
      </c>
      <c r="G77" s="3">
        <v>3.3</v>
      </c>
    </row>
    <row r="78" spans="1:11" ht="15.6" x14ac:dyDescent="0.3">
      <c r="G78" s="3"/>
      <c r="H78" s="3"/>
      <c r="I78" s="3"/>
      <c r="J78" s="3"/>
    </row>
    <row r="79" spans="1:11" ht="18" x14ac:dyDescent="0.35">
      <c r="A79" s="4" t="s">
        <v>28</v>
      </c>
    </row>
    <row r="81" spans="1:2" x14ac:dyDescent="0.3">
      <c r="A81" s="6" t="s">
        <v>240</v>
      </c>
      <c r="B81" s="15">
        <f>SKEW(B68:K77)</f>
        <v>0.2240253645454216</v>
      </c>
    </row>
    <row r="83" spans="1:2" x14ac:dyDescent="0.3">
      <c r="A83" s="6" t="s">
        <v>241</v>
      </c>
      <c r="B83" s="15">
        <f>KURT(B68:K77)</f>
        <v>-0.9312091245252927</v>
      </c>
    </row>
    <row r="85" spans="1:2" x14ac:dyDescent="0.3">
      <c r="A85" s="6" t="s">
        <v>242</v>
      </c>
    </row>
    <row r="87" spans="1:2" x14ac:dyDescent="0.3">
      <c r="A87" t="s">
        <v>243</v>
      </c>
    </row>
    <row r="89" spans="1:2" x14ac:dyDescent="0.3">
      <c r="A89" t="s">
        <v>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46FC-EBD7-4A80-B999-76DA88A34527}">
  <dimension ref="A1:K113"/>
  <sheetViews>
    <sheetView topLeftCell="A106" workbookViewId="0">
      <selection activeCell="A111" sqref="A111"/>
    </sheetView>
  </sheetViews>
  <sheetFormatPr defaultRowHeight="14.4" x14ac:dyDescent="0.3"/>
  <sheetData>
    <row r="1" spans="1:10" ht="23.4" x14ac:dyDescent="0.45">
      <c r="A1" s="16" t="s">
        <v>262</v>
      </c>
    </row>
    <row r="3" spans="1:10" ht="15.6" x14ac:dyDescent="0.3">
      <c r="A3" s="3" t="s">
        <v>263</v>
      </c>
      <c r="B3" s="3"/>
      <c r="C3" s="3"/>
      <c r="D3" s="3"/>
      <c r="E3" s="3"/>
      <c r="F3" s="3"/>
      <c r="G3" s="3"/>
      <c r="H3" s="3"/>
      <c r="I3" s="3"/>
      <c r="J3" s="3"/>
    </row>
    <row r="4" spans="1:10" ht="15.6" x14ac:dyDescent="0.3">
      <c r="A4" s="3" t="s">
        <v>264</v>
      </c>
      <c r="B4" s="3"/>
      <c r="C4" s="3"/>
      <c r="D4" s="3"/>
      <c r="E4" s="3"/>
      <c r="F4" s="3"/>
      <c r="G4" s="3"/>
      <c r="H4" s="3"/>
      <c r="I4" s="3"/>
      <c r="J4" s="3"/>
    </row>
    <row r="5" spans="1:10" ht="15.6" x14ac:dyDescent="0.3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</row>
    <row r="6" spans="1:10" ht="15.6" x14ac:dyDescent="0.3">
      <c r="A6" s="3" t="s">
        <v>265</v>
      </c>
      <c r="B6" s="3"/>
      <c r="C6" s="3"/>
      <c r="D6" s="3"/>
      <c r="E6" s="3"/>
      <c r="F6" s="3"/>
      <c r="G6" s="3"/>
      <c r="H6" s="3"/>
      <c r="I6" s="3"/>
      <c r="J6" s="3"/>
    </row>
    <row r="7" spans="1:10" ht="15.6" x14ac:dyDescent="0.3">
      <c r="A7" s="3" t="s">
        <v>266</v>
      </c>
      <c r="B7" s="3"/>
      <c r="C7" s="3"/>
      <c r="D7" s="3"/>
      <c r="E7" s="3"/>
      <c r="F7" s="3"/>
      <c r="G7" s="3"/>
      <c r="H7" s="3"/>
      <c r="I7" s="3"/>
      <c r="J7" s="3"/>
    </row>
    <row r="8" spans="1:10" ht="15.6" x14ac:dyDescent="0.3">
      <c r="A8" s="3" t="s">
        <v>267</v>
      </c>
      <c r="B8" s="3">
        <v>45</v>
      </c>
      <c r="C8" s="3">
        <v>50</v>
      </c>
      <c r="D8" s="3">
        <v>55</v>
      </c>
      <c r="E8" s="3">
        <v>60</v>
      </c>
      <c r="F8" s="3">
        <v>62</v>
      </c>
      <c r="G8" s="3">
        <v>65</v>
      </c>
      <c r="H8" s="3">
        <v>68</v>
      </c>
      <c r="I8" s="3">
        <v>70</v>
      </c>
      <c r="J8" s="3">
        <v>72</v>
      </c>
    </row>
    <row r="9" spans="1:10" ht="15.6" x14ac:dyDescent="0.3">
      <c r="A9" s="3">
        <v>75</v>
      </c>
      <c r="B9" s="3">
        <v>78</v>
      </c>
      <c r="C9" s="3">
        <v>80</v>
      </c>
      <c r="D9" s="3">
        <v>82</v>
      </c>
      <c r="E9" s="3">
        <v>85</v>
      </c>
      <c r="F9" s="3">
        <v>88</v>
      </c>
      <c r="G9" s="3">
        <v>90</v>
      </c>
      <c r="H9" s="3">
        <v>92</v>
      </c>
      <c r="I9" s="3">
        <v>95</v>
      </c>
      <c r="J9" s="3">
        <v>100</v>
      </c>
    </row>
    <row r="10" spans="1:10" ht="15.6" x14ac:dyDescent="0.3">
      <c r="A10" s="3">
        <v>105</v>
      </c>
      <c r="B10" s="3">
        <v>110</v>
      </c>
      <c r="C10" s="3">
        <v>115</v>
      </c>
      <c r="D10" s="3">
        <v>120</v>
      </c>
      <c r="E10" s="3">
        <v>125</v>
      </c>
      <c r="F10" s="3">
        <v>130</v>
      </c>
      <c r="G10" s="3">
        <v>135</v>
      </c>
      <c r="H10" s="3">
        <v>140</v>
      </c>
      <c r="I10" s="3">
        <v>145</v>
      </c>
      <c r="J10" s="3">
        <v>150</v>
      </c>
    </row>
    <row r="11" spans="1:10" ht="15.6" x14ac:dyDescent="0.3">
      <c r="A11" s="3">
        <v>155</v>
      </c>
      <c r="B11" s="3">
        <v>160</v>
      </c>
      <c r="C11" s="3">
        <v>165</v>
      </c>
      <c r="D11" s="3">
        <v>170</v>
      </c>
      <c r="E11" s="3">
        <v>175</v>
      </c>
      <c r="F11" s="3">
        <v>180</v>
      </c>
      <c r="G11" s="3">
        <v>185</v>
      </c>
      <c r="H11" s="3">
        <v>190</v>
      </c>
      <c r="I11" s="3">
        <v>195</v>
      </c>
      <c r="J11" s="3">
        <v>200</v>
      </c>
    </row>
    <row r="12" spans="1:10" ht="15.6" x14ac:dyDescent="0.3">
      <c r="A12" s="3">
        <v>205</v>
      </c>
      <c r="B12" s="3">
        <v>210</v>
      </c>
      <c r="C12" s="3">
        <v>215</v>
      </c>
      <c r="D12" s="3">
        <v>220</v>
      </c>
      <c r="E12" s="3">
        <v>225</v>
      </c>
      <c r="F12" s="3">
        <v>230</v>
      </c>
      <c r="G12" s="3">
        <v>235</v>
      </c>
      <c r="H12" s="3">
        <v>240</v>
      </c>
      <c r="I12" s="3">
        <v>245</v>
      </c>
      <c r="J12" s="3">
        <v>250</v>
      </c>
    </row>
    <row r="13" spans="1:10" ht="15.6" x14ac:dyDescent="0.3">
      <c r="A13" s="3">
        <v>255</v>
      </c>
      <c r="B13" s="3">
        <v>260</v>
      </c>
      <c r="C13" s="3">
        <v>265</v>
      </c>
      <c r="D13" s="3">
        <v>270</v>
      </c>
      <c r="E13" s="3">
        <v>275</v>
      </c>
      <c r="F13" s="3">
        <v>280</v>
      </c>
      <c r="G13" s="3">
        <v>285</v>
      </c>
      <c r="H13" s="3">
        <v>290</v>
      </c>
      <c r="I13" s="3">
        <v>295</v>
      </c>
      <c r="J13" s="3">
        <v>300</v>
      </c>
    </row>
    <row r="14" spans="1:10" ht="15.6" x14ac:dyDescent="0.3">
      <c r="A14" s="3">
        <v>305</v>
      </c>
      <c r="B14" s="3">
        <v>310</v>
      </c>
      <c r="C14" s="3">
        <v>315</v>
      </c>
      <c r="D14" s="3">
        <v>320</v>
      </c>
      <c r="E14" s="3">
        <v>325</v>
      </c>
      <c r="F14" s="3">
        <v>330</v>
      </c>
      <c r="G14" s="3">
        <v>335</v>
      </c>
      <c r="H14" s="3">
        <v>340</v>
      </c>
      <c r="I14" s="3">
        <v>345</v>
      </c>
      <c r="J14" s="3">
        <v>350</v>
      </c>
    </row>
    <row r="15" spans="1:10" ht="15.6" x14ac:dyDescent="0.3">
      <c r="A15" s="3">
        <v>355</v>
      </c>
      <c r="B15" s="3">
        <v>360</v>
      </c>
      <c r="C15" s="3">
        <v>365</v>
      </c>
      <c r="D15" s="3">
        <v>370</v>
      </c>
      <c r="E15" s="3">
        <v>375</v>
      </c>
      <c r="F15" s="3">
        <v>380</v>
      </c>
      <c r="G15" s="3">
        <v>385</v>
      </c>
      <c r="H15" s="3">
        <v>390</v>
      </c>
      <c r="I15" s="3">
        <v>395</v>
      </c>
      <c r="J15" s="3">
        <v>400</v>
      </c>
    </row>
    <row r="16" spans="1:10" ht="15.6" x14ac:dyDescent="0.3">
      <c r="A16" s="3">
        <v>405</v>
      </c>
      <c r="B16" s="3">
        <v>410</v>
      </c>
      <c r="C16" s="3">
        <v>415</v>
      </c>
      <c r="D16" s="3">
        <v>420</v>
      </c>
      <c r="E16" s="3">
        <v>425</v>
      </c>
      <c r="F16" s="3">
        <v>430</v>
      </c>
      <c r="G16" s="3">
        <v>435</v>
      </c>
      <c r="H16" s="3">
        <v>440</v>
      </c>
      <c r="I16" s="3">
        <v>445</v>
      </c>
      <c r="J16" s="3">
        <v>450</v>
      </c>
    </row>
    <row r="17" spans="1:11" ht="15.6" x14ac:dyDescent="0.3">
      <c r="A17" s="3">
        <v>455</v>
      </c>
      <c r="B17" s="3">
        <v>460</v>
      </c>
      <c r="C17" s="3">
        <v>465</v>
      </c>
      <c r="D17" s="3">
        <v>470</v>
      </c>
      <c r="E17" s="3">
        <v>475</v>
      </c>
      <c r="F17" s="3">
        <v>480</v>
      </c>
      <c r="G17" s="3">
        <v>485</v>
      </c>
      <c r="H17" s="3">
        <v>490</v>
      </c>
      <c r="I17" s="3">
        <v>495</v>
      </c>
      <c r="J17" s="3">
        <v>500</v>
      </c>
    </row>
    <row r="18" spans="1:11" ht="15.6" x14ac:dyDescent="0.3">
      <c r="A18" s="3" t="s">
        <v>122</v>
      </c>
      <c r="B18" s="3"/>
      <c r="C18" s="3"/>
      <c r="D18" s="3"/>
      <c r="E18" s="3"/>
      <c r="F18" s="3"/>
      <c r="G18" s="3"/>
      <c r="H18" s="3"/>
      <c r="I18" s="3"/>
      <c r="J18" s="3"/>
    </row>
    <row r="19" spans="1:11" ht="15.6" x14ac:dyDescent="0.3">
      <c r="A19" s="3" t="s">
        <v>268</v>
      </c>
      <c r="B19" s="3" t="s">
        <v>269</v>
      </c>
      <c r="C19" s="3" t="s">
        <v>270</v>
      </c>
      <c r="D19" s="3"/>
      <c r="E19" s="3"/>
      <c r="F19" s="3"/>
      <c r="G19" s="3"/>
      <c r="H19" s="3"/>
      <c r="I19" s="3"/>
      <c r="J19" s="3"/>
    </row>
    <row r="20" spans="1:11" ht="15.6" x14ac:dyDescent="0.3">
      <c r="A20" s="3" t="s">
        <v>271</v>
      </c>
      <c r="B20" s="3"/>
      <c r="C20" s="3"/>
      <c r="D20" s="3"/>
      <c r="E20" s="3"/>
      <c r="F20" s="3"/>
      <c r="G20" s="3"/>
      <c r="H20" s="3"/>
      <c r="I20" s="3"/>
      <c r="J20" s="3"/>
    </row>
    <row r="21" spans="1:11" ht="15.6" x14ac:dyDescent="0.3">
      <c r="A21" s="3" t="s">
        <v>272</v>
      </c>
      <c r="B21" s="3" t="s">
        <v>273</v>
      </c>
      <c r="C21" s="3" t="s">
        <v>274</v>
      </c>
      <c r="D21" s="3" t="s">
        <v>275</v>
      </c>
      <c r="E21" s="3"/>
      <c r="F21" s="3"/>
      <c r="G21" s="3"/>
      <c r="H21" s="3"/>
      <c r="I21" s="3"/>
      <c r="J21" s="3"/>
    </row>
    <row r="22" spans="1:11" ht="15.6" x14ac:dyDescent="0.3">
      <c r="A22" s="3" t="s">
        <v>276</v>
      </c>
      <c r="B22" s="3"/>
      <c r="C22" s="3"/>
      <c r="D22" s="3"/>
      <c r="E22" s="3"/>
      <c r="F22" s="3"/>
      <c r="G22" s="3"/>
      <c r="H22" s="3"/>
      <c r="I22" s="3"/>
      <c r="J22" s="3"/>
    </row>
    <row r="23" spans="1:11" ht="15.6" x14ac:dyDescent="0.3">
      <c r="A23" s="3" t="s">
        <v>277</v>
      </c>
      <c r="B23" s="3" t="s">
        <v>278</v>
      </c>
      <c r="C23" s="3"/>
      <c r="D23" s="3"/>
      <c r="E23" s="3"/>
      <c r="F23" s="3"/>
      <c r="G23" s="3"/>
      <c r="H23" s="3"/>
      <c r="I23" s="3"/>
      <c r="J23" s="3"/>
    </row>
    <row r="24" spans="1:11" ht="15.6" x14ac:dyDescent="0.3">
      <c r="A24" s="3" t="s">
        <v>279</v>
      </c>
      <c r="B24" s="3"/>
      <c r="C24" s="3"/>
      <c r="D24" s="3"/>
      <c r="E24" s="3"/>
      <c r="F24" s="3"/>
      <c r="G24" s="3"/>
      <c r="H24" s="3"/>
      <c r="I24" s="3"/>
      <c r="J24" s="3"/>
    </row>
    <row r="25" spans="1:11" ht="15.6" x14ac:dyDescent="0.3">
      <c r="A25" s="3" t="s">
        <v>280</v>
      </c>
      <c r="B25" s="3" t="s">
        <v>281</v>
      </c>
      <c r="C25" s="3"/>
      <c r="D25" s="3"/>
      <c r="E25" s="3"/>
      <c r="F25" s="3"/>
      <c r="G25" s="3"/>
      <c r="H25" s="3"/>
      <c r="I25" s="3"/>
      <c r="J25" s="3"/>
    </row>
    <row r="26" spans="1:11" ht="15.6" x14ac:dyDescent="0.3">
      <c r="A26" s="3" t="s">
        <v>282</v>
      </c>
      <c r="B26" s="3" t="s">
        <v>283</v>
      </c>
      <c r="C26" s="3"/>
      <c r="D26" s="3"/>
      <c r="E26" s="3"/>
      <c r="F26" s="3"/>
      <c r="G26" s="3"/>
      <c r="H26" s="3"/>
      <c r="I26" s="3"/>
      <c r="J26" s="3"/>
    </row>
    <row r="27" spans="1:11" ht="15.6" x14ac:dyDescent="0.3">
      <c r="A27" s="3" t="s">
        <v>284</v>
      </c>
      <c r="B27" s="3" t="s">
        <v>285</v>
      </c>
      <c r="C27" s="3"/>
      <c r="D27" s="3"/>
      <c r="E27" s="3"/>
      <c r="F27" s="3"/>
      <c r="G27" s="3"/>
      <c r="H27" s="3"/>
      <c r="I27" s="3"/>
      <c r="J27" s="3"/>
    </row>
    <row r="28" spans="1:11" ht="15.6" x14ac:dyDescent="0.3">
      <c r="A28" s="3" t="s">
        <v>286</v>
      </c>
      <c r="B28" s="3" t="s">
        <v>287</v>
      </c>
      <c r="C28" s="3"/>
      <c r="D28" s="3"/>
      <c r="E28" s="3"/>
      <c r="F28" s="3"/>
      <c r="G28" s="3"/>
      <c r="H28" s="3"/>
      <c r="I28" s="3"/>
      <c r="J28" s="3"/>
    </row>
    <row r="31" spans="1:11" ht="15.6" x14ac:dyDescent="0.3">
      <c r="A31" t="s">
        <v>288</v>
      </c>
      <c r="B31" s="3">
        <v>40</v>
      </c>
      <c r="C31" s="3">
        <v>45</v>
      </c>
      <c r="D31" s="3">
        <v>50</v>
      </c>
      <c r="E31" s="3">
        <v>55</v>
      </c>
      <c r="F31" s="3">
        <v>60</v>
      </c>
      <c r="G31" s="3">
        <v>62</v>
      </c>
      <c r="H31" s="3">
        <v>65</v>
      </c>
      <c r="I31" s="3">
        <v>68</v>
      </c>
      <c r="J31" s="3">
        <v>70</v>
      </c>
      <c r="K31" s="3">
        <v>72</v>
      </c>
    </row>
    <row r="32" spans="1:11" ht="15.6" x14ac:dyDescent="0.3">
      <c r="B32" s="3">
        <v>75</v>
      </c>
      <c r="C32" s="3">
        <v>78</v>
      </c>
      <c r="D32" s="3">
        <v>80</v>
      </c>
      <c r="E32" s="3">
        <v>82</v>
      </c>
      <c r="F32" s="3">
        <v>85</v>
      </c>
      <c r="G32" s="3">
        <v>88</v>
      </c>
      <c r="H32" s="3">
        <v>90</v>
      </c>
      <c r="I32" s="3">
        <v>92</v>
      </c>
      <c r="J32" s="3">
        <v>95</v>
      </c>
      <c r="K32" s="3">
        <v>100</v>
      </c>
    </row>
    <row r="33" spans="1:11" ht="15.6" x14ac:dyDescent="0.3">
      <c r="B33" s="3">
        <v>105</v>
      </c>
      <c r="C33" s="3">
        <v>110</v>
      </c>
      <c r="D33" s="3">
        <v>115</v>
      </c>
      <c r="E33" s="3">
        <v>120</v>
      </c>
      <c r="F33" s="3">
        <v>125</v>
      </c>
      <c r="G33" s="3">
        <v>130</v>
      </c>
      <c r="H33" s="3">
        <v>135</v>
      </c>
      <c r="I33" s="3">
        <v>140</v>
      </c>
      <c r="J33" s="3">
        <v>145</v>
      </c>
      <c r="K33" s="3">
        <v>150</v>
      </c>
    </row>
    <row r="34" spans="1:11" ht="15.6" x14ac:dyDescent="0.3">
      <c r="B34" s="3">
        <v>155</v>
      </c>
      <c r="C34" s="3">
        <v>160</v>
      </c>
      <c r="D34" s="3">
        <v>165</v>
      </c>
      <c r="E34" s="3">
        <v>170</v>
      </c>
      <c r="F34" s="3">
        <v>175</v>
      </c>
      <c r="G34" s="3">
        <v>180</v>
      </c>
      <c r="H34" s="3">
        <v>185</v>
      </c>
      <c r="I34" s="3">
        <v>190</v>
      </c>
      <c r="J34" s="3">
        <v>195</v>
      </c>
      <c r="K34" s="3">
        <v>200</v>
      </c>
    </row>
    <row r="35" spans="1:11" ht="15.6" x14ac:dyDescent="0.3">
      <c r="B35" s="3">
        <v>205</v>
      </c>
      <c r="C35" s="3">
        <v>210</v>
      </c>
      <c r="D35" s="3">
        <v>215</v>
      </c>
      <c r="E35" s="3">
        <v>220</v>
      </c>
      <c r="F35" s="3">
        <v>225</v>
      </c>
      <c r="G35" s="3">
        <v>230</v>
      </c>
      <c r="H35" s="3">
        <v>235</v>
      </c>
      <c r="I35" s="3">
        <v>240</v>
      </c>
      <c r="J35" s="3">
        <v>245</v>
      </c>
      <c r="K35" s="3">
        <v>250</v>
      </c>
    </row>
    <row r="36" spans="1:11" ht="15.6" x14ac:dyDescent="0.3">
      <c r="B36" s="3">
        <v>255</v>
      </c>
      <c r="C36" s="3">
        <v>260</v>
      </c>
      <c r="D36" s="3">
        <v>265</v>
      </c>
      <c r="E36" s="3">
        <v>270</v>
      </c>
      <c r="F36" s="3">
        <v>275</v>
      </c>
      <c r="G36" s="3">
        <v>280</v>
      </c>
      <c r="H36" s="3">
        <v>285</v>
      </c>
      <c r="I36" s="3">
        <v>290</v>
      </c>
      <c r="J36" s="3">
        <v>295</v>
      </c>
      <c r="K36" s="3">
        <v>300</v>
      </c>
    </row>
    <row r="37" spans="1:11" ht="15.6" x14ac:dyDescent="0.3">
      <c r="B37" s="3">
        <v>305</v>
      </c>
      <c r="C37" s="3">
        <v>310</v>
      </c>
      <c r="D37" s="3">
        <v>315</v>
      </c>
      <c r="E37" s="3">
        <v>320</v>
      </c>
      <c r="F37" s="3">
        <v>325</v>
      </c>
      <c r="G37" s="3">
        <v>330</v>
      </c>
      <c r="H37" s="3">
        <v>335</v>
      </c>
      <c r="I37" s="3">
        <v>340</v>
      </c>
      <c r="J37" s="3">
        <v>345</v>
      </c>
      <c r="K37" s="3">
        <v>350</v>
      </c>
    </row>
    <row r="38" spans="1:11" ht="15.6" x14ac:dyDescent="0.3">
      <c r="B38" s="3">
        <v>355</v>
      </c>
      <c r="C38" s="3">
        <v>360</v>
      </c>
      <c r="D38" s="3">
        <v>365</v>
      </c>
      <c r="E38" s="3">
        <v>370</v>
      </c>
      <c r="F38" s="3">
        <v>375</v>
      </c>
      <c r="G38" s="3">
        <v>380</v>
      </c>
      <c r="H38" s="3">
        <v>385</v>
      </c>
      <c r="I38" s="3">
        <v>390</v>
      </c>
      <c r="J38" s="3">
        <v>395</v>
      </c>
      <c r="K38" s="3">
        <v>400</v>
      </c>
    </row>
    <row r="39" spans="1:11" ht="15.6" x14ac:dyDescent="0.3">
      <c r="B39" s="3">
        <v>405</v>
      </c>
      <c r="C39" s="3">
        <v>410</v>
      </c>
      <c r="D39" s="3">
        <v>415</v>
      </c>
      <c r="E39" s="3">
        <v>420</v>
      </c>
      <c r="F39" s="3">
        <v>425</v>
      </c>
      <c r="G39" s="3">
        <v>430</v>
      </c>
      <c r="H39" s="3">
        <v>435</v>
      </c>
      <c r="I39" s="3">
        <v>440</v>
      </c>
      <c r="J39" s="3">
        <v>445</v>
      </c>
      <c r="K39" s="3">
        <v>450</v>
      </c>
    </row>
    <row r="40" spans="1:11" ht="15.6" x14ac:dyDescent="0.3">
      <c r="B40" s="3">
        <v>455</v>
      </c>
      <c r="C40" s="3">
        <v>460</v>
      </c>
      <c r="D40" s="3">
        <v>465</v>
      </c>
      <c r="E40" s="3">
        <v>470</v>
      </c>
      <c r="F40" s="3">
        <v>475</v>
      </c>
      <c r="G40" s="3">
        <v>480</v>
      </c>
      <c r="H40" s="3">
        <v>485</v>
      </c>
      <c r="I40" s="3">
        <v>490</v>
      </c>
      <c r="J40" s="3">
        <v>495</v>
      </c>
      <c r="K40" s="3">
        <v>500</v>
      </c>
    </row>
    <row r="43" spans="1:11" ht="21" x14ac:dyDescent="0.4">
      <c r="A43" s="17" t="s">
        <v>28</v>
      </c>
    </row>
    <row r="45" spans="1:11" x14ac:dyDescent="0.3">
      <c r="A45" s="6" t="s">
        <v>289</v>
      </c>
      <c r="B45">
        <f>QUARTILE($B$31:$K$40,1)</f>
        <v>128.75</v>
      </c>
      <c r="C45" t="s">
        <v>292</v>
      </c>
    </row>
    <row r="46" spans="1:11" x14ac:dyDescent="0.3">
      <c r="B46">
        <f>QUARTILE($B$31:$K$40,2)</f>
        <v>252.5</v>
      </c>
      <c r="C46" t="s">
        <v>293</v>
      </c>
    </row>
    <row r="47" spans="1:11" x14ac:dyDescent="0.3">
      <c r="B47">
        <f>QUARTILE($B$31:$K$40,3)</f>
        <v>376.25</v>
      </c>
      <c r="C47" t="s">
        <v>294</v>
      </c>
    </row>
    <row r="49" spans="1:5" x14ac:dyDescent="0.3">
      <c r="A49" s="6" t="s">
        <v>290</v>
      </c>
      <c r="B49">
        <f>PERCENTILE($B$31:$K$40,10%)</f>
        <v>74.7</v>
      </c>
      <c r="C49" s="18">
        <v>0.1</v>
      </c>
      <c r="E49" s="18"/>
    </row>
    <row r="50" spans="1:5" x14ac:dyDescent="0.3">
      <c r="B50">
        <f>PERCENTILE($B$31:$K$40,25%)</f>
        <v>128.75</v>
      </c>
      <c r="C50" s="18">
        <v>0.25</v>
      </c>
    </row>
    <row r="51" spans="1:5" x14ac:dyDescent="0.3">
      <c r="B51">
        <f>PERCENTILE($B$31:$K$40,75%)</f>
        <v>376.25</v>
      </c>
      <c r="C51" s="18">
        <v>0.75</v>
      </c>
    </row>
    <row r="52" spans="1:5" x14ac:dyDescent="0.3">
      <c r="B52">
        <f>PERCENTILE($B$31:$K$40,90%)</f>
        <v>450.50000000000006</v>
      </c>
      <c r="C52" s="18">
        <v>0.9</v>
      </c>
    </row>
    <row r="54" spans="1:5" x14ac:dyDescent="0.3">
      <c r="A54" s="6" t="s">
        <v>291</v>
      </c>
    </row>
    <row r="56" spans="1:5" x14ac:dyDescent="0.3">
      <c r="A56" t="s">
        <v>240</v>
      </c>
      <c r="B56" s="15">
        <f>SKEW(B31:K40)</f>
        <v>0.10475989938654062</v>
      </c>
      <c r="C56" t="s">
        <v>243</v>
      </c>
    </row>
    <row r="59" spans="1:5" ht="15.6" x14ac:dyDescent="0.3">
      <c r="A59" s="3" t="s">
        <v>295</v>
      </c>
    </row>
    <row r="60" spans="1:5" ht="15.6" x14ac:dyDescent="0.3">
      <c r="A60" s="3" t="s">
        <v>296</v>
      </c>
    </row>
    <row r="61" spans="1:5" ht="15.6" x14ac:dyDescent="0.3">
      <c r="A61" s="3" t="s">
        <v>4</v>
      </c>
    </row>
    <row r="62" spans="1:5" ht="15.6" x14ac:dyDescent="0.3">
      <c r="A62" s="3" t="s">
        <v>297</v>
      </c>
    </row>
    <row r="63" spans="1:5" ht="15.6" x14ac:dyDescent="0.3">
      <c r="A63" s="3" t="s">
        <v>298</v>
      </c>
    </row>
    <row r="64" spans="1:5" ht="15.6" x14ac:dyDescent="0.3">
      <c r="A64" s="3" t="s">
        <v>299</v>
      </c>
    </row>
    <row r="65" spans="1:1" ht="15.6" x14ac:dyDescent="0.3">
      <c r="A65" s="3" t="s">
        <v>300</v>
      </c>
    </row>
    <row r="66" spans="1:1" ht="15.6" x14ac:dyDescent="0.3">
      <c r="A66" s="3" t="s">
        <v>301</v>
      </c>
    </row>
    <row r="67" spans="1:1" ht="15.6" x14ac:dyDescent="0.3">
      <c r="A67" s="3" t="s">
        <v>302</v>
      </c>
    </row>
    <row r="68" spans="1:1" ht="15.6" x14ac:dyDescent="0.3">
      <c r="A68" s="3" t="s">
        <v>303</v>
      </c>
    </row>
    <row r="69" spans="1:1" ht="15.6" x14ac:dyDescent="0.3">
      <c r="A69" s="3" t="s">
        <v>304</v>
      </c>
    </row>
    <row r="70" spans="1:1" ht="15.6" x14ac:dyDescent="0.3">
      <c r="A70" s="3" t="s">
        <v>305</v>
      </c>
    </row>
    <row r="71" spans="1:1" ht="15.6" x14ac:dyDescent="0.3">
      <c r="A71" s="3" t="s">
        <v>306</v>
      </c>
    </row>
    <row r="72" spans="1:1" ht="15.6" x14ac:dyDescent="0.3">
      <c r="A72" s="3" t="s">
        <v>307</v>
      </c>
    </row>
    <row r="73" spans="1:1" ht="15.6" x14ac:dyDescent="0.3">
      <c r="A73" s="3" t="s">
        <v>308</v>
      </c>
    </row>
    <row r="74" spans="1:1" ht="15.6" x14ac:dyDescent="0.3">
      <c r="A74" s="3" t="s">
        <v>122</v>
      </c>
    </row>
    <row r="75" spans="1:1" ht="15.6" x14ac:dyDescent="0.3">
      <c r="A75" s="3" t="s">
        <v>309</v>
      </c>
    </row>
    <row r="76" spans="1:1" ht="15.6" x14ac:dyDescent="0.3">
      <c r="A76" s="3" t="s">
        <v>310</v>
      </c>
    </row>
    <row r="77" spans="1:1" ht="15.6" x14ac:dyDescent="0.3">
      <c r="A77" s="3" t="s">
        <v>311</v>
      </c>
    </row>
    <row r="78" spans="1:1" ht="15.6" x14ac:dyDescent="0.3">
      <c r="A78" s="3" t="s">
        <v>310</v>
      </c>
    </row>
    <row r="79" spans="1:1" ht="15.6" x14ac:dyDescent="0.3">
      <c r="A79" s="3" t="s">
        <v>312</v>
      </c>
    </row>
    <row r="80" spans="1:1" ht="15.6" x14ac:dyDescent="0.3">
      <c r="A80" s="3" t="s">
        <v>313</v>
      </c>
    </row>
    <row r="81" spans="1:11" ht="15.6" x14ac:dyDescent="0.3">
      <c r="A81" s="3" t="s">
        <v>314</v>
      </c>
    </row>
    <row r="82" spans="1:11" ht="15.6" x14ac:dyDescent="0.3">
      <c r="A82" s="3" t="s">
        <v>315</v>
      </c>
    </row>
    <row r="83" spans="1:11" ht="15.6" x14ac:dyDescent="0.3">
      <c r="A83" s="3" t="s">
        <v>316</v>
      </c>
    </row>
    <row r="84" spans="1:11" ht="15.6" x14ac:dyDescent="0.3">
      <c r="A84" s="3" t="s">
        <v>317</v>
      </c>
    </row>
    <row r="85" spans="1:11" ht="15.6" x14ac:dyDescent="0.3">
      <c r="A85" s="3" t="s">
        <v>318</v>
      </c>
    </row>
    <row r="88" spans="1:11" ht="15.6" x14ac:dyDescent="0.3">
      <c r="A88" t="s">
        <v>319</v>
      </c>
      <c r="B88" s="3">
        <v>55</v>
      </c>
      <c r="C88">
        <v>60</v>
      </c>
      <c r="D88">
        <v>62</v>
      </c>
      <c r="E88">
        <v>65</v>
      </c>
      <c r="F88">
        <v>68</v>
      </c>
      <c r="G88">
        <v>70</v>
      </c>
      <c r="H88">
        <v>72</v>
      </c>
      <c r="I88">
        <v>75</v>
      </c>
      <c r="J88">
        <v>78</v>
      </c>
      <c r="K88">
        <v>80</v>
      </c>
    </row>
    <row r="89" spans="1:11" ht="15.6" x14ac:dyDescent="0.3">
      <c r="B89" s="3">
        <v>82</v>
      </c>
      <c r="C89">
        <v>85</v>
      </c>
      <c r="D89">
        <v>88</v>
      </c>
      <c r="E89">
        <v>90</v>
      </c>
      <c r="F89">
        <v>92</v>
      </c>
      <c r="G89">
        <v>95</v>
      </c>
      <c r="H89">
        <v>100</v>
      </c>
      <c r="I89">
        <v>105</v>
      </c>
      <c r="J89">
        <v>110</v>
      </c>
      <c r="K89">
        <v>115</v>
      </c>
    </row>
    <row r="90" spans="1:11" ht="15.6" x14ac:dyDescent="0.3">
      <c r="B90" s="3">
        <v>120</v>
      </c>
      <c r="C90">
        <v>125</v>
      </c>
      <c r="D90">
        <v>130</v>
      </c>
      <c r="E90">
        <v>135</v>
      </c>
      <c r="F90">
        <v>140</v>
      </c>
      <c r="G90">
        <v>145</v>
      </c>
      <c r="H90">
        <v>150</v>
      </c>
      <c r="I90">
        <v>155</v>
      </c>
      <c r="J90">
        <v>160</v>
      </c>
      <c r="K90">
        <v>165</v>
      </c>
    </row>
    <row r="91" spans="1:11" ht="15.6" x14ac:dyDescent="0.3">
      <c r="B91" s="3">
        <v>170</v>
      </c>
      <c r="C91">
        <v>175</v>
      </c>
      <c r="D91">
        <v>180</v>
      </c>
      <c r="E91">
        <v>185</v>
      </c>
      <c r="F91">
        <v>190</v>
      </c>
      <c r="G91">
        <v>195</v>
      </c>
      <c r="H91">
        <v>200</v>
      </c>
      <c r="I91">
        <v>205</v>
      </c>
      <c r="J91">
        <v>210</v>
      </c>
      <c r="K91">
        <v>215</v>
      </c>
    </row>
    <row r="92" spans="1:11" ht="15.6" x14ac:dyDescent="0.3">
      <c r="B92" s="3">
        <v>220</v>
      </c>
      <c r="C92">
        <v>225</v>
      </c>
      <c r="D92">
        <v>230</v>
      </c>
      <c r="E92">
        <v>235</v>
      </c>
      <c r="F92">
        <v>240</v>
      </c>
      <c r="G92">
        <v>245</v>
      </c>
      <c r="H92">
        <v>250</v>
      </c>
      <c r="I92">
        <v>255</v>
      </c>
      <c r="J92">
        <v>260</v>
      </c>
      <c r="K92">
        <v>265</v>
      </c>
    </row>
    <row r="93" spans="1:11" ht="15.6" x14ac:dyDescent="0.3">
      <c r="B93" s="3">
        <v>270</v>
      </c>
      <c r="C93">
        <v>275</v>
      </c>
      <c r="D93">
        <v>280</v>
      </c>
      <c r="E93">
        <v>285</v>
      </c>
      <c r="F93">
        <v>290</v>
      </c>
      <c r="G93">
        <v>295</v>
      </c>
      <c r="H93">
        <v>300</v>
      </c>
      <c r="I93">
        <v>305</v>
      </c>
      <c r="J93">
        <v>310</v>
      </c>
      <c r="K93">
        <v>315</v>
      </c>
    </row>
    <row r="94" spans="1:11" ht="15.6" x14ac:dyDescent="0.3">
      <c r="B94" s="3">
        <v>320</v>
      </c>
      <c r="C94">
        <v>325</v>
      </c>
      <c r="D94">
        <v>330</v>
      </c>
      <c r="E94">
        <v>335</v>
      </c>
      <c r="F94">
        <v>340</v>
      </c>
      <c r="G94">
        <v>345</v>
      </c>
      <c r="H94">
        <v>350</v>
      </c>
      <c r="I94">
        <v>355</v>
      </c>
      <c r="J94">
        <v>360</v>
      </c>
      <c r="K94">
        <v>365</v>
      </c>
    </row>
    <row r="95" spans="1:11" ht="15.6" x14ac:dyDescent="0.3">
      <c r="B95" s="3">
        <v>370</v>
      </c>
      <c r="C95">
        <v>375</v>
      </c>
      <c r="D95" s="3">
        <v>380</v>
      </c>
      <c r="E95">
        <v>385</v>
      </c>
      <c r="F95">
        <v>390</v>
      </c>
      <c r="G95">
        <v>395</v>
      </c>
      <c r="H95">
        <v>400</v>
      </c>
      <c r="I95">
        <v>405</v>
      </c>
      <c r="J95">
        <v>410</v>
      </c>
      <c r="K95">
        <v>415</v>
      </c>
    </row>
    <row r="96" spans="1:11" ht="15.6" x14ac:dyDescent="0.3">
      <c r="B96" s="3">
        <v>420</v>
      </c>
      <c r="C96">
        <v>425</v>
      </c>
      <c r="D96">
        <v>430</v>
      </c>
      <c r="E96">
        <v>435</v>
      </c>
      <c r="F96">
        <v>440</v>
      </c>
      <c r="G96">
        <v>445</v>
      </c>
      <c r="H96">
        <v>450</v>
      </c>
      <c r="I96">
        <v>455</v>
      </c>
      <c r="J96">
        <v>460</v>
      </c>
      <c r="K96">
        <v>465</v>
      </c>
    </row>
    <row r="97" spans="1:11" ht="15.6" x14ac:dyDescent="0.3">
      <c r="B97" s="3">
        <v>470</v>
      </c>
      <c r="C97">
        <v>475</v>
      </c>
      <c r="D97">
        <v>480</v>
      </c>
      <c r="E97">
        <v>485</v>
      </c>
      <c r="F97">
        <v>490</v>
      </c>
      <c r="G97">
        <v>495</v>
      </c>
      <c r="H97">
        <v>500</v>
      </c>
      <c r="I97">
        <v>505</v>
      </c>
      <c r="J97">
        <v>510</v>
      </c>
      <c r="K97">
        <v>515</v>
      </c>
    </row>
    <row r="100" spans="1:11" ht="21" x14ac:dyDescent="0.4">
      <c r="A100" s="17" t="s">
        <v>28</v>
      </c>
    </row>
    <row r="102" spans="1:11" x14ac:dyDescent="0.3">
      <c r="A102" s="6" t="s">
        <v>289</v>
      </c>
      <c r="B102">
        <f>QUARTILE($B$88:$K$97,1)</f>
        <v>143.75</v>
      </c>
      <c r="C102" t="s">
        <v>292</v>
      </c>
    </row>
    <row r="103" spans="1:11" x14ac:dyDescent="0.3">
      <c r="B103">
        <f>QUARTILE($B$88:$K$97,2)</f>
        <v>267.5</v>
      </c>
      <c r="C103" t="s">
        <v>293</v>
      </c>
    </row>
    <row r="104" spans="1:11" x14ac:dyDescent="0.3">
      <c r="B104">
        <f>QUARTILE($B$88:$K$97,3)</f>
        <v>391.25</v>
      </c>
      <c r="C104" t="s">
        <v>294</v>
      </c>
    </row>
    <row r="106" spans="1:11" x14ac:dyDescent="0.3">
      <c r="A106" s="6" t="s">
        <v>290</v>
      </c>
      <c r="B106">
        <f>PERCENTILE($B$88:$K$97,15%)</f>
        <v>94.55</v>
      </c>
      <c r="C106" t="s">
        <v>322</v>
      </c>
    </row>
    <row r="107" spans="1:11" x14ac:dyDescent="0.3">
      <c r="B107">
        <f>PERCENTILE($B$88:$K$97,50%)</f>
        <v>267.5</v>
      </c>
      <c r="C107" t="s">
        <v>321</v>
      </c>
    </row>
    <row r="108" spans="1:11" x14ac:dyDescent="0.3">
      <c r="B108">
        <f>PERCENTILE($B$88:$K$97,85%)</f>
        <v>440.74999999999994</v>
      </c>
      <c r="C108" t="s">
        <v>320</v>
      </c>
    </row>
    <row r="111" spans="1:11" x14ac:dyDescent="0.3">
      <c r="A111" s="6" t="s">
        <v>291</v>
      </c>
    </row>
    <row r="113" spans="1:3" x14ac:dyDescent="0.3">
      <c r="A113" t="s">
        <v>240</v>
      </c>
      <c r="B113" s="15">
        <f>SKEW(B88:K97)</f>
        <v>8.3681792555269696E-2</v>
      </c>
      <c r="C113" t="s">
        <v>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A15EE-CA77-4E7B-B2B4-0CD35877117A}">
  <dimension ref="A1:S129"/>
  <sheetViews>
    <sheetView topLeftCell="A87" zoomScale="97" workbookViewId="0">
      <selection activeCell="F106" sqref="F106"/>
    </sheetView>
  </sheetViews>
  <sheetFormatPr defaultRowHeight="14.4" x14ac:dyDescent="0.3"/>
  <sheetData>
    <row r="1" spans="1:12" ht="25.8" x14ac:dyDescent="0.5">
      <c r="A1" s="19" t="s">
        <v>323</v>
      </c>
    </row>
    <row r="3" spans="1:12" ht="15.6" x14ac:dyDescent="0.3">
      <c r="A3" s="3" t="s">
        <v>324</v>
      </c>
    </row>
    <row r="4" spans="1:12" ht="15.6" x14ac:dyDescent="0.3">
      <c r="A4" s="3" t="s">
        <v>325</v>
      </c>
    </row>
    <row r="5" spans="1:12" ht="15.6" x14ac:dyDescent="0.3">
      <c r="A5" s="3" t="s">
        <v>326</v>
      </c>
    </row>
    <row r="6" spans="1:12" ht="15.6" x14ac:dyDescent="0.3">
      <c r="A6" s="3" t="s">
        <v>4</v>
      </c>
    </row>
    <row r="7" spans="1:12" ht="15.6" x14ac:dyDescent="0.3">
      <c r="A7" s="3" t="s">
        <v>327</v>
      </c>
    </row>
    <row r="8" spans="1:12" ht="15.6" x14ac:dyDescent="0.3">
      <c r="A8" s="3" t="s">
        <v>328</v>
      </c>
    </row>
    <row r="9" spans="1:12" ht="15.6" x14ac:dyDescent="0.3">
      <c r="A9" s="3" t="s">
        <v>329</v>
      </c>
      <c r="B9" s="3">
        <v>12</v>
      </c>
      <c r="C9" s="3">
        <v>15</v>
      </c>
      <c r="D9" s="3">
        <v>18</v>
      </c>
      <c r="E9" s="3">
        <v>20</v>
      </c>
      <c r="F9" s="3">
        <v>22</v>
      </c>
      <c r="G9" s="3">
        <v>25</v>
      </c>
      <c r="H9" s="3">
        <v>28</v>
      </c>
      <c r="I9" s="3">
        <v>30</v>
      </c>
      <c r="J9" s="3">
        <v>32</v>
      </c>
      <c r="K9" s="3">
        <v>35</v>
      </c>
      <c r="L9" s="3">
        <v>38</v>
      </c>
    </row>
    <row r="10" spans="1:12" ht="15.6" x14ac:dyDescent="0.3">
      <c r="A10" s="3" t="s">
        <v>330</v>
      </c>
      <c r="B10" s="3">
        <v>55</v>
      </c>
      <c r="C10" s="3">
        <v>60</v>
      </c>
      <c r="D10" s="3">
        <v>65</v>
      </c>
      <c r="E10" s="3">
        <v>70</v>
      </c>
      <c r="F10" s="3">
        <v>75</v>
      </c>
      <c r="G10" s="3">
        <v>80</v>
      </c>
      <c r="H10" s="3">
        <v>85</v>
      </c>
      <c r="I10" s="3">
        <v>90</v>
      </c>
      <c r="J10" s="3">
        <v>95</v>
      </c>
      <c r="K10" s="3">
        <v>100</v>
      </c>
      <c r="L10" s="3">
        <v>105</v>
      </c>
    </row>
    <row r="11" spans="1:12" ht="15.6" x14ac:dyDescent="0.3">
      <c r="A11" s="3" t="s">
        <v>11</v>
      </c>
    </row>
    <row r="12" spans="1:12" ht="15.6" x14ac:dyDescent="0.3">
      <c r="A12" s="3" t="s">
        <v>331</v>
      </c>
    </row>
    <row r="13" spans="1:12" ht="15.6" x14ac:dyDescent="0.3">
      <c r="A13" s="3" t="s">
        <v>332</v>
      </c>
    </row>
    <row r="14" spans="1:12" ht="15.6" x14ac:dyDescent="0.3">
      <c r="A14" s="3" t="s">
        <v>333</v>
      </c>
    </row>
    <row r="15" spans="1:12" ht="15.6" x14ac:dyDescent="0.3">
      <c r="A15" s="3" t="s">
        <v>334</v>
      </c>
      <c r="B15" t="s">
        <v>335</v>
      </c>
    </row>
    <row r="16" spans="1:12" ht="15.6" x14ac:dyDescent="0.3">
      <c r="A16" s="3" t="s">
        <v>336</v>
      </c>
    </row>
    <row r="17" spans="1:6" ht="15.6" x14ac:dyDescent="0.3">
      <c r="A17" s="3" t="s">
        <v>337</v>
      </c>
    </row>
    <row r="18" spans="1:6" ht="15.6" x14ac:dyDescent="0.3">
      <c r="A18" s="3" t="s">
        <v>338</v>
      </c>
    </row>
    <row r="24" spans="1:6" x14ac:dyDescent="0.3">
      <c r="A24" s="20" t="s">
        <v>339</v>
      </c>
      <c r="B24" s="20" t="s">
        <v>340</v>
      </c>
      <c r="E24" s="5"/>
    </row>
    <row r="25" spans="1:6" ht="15.6" x14ac:dyDescent="0.3">
      <c r="A25" s="21">
        <v>10</v>
      </c>
      <c r="B25" s="21">
        <v>50</v>
      </c>
      <c r="D25" s="6" t="s">
        <v>341</v>
      </c>
      <c r="E25">
        <f>CORREL(A24:A36,B24:B36)</f>
        <v>0.99921031003664817</v>
      </c>
    </row>
    <row r="26" spans="1:6" ht="15.6" x14ac:dyDescent="0.3">
      <c r="A26" s="21">
        <v>12</v>
      </c>
      <c r="B26" s="21">
        <v>55</v>
      </c>
    </row>
    <row r="27" spans="1:6" ht="15.6" x14ac:dyDescent="0.3">
      <c r="A27" s="21">
        <v>15</v>
      </c>
      <c r="B27" s="21">
        <v>60</v>
      </c>
      <c r="D27" s="6" t="s">
        <v>291</v>
      </c>
      <c r="F27" t="s">
        <v>342</v>
      </c>
    </row>
    <row r="28" spans="1:6" ht="15.6" x14ac:dyDescent="0.3">
      <c r="A28" s="21">
        <v>18</v>
      </c>
      <c r="B28" s="21">
        <v>65</v>
      </c>
    </row>
    <row r="29" spans="1:6" ht="15.6" x14ac:dyDescent="0.3">
      <c r="A29" s="21">
        <v>20</v>
      </c>
      <c r="B29" s="21">
        <v>70</v>
      </c>
    </row>
    <row r="30" spans="1:6" ht="15.6" x14ac:dyDescent="0.3">
      <c r="A30" s="21">
        <v>22</v>
      </c>
      <c r="B30" s="21">
        <v>75</v>
      </c>
      <c r="E30" s="5"/>
    </row>
    <row r="31" spans="1:6" ht="15.6" x14ac:dyDescent="0.3">
      <c r="A31" s="21">
        <v>25</v>
      </c>
      <c r="B31" s="21">
        <v>80</v>
      </c>
    </row>
    <row r="32" spans="1:6" ht="15.6" x14ac:dyDescent="0.3">
      <c r="A32" s="21">
        <v>28</v>
      </c>
      <c r="B32" s="21">
        <v>85</v>
      </c>
    </row>
    <row r="33" spans="1:2" ht="15.6" x14ac:dyDescent="0.3">
      <c r="A33" s="21">
        <v>30</v>
      </c>
      <c r="B33" s="21">
        <v>90</v>
      </c>
    </row>
    <row r="34" spans="1:2" ht="15.6" x14ac:dyDescent="0.3">
      <c r="A34" s="21">
        <v>32</v>
      </c>
      <c r="B34" s="21">
        <v>95</v>
      </c>
    </row>
    <row r="35" spans="1:2" ht="15.6" x14ac:dyDescent="0.3">
      <c r="A35" s="21">
        <v>35</v>
      </c>
      <c r="B35" s="21">
        <v>100</v>
      </c>
    </row>
    <row r="36" spans="1:2" ht="15.6" x14ac:dyDescent="0.3">
      <c r="A36" s="21">
        <v>38</v>
      </c>
      <c r="B36" s="21">
        <v>105</v>
      </c>
    </row>
    <row r="39" spans="1:2" ht="15.6" x14ac:dyDescent="0.3">
      <c r="A39" s="3" t="s">
        <v>343</v>
      </c>
    </row>
    <row r="40" spans="1:2" ht="15.6" x14ac:dyDescent="0.3">
      <c r="A40" s="3" t="s">
        <v>344</v>
      </c>
    </row>
    <row r="41" spans="1:2" ht="15.6" x14ac:dyDescent="0.3">
      <c r="A41" s="3" t="s">
        <v>4</v>
      </c>
    </row>
    <row r="42" spans="1:2" ht="15.6" x14ac:dyDescent="0.3">
      <c r="A42" s="3" t="s">
        <v>345</v>
      </c>
    </row>
    <row r="43" spans="1:2" ht="15.6" x14ac:dyDescent="0.3">
      <c r="A43" s="3" t="s">
        <v>346</v>
      </c>
    </row>
    <row r="44" spans="1:2" ht="15.6" x14ac:dyDescent="0.3">
      <c r="A44" s="3" t="s">
        <v>347</v>
      </c>
    </row>
    <row r="45" spans="1:2" ht="15.6" x14ac:dyDescent="0.3">
      <c r="A45" s="3" t="s">
        <v>348</v>
      </c>
    </row>
    <row r="46" spans="1:2" ht="15.6" x14ac:dyDescent="0.3">
      <c r="A46" s="3" t="s">
        <v>11</v>
      </c>
    </row>
    <row r="47" spans="1:2" ht="15.6" x14ac:dyDescent="0.3">
      <c r="A47" s="3" t="s">
        <v>349</v>
      </c>
    </row>
    <row r="48" spans="1:2" ht="15.6" x14ac:dyDescent="0.3">
      <c r="A48" s="3" t="s">
        <v>350</v>
      </c>
    </row>
    <row r="49" spans="1:7" ht="15.6" x14ac:dyDescent="0.3">
      <c r="A49" s="3" t="s">
        <v>351</v>
      </c>
    </row>
    <row r="50" spans="1:7" ht="15.6" x14ac:dyDescent="0.3">
      <c r="A50" s="3" t="s">
        <v>352</v>
      </c>
    </row>
    <row r="51" spans="1:7" ht="15.6" x14ac:dyDescent="0.3">
      <c r="A51" s="3" t="s">
        <v>353</v>
      </c>
    </row>
    <row r="52" spans="1:7" ht="15.6" x14ac:dyDescent="0.3">
      <c r="A52" s="3" t="s">
        <v>354</v>
      </c>
    </row>
    <row r="53" spans="1:7" ht="15.6" x14ac:dyDescent="0.3">
      <c r="A53" s="3" t="s">
        <v>355</v>
      </c>
    </row>
    <row r="54" spans="1:7" ht="15.6" x14ac:dyDescent="0.3">
      <c r="A54" s="3" t="s">
        <v>356</v>
      </c>
    </row>
    <row r="57" spans="1:7" x14ac:dyDescent="0.3">
      <c r="A57" t="s">
        <v>357</v>
      </c>
      <c r="B57" t="s">
        <v>358</v>
      </c>
    </row>
    <row r="58" spans="1:7" ht="15.6" x14ac:dyDescent="0.3">
      <c r="A58" s="3">
        <v>45</v>
      </c>
      <c r="B58" s="3">
        <v>52</v>
      </c>
    </row>
    <row r="59" spans="1:7" x14ac:dyDescent="0.3">
      <c r="A59">
        <v>47</v>
      </c>
      <c r="B59">
        <v>54</v>
      </c>
      <c r="D59" s="6" t="s">
        <v>359</v>
      </c>
      <c r="E59">
        <f>_xlfn.COVARIANCE.P(A57:A77,B57:B77)</f>
        <v>92.65</v>
      </c>
    </row>
    <row r="60" spans="1:7" x14ac:dyDescent="0.3">
      <c r="A60">
        <v>48</v>
      </c>
      <c r="B60">
        <v>55</v>
      </c>
    </row>
    <row r="61" spans="1:7" x14ac:dyDescent="0.3">
      <c r="A61">
        <v>50</v>
      </c>
      <c r="B61">
        <v>57</v>
      </c>
    </row>
    <row r="62" spans="1:7" x14ac:dyDescent="0.3">
      <c r="A62">
        <v>52</v>
      </c>
      <c r="B62">
        <v>59</v>
      </c>
      <c r="D62" s="6" t="s">
        <v>291</v>
      </c>
      <c r="F62" t="s">
        <v>360</v>
      </c>
    </row>
    <row r="63" spans="1:7" ht="15.6" x14ac:dyDescent="0.3">
      <c r="A63">
        <v>53</v>
      </c>
      <c r="B63">
        <v>60</v>
      </c>
      <c r="G63" s="3"/>
    </row>
    <row r="64" spans="1:7" ht="15.6" x14ac:dyDescent="0.3">
      <c r="A64">
        <v>55</v>
      </c>
      <c r="B64">
        <v>61</v>
      </c>
      <c r="G64" s="3"/>
    </row>
    <row r="65" spans="1:19" x14ac:dyDescent="0.3">
      <c r="A65">
        <v>56</v>
      </c>
      <c r="B65">
        <v>62</v>
      </c>
    </row>
    <row r="66" spans="1:19" x14ac:dyDescent="0.3">
      <c r="A66">
        <v>58</v>
      </c>
      <c r="B66">
        <v>64</v>
      </c>
    </row>
    <row r="67" spans="1:19" x14ac:dyDescent="0.3">
      <c r="A67">
        <v>60</v>
      </c>
      <c r="B67">
        <v>66</v>
      </c>
    </row>
    <row r="68" spans="1:19" x14ac:dyDescent="0.3">
      <c r="A68">
        <v>62</v>
      </c>
      <c r="B68">
        <v>67</v>
      </c>
    </row>
    <row r="69" spans="1:19" x14ac:dyDescent="0.3">
      <c r="A69">
        <v>64</v>
      </c>
      <c r="B69">
        <v>69</v>
      </c>
    </row>
    <row r="70" spans="1:19" x14ac:dyDescent="0.3">
      <c r="A70">
        <v>65</v>
      </c>
      <c r="B70">
        <v>71</v>
      </c>
    </row>
    <row r="71" spans="1:19" x14ac:dyDescent="0.3">
      <c r="A71">
        <v>67</v>
      </c>
      <c r="B71">
        <v>73</v>
      </c>
    </row>
    <row r="72" spans="1:19" x14ac:dyDescent="0.3">
      <c r="A72">
        <v>69</v>
      </c>
      <c r="B72">
        <v>74</v>
      </c>
    </row>
    <row r="73" spans="1:19" x14ac:dyDescent="0.3">
      <c r="A73">
        <v>70</v>
      </c>
      <c r="B73">
        <v>76</v>
      </c>
    </row>
    <row r="74" spans="1:19" x14ac:dyDescent="0.3">
      <c r="A74">
        <v>72</v>
      </c>
      <c r="B74">
        <v>78</v>
      </c>
    </row>
    <row r="75" spans="1:19" x14ac:dyDescent="0.3">
      <c r="A75">
        <v>74</v>
      </c>
      <c r="B75">
        <v>80</v>
      </c>
    </row>
    <row r="76" spans="1:19" x14ac:dyDescent="0.3">
      <c r="A76">
        <v>76</v>
      </c>
      <c r="B76">
        <v>82</v>
      </c>
    </row>
    <row r="77" spans="1:19" x14ac:dyDescent="0.3">
      <c r="A77">
        <v>77</v>
      </c>
      <c r="B77">
        <v>83</v>
      </c>
    </row>
    <row r="80" spans="1:19" ht="15.6" x14ac:dyDescent="0.3">
      <c r="A80" s="3" t="s">
        <v>361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ht="15.6" x14ac:dyDescent="0.3">
      <c r="A81" s="3" t="s">
        <v>362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ht="15.6" x14ac:dyDescent="0.3">
      <c r="A82" s="3" t="s">
        <v>4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ht="15.6" x14ac:dyDescent="0.3">
      <c r="A83" s="3" t="s">
        <v>363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ht="15.6" x14ac:dyDescent="0.3">
      <c r="A84" s="3" t="s">
        <v>364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ht="15.6" x14ac:dyDescent="0.3">
      <c r="A85" s="3" t="s">
        <v>365</v>
      </c>
      <c r="B85" s="3">
        <v>12</v>
      </c>
      <c r="C85" s="3">
        <v>15</v>
      </c>
      <c r="D85" s="3">
        <v>18</v>
      </c>
      <c r="E85" s="3">
        <v>20</v>
      </c>
      <c r="F85" s="3">
        <v>22</v>
      </c>
      <c r="G85" s="3">
        <v>25</v>
      </c>
      <c r="H85" s="3">
        <v>28</v>
      </c>
      <c r="I85" s="3">
        <v>30</v>
      </c>
      <c r="J85" s="3">
        <v>32</v>
      </c>
      <c r="K85" s="3">
        <v>35</v>
      </c>
      <c r="L85" s="3">
        <v>38</v>
      </c>
      <c r="M85" s="3">
        <v>40</v>
      </c>
      <c r="N85" s="3">
        <v>42</v>
      </c>
      <c r="O85" s="3">
        <v>45</v>
      </c>
      <c r="P85" s="3">
        <v>48</v>
      </c>
      <c r="Q85" s="3">
        <v>50</v>
      </c>
      <c r="R85" s="3"/>
      <c r="S85" s="3"/>
    </row>
    <row r="86" spans="1:19" ht="15.6" x14ac:dyDescent="0.3">
      <c r="A86" s="3">
        <v>52</v>
      </c>
      <c r="B86" s="3">
        <v>55</v>
      </c>
      <c r="C86" s="3">
        <v>58</v>
      </c>
      <c r="D86" s="3">
        <v>60</v>
      </c>
      <c r="E86" s="3">
        <v>62</v>
      </c>
      <c r="F86" s="3">
        <v>65</v>
      </c>
      <c r="G86" s="3">
        <v>68</v>
      </c>
      <c r="H86" s="3">
        <v>70</v>
      </c>
      <c r="I86" s="3">
        <v>72</v>
      </c>
      <c r="J86" s="3">
        <v>75</v>
      </c>
      <c r="K86" s="3">
        <v>78</v>
      </c>
      <c r="L86" s="3">
        <v>80</v>
      </c>
      <c r="M86" s="3">
        <v>82</v>
      </c>
      <c r="N86" s="3"/>
      <c r="O86" s="3"/>
      <c r="P86" s="3"/>
      <c r="Q86" s="3"/>
      <c r="R86" s="3"/>
      <c r="S86" s="3"/>
    </row>
    <row r="87" spans="1:19" ht="15.6" x14ac:dyDescent="0.3">
      <c r="A87" s="3" t="s">
        <v>366</v>
      </c>
      <c r="B87" s="3">
        <v>65</v>
      </c>
      <c r="C87" s="3">
        <v>70</v>
      </c>
      <c r="D87" s="3">
        <v>75</v>
      </c>
      <c r="E87" s="3">
        <v>80</v>
      </c>
      <c r="F87" s="3">
        <v>82</v>
      </c>
      <c r="G87" s="3">
        <v>85</v>
      </c>
      <c r="H87" s="3">
        <v>88</v>
      </c>
      <c r="I87" s="3">
        <v>90</v>
      </c>
      <c r="J87" s="3">
        <v>92</v>
      </c>
      <c r="K87" s="3">
        <v>93</v>
      </c>
      <c r="L87" s="3">
        <v>95</v>
      </c>
      <c r="M87" s="3">
        <v>96</v>
      </c>
      <c r="N87" s="3">
        <v>97</v>
      </c>
      <c r="O87" s="3">
        <v>98</v>
      </c>
      <c r="P87" s="3">
        <v>99</v>
      </c>
      <c r="Q87" s="3">
        <v>100</v>
      </c>
      <c r="R87" s="3">
        <v>102</v>
      </c>
      <c r="S87" s="3"/>
    </row>
    <row r="88" spans="1:19" ht="15.6" x14ac:dyDescent="0.3">
      <c r="A88" s="3">
        <v>105</v>
      </c>
      <c r="B88" s="3">
        <v>106</v>
      </c>
      <c r="C88" s="3">
        <v>107</v>
      </c>
      <c r="D88" s="3">
        <v>108</v>
      </c>
      <c r="E88" s="3">
        <v>110</v>
      </c>
      <c r="F88" s="3">
        <v>112</v>
      </c>
      <c r="G88" s="3">
        <v>114</v>
      </c>
      <c r="H88" s="3">
        <v>115</v>
      </c>
      <c r="I88" s="3">
        <v>116</v>
      </c>
      <c r="J88" s="3">
        <v>118</v>
      </c>
      <c r="K88" s="3">
        <v>120</v>
      </c>
      <c r="L88" s="3">
        <v>122</v>
      </c>
      <c r="M88" s="3"/>
      <c r="N88" s="3"/>
      <c r="O88" s="3"/>
      <c r="P88" s="3"/>
      <c r="Q88" s="3"/>
      <c r="R88" s="3"/>
      <c r="S88" s="3"/>
    </row>
    <row r="89" spans="1:19" ht="15.6" x14ac:dyDescent="0.3">
      <c r="A89" s="3" t="s">
        <v>11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ht="15.6" x14ac:dyDescent="0.3">
      <c r="A90" s="3" t="s">
        <v>367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ht="15.6" x14ac:dyDescent="0.3">
      <c r="A91" s="3" t="s">
        <v>368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ht="15.6" x14ac:dyDescent="0.3">
      <c r="A92" s="3" t="s">
        <v>369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ht="15.6" x14ac:dyDescent="0.3">
      <c r="A93" s="3" t="s">
        <v>334</v>
      </c>
      <c r="B93" s="3" t="s">
        <v>370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ht="15.6" x14ac:dyDescent="0.3">
      <c r="A94" s="3" t="s">
        <v>371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ht="15.6" x14ac:dyDescent="0.3">
      <c r="A95" s="3" t="s">
        <v>372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ht="15.6" x14ac:dyDescent="0.3">
      <c r="A96" s="3" t="s">
        <v>373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9" spans="1:18" ht="15.6" x14ac:dyDescent="0.3">
      <c r="A99" s="3" t="s">
        <v>374</v>
      </c>
      <c r="B99" s="3" t="s">
        <v>375</v>
      </c>
      <c r="R99" s="3"/>
    </row>
    <row r="100" spans="1:18" ht="15.6" x14ac:dyDescent="0.3">
      <c r="A100">
        <v>10</v>
      </c>
      <c r="B100">
        <v>60</v>
      </c>
      <c r="N100" s="3"/>
      <c r="O100" s="3"/>
      <c r="P100" s="3"/>
      <c r="Q100" s="3"/>
      <c r="R100" s="3"/>
    </row>
    <row r="101" spans="1:18" ht="15.6" x14ac:dyDescent="0.3">
      <c r="A101" s="3">
        <v>12</v>
      </c>
      <c r="B101" s="3">
        <v>65</v>
      </c>
      <c r="D101" s="6" t="s">
        <v>341</v>
      </c>
      <c r="E101">
        <f>CORREL(A99:A129,B99:B129)</f>
        <v>0.97729508301867352</v>
      </c>
    </row>
    <row r="102" spans="1:18" ht="15.6" x14ac:dyDescent="0.3">
      <c r="A102" s="3">
        <v>15</v>
      </c>
      <c r="B102" s="3">
        <v>70</v>
      </c>
      <c r="C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ht="15.6" x14ac:dyDescent="0.3">
      <c r="A103" s="3">
        <v>18</v>
      </c>
      <c r="B103" s="3">
        <v>75</v>
      </c>
      <c r="D103" s="6" t="s">
        <v>291</v>
      </c>
      <c r="F103" t="s">
        <v>376</v>
      </c>
    </row>
    <row r="104" spans="1:18" ht="15.6" x14ac:dyDescent="0.3">
      <c r="A104" s="3">
        <v>20</v>
      </c>
      <c r="B104" s="3">
        <v>80</v>
      </c>
    </row>
    <row r="105" spans="1:18" ht="15.6" x14ac:dyDescent="0.3">
      <c r="A105" s="3">
        <v>22</v>
      </c>
      <c r="B105" s="3">
        <v>82</v>
      </c>
    </row>
    <row r="106" spans="1:18" ht="15.6" x14ac:dyDescent="0.3">
      <c r="A106" s="3">
        <v>25</v>
      </c>
      <c r="B106" s="3">
        <v>85</v>
      </c>
    </row>
    <row r="107" spans="1:18" ht="15.6" x14ac:dyDescent="0.3">
      <c r="A107" s="3">
        <v>28</v>
      </c>
      <c r="B107" s="3">
        <v>88</v>
      </c>
    </row>
    <row r="108" spans="1:18" ht="15.6" x14ac:dyDescent="0.3">
      <c r="A108" s="3">
        <v>30</v>
      </c>
      <c r="B108" s="3">
        <v>90</v>
      </c>
    </row>
    <row r="109" spans="1:18" ht="15.6" x14ac:dyDescent="0.3">
      <c r="A109" s="3">
        <v>32</v>
      </c>
      <c r="B109" s="3">
        <v>92</v>
      </c>
    </row>
    <row r="110" spans="1:18" ht="15.6" x14ac:dyDescent="0.3">
      <c r="A110" s="3">
        <v>35</v>
      </c>
      <c r="B110" s="3">
        <v>93</v>
      </c>
    </row>
    <row r="111" spans="1:18" ht="15.6" x14ac:dyDescent="0.3">
      <c r="A111" s="3">
        <v>38</v>
      </c>
      <c r="B111" s="3">
        <v>95</v>
      </c>
    </row>
    <row r="112" spans="1:18" ht="15.6" x14ac:dyDescent="0.3">
      <c r="A112" s="3">
        <v>40</v>
      </c>
      <c r="B112" s="3">
        <v>96</v>
      </c>
    </row>
    <row r="113" spans="1:7" ht="15.6" x14ac:dyDescent="0.3">
      <c r="A113" s="3">
        <v>42</v>
      </c>
      <c r="B113" s="3">
        <v>97</v>
      </c>
    </row>
    <row r="114" spans="1:7" ht="15.6" x14ac:dyDescent="0.3">
      <c r="A114" s="3">
        <v>45</v>
      </c>
      <c r="B114" s="3">
        <v>98</v>
      </c>
    </row>
    <row r="115" spans="1:7" ht="15.6" x14ac:dyDescent="0.3">
      <c r="A115" s="3">
        <v>48</v>
      </c>
      <c r="B115" s="3">
        <v>99</v>
      </c>
    </row>
    <row r="116" spans="1:7" ht="15.6" x14ac:dyDescent="0.3">
      <c r="A116" s="3">
        <v>50</v>
      </c>
      <c r="B116" s="3">
        <v>100</v>
      </c>
      <c r="C116" s="3"/>
      <c r="D116" s="3"/>
      <c r="E116" s="3"/>
      <c r="F116" s="3"/>
      <c r="G116" s="3"/>
    </row>
    <row r="117" spans="1:7" ht="15.6" x14ac:dyDescent="0.3">
      <c r="A117" s="3">
        <v>52</v>
      </c>
      <c r="B117" s="3">
        <v>102</v>
      </c>
    </row>
    <row r="118" spans="1:7" ht="15.6" x14ac:dyDescent="0.3">
      <c r="A118" s="3">
        <v>55</v>
      </c>
      <c r="B118" s="3">
        <v>105</v>
      </c>
    </row>
    <row r="119" spans="1:7" ht="15.6" x14ac:dyDescent="0.3">
      <c r="A119" s="3">
        <v>58</v>
      </c>
      <c r="B119" s="3">
        <v>106</v>
      </c>
    </row>
    <row r="120" spans="1:7" ht="15.6" x14ac:dyDescent="0.3">
      <c r="A120" s="3">
        <v>60</v>
      </c>
      <c r="B120" s="3">
        <v>107</v>
      </c>
    </row>
    <row r="121" spans="1:7" ht="15.6" x14ac:dyDescent="0.3">
      <c r="A121" s="3">
        <v>62</v>
      </c>
      <c r="B121" s="3">
        <v>108</v>
      </c>
    </row>
    <row r="122" spans="1:7" ht="15.6" x14ac:dyDescent="0.3">
      <c r="A122" s="3">
        <v>65</v>
      </c>
      <c r="B122" s="3">
        <v>110</v>
      </c>
    </row>
    <row r="123" spans="1:7" ht="15.6" x14ac:dyDescent="0.3">
      <c r="A123" s="3">
        <v>68</v>
      </c>
      <c r="B123" s="3">
        <v>112</v>
      </c>
    </row>
    <row r="124" spans="1:7" ht="15.6" x14ac:dyDescent="0.3">
      <c r="A124" s="3">
        <v>70</v>
      </c>
      <c r="B124" s="3">
        <v>114</v>
      </c>
    </row>
    <row r="125" spans="1:7" ht="15.6" x14ac:dyDescent="0.3">
      <c r="A125" s="3">
        <v>72</v>
      </c>
      <c r="B125" s="3">
        <v>115</v>
      </c>
    </row>
    <row r="126" spans="1:7" ht="15.6" x14ac:dyDescent="0.3">
      <c r="A126" s="3">
        <v>75</v>
      </c>
      <c r="B126" s="3">
        <v>116</v>
      </c>
    </row>
    <row r="127" spans="1:7" ht="15.6" x14ac:dyDescent="0.3">
      <c r="A127" s="3">
        <v>78</v>
      </c>
      <c r="B127" s="3">
        <v>118</v>
      </c>
    </row>
    <row r="128" spans="1:7" ht="15.6" x14ac:dyDescent="0.3">
      <c r="A128" s="3">
        <v>80</v>
      </c>
      <c r="B128" s="3">
        <v>120</v>
      </c>
    </row>
    <row r="129" spans="1:2" ht="15.6" x14ac:dyDescent="0.3">
      <c r="A129" s="3">
        <v>82</v>
      </c>
      <c r="B129" s="3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B5F27-9C83-4E76-A691-9938FF593B62}">
  <dimension ref="A1:C17"/>
  <sheetViews>
    <sheetView workbookViewId="0">
      <selection activeCell="E24" sqref="E24"/>
    </sheetView>
  </sheetViews>
  <sheetFormatPr defaultRowHeight="14.4" x14ac:dyDescent="0.3"/>
  <sheetData>
    <row r="1" spans="1:3" ht="21" x14ac:dyDescent="0.4">
      <c r="A1" s="22" t="s">
        <v>377</v>
      </c>
    </row>
    <row r="3" spans="1:3" x14ac:dyDescent="0.3">
      <c r="A3" t="s">
        <v>378</v>
      </c>
    </row>
    <row r="5" spans="1:3" x14ac:dyDescent="0.3">
      <c r="A5" t="s">
        <v>379</v>
      </c>
    </row>
    <row r="8" spans="1:3" x14ac:dyDescent="0.3">
      <c r="B8" s="5" t="s">
        <v>28</v>
      </c>
      <c r="C8">
        <f>_xlfn.BINOM.DIST(5,100,1/6,FALSE)</f>
        <v>2.9090311057530159E-4</v>
      </c>
    </row>
    <row r="12" spans="1:3" x14ac:dyDescent="0.3">
      <c r="A12" t="s">
        <v>380</v>
      </c>
    </row>
    <row r="14" spans="1:3" x14ac:dyDescent="0.3">
      <c r="B14" t="s">
        <v>381</v>
      </c>
    </row>
    <row r="17" spans="2:3" x14ac:dyDescent="0.3">
      <c r="B17" s="5" t="s">
        <v>28</v>
      </c>
      <c r="C17">
        <f>_xlfn.BINOM.DIST(3,10,0.3,FALSE)</f>
        <v>0.26682793200000005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E187-4FF7-4B39-82FE-671BB9390617}">
  <dimension ref="A1:F49"/>
  <sheetViews>
    <sheetView topLeftCell="A28" workbookViewId="0">
      <selection activeCell="B50" sqref="B50"/>
    </sheetView>
  </sheetViews>
  <sheetFormatPr defaultRowHeight="14.4" x14ac:dyDescent="0.3"/>
  <sheetData>
    <row r="1" spans="1:3" ht="21" x14ac:dyDescent="0.4">
      <c r="A1" s="22" t="s">
        <v>382</v>
      </c>
    </row>
    <row r="3" spans="1:3" x14ac:dyDescent="0.3">
      <c r="A3" t="s">
        <v>383</v>
      </c>
    </row>
    <row r="5" spans="1:3" x14ac:dyDescent="0.3">
      <c r="B5" t="s">
        <v>384</v>
      </c>
    </row>
    <row r="6" spans="1:3" x14ac:dyDescent="0.3">
      <c r="B6" t="s">
        <v>385</v>
      </c>
    </row>
    <row r="7" spans="1:3" x14ac:dyDescent="0.3">
      <c r="B7" t="s">
        <v>386</v>
      </c>
    </row>
    <row r="10" spans="1:3" ht="15.6" x14ac:dyDescent="0.3">
      <c r="B10" s="23" t="s">
        <v>28</v>
      </c>
      <c r="C10">
        <f>_xlfn.NORM.DIST(180,165,10,TRUE)</f>
        <v>0.93319279873114191</v>
      </c>
    </row>
    <row r="13" spans="1:3" x14ac:dyDescent="0.3">
      <c r="A13" t="s">
        <v>387</v>
      </c>
    </row>
    <row r="15" spans="1:3" x14ac:dyDescent="0.3">
      <c r="B15" t="s">
        <v>388</v>
      </c>
    </row>
    <row r="16" spans="1:3" x14ac:dyDescent="0.3">
      <c r="B16" t="s">
        <v>389</v>
      </c>
    </row>
    <row r="19" spans="1:6" ht="15.6" x14ac:dyDescent="0.3">
      <c r="B19" s="23" t="s">
        <v>28</v>
      </c>
      <c r="C19">
        <f>_xlfn.EXPON.DIST(3,5,TRUE)</f>
        <v>0.99999969409767953</v>
      </c>
    </row>
    <row r="22" spans="1:6" x14ac:dyDescent="0.3">
      <c r="A22" t="s">
        <v>390</v>
      </c>
    </row>
    <row r="25" spans="1:6" x14ac:dyDescent="0.3">
      <c r="B25" t="s">
        <v>391</v>
      </c>
    </row>
    <row r="26" spans="1:6" x14ac:dyDescent="0.3">
      <c r="B26" t="s">
        <v>392</v>
      </c>
    </row>
    <row r="27" spans="1:6" x14ac:dyDescent="0.3">
      <c r="B27" t="s">
        <v>393</v>
      </c>
      <c r="F27" t="s">
        <v>394</v>
      </c>
    </row>
    <row r="29" spans="1:6" ht="15.6" x14ac:dyDescent="0.3">
      <c r="A29" s="23" t="s">
        <v>28</v>
      </c>
      <c r="B29">
        <f>_xlfn.NORM.DIST(900,1000,100,TRUE)</f>
        <v>0.15865525393145699</v>
      </c>
    </row>
    <row r="30" spans="1:6" x14ac:dyDescent="0.3">
      <c r="B30">
        <f>_xlfn.NORM.DIST(1100,1000,100,TRUE)</f>
        <v>0.84134474606854304</v>
      </c>
    </row>
    <row r="33" spans="1:3" x14ac:dyDescent="0.3">
      <c r="A33" t="s">
        <v>395</v>
      </c>
    </row>
    <row r="35" spans="1:3" x14ac:dyDescent="0.3">
      <c r="B35" t="s">
        <v>396</v>
      </c>
    </row>
    <row r="37" spans="1:3" x14ac:dyDescent="0.3">
      <c r="B37" t="s">
        <v>397</v>
      </c>
      <c r="C37" t="s">
        <v>398</v>
      </c>
    </row>
    <row r="38" spans="1:3" x14ac:dyDescent="0.3">
      <c r="B38" t="s">
        <v>399</v>
      </c>
      <c r="C38" t="s">
        <v>400</v>
      </c>
    </row>
    <row r="40" spans="1:3" ht="15.6" x14ac:dyDescent="0.3">
      <c r="A40" s="23" t="s">
        <v>28</v>
      </c>
      <c r="B40">
        <f>(170-150)/(200-100)</f>
        <v>0.2</v>
      </c>
    </row>
    <row r="43" spans="1:3" x14ac:dyDescent="0.3">
      <c r="A43" t="s">
        <v>401</v>
      </c>
    </row>
    <row r="45" spans="1:3" x14ac:dyDescent="0.3">
      <c r="B45" t="s">
        <v>402</v>
      </c>
    </row>
    <row r="46" spans="1:3" x14ac:dyDescent="0.3">
      <c r="B46" t="s">
        <v>403</v>
      </c>
    </row>
    <row r="49" spans="1:2" ht="15.6" x14ac:dyDescent="0.3">
      <c r="A49" s="23" t="s">
        <v>28</v>
      </c>
      <c r="B49">
        <f>_xlfn.EXPON.DIST(15,20,TRUE)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2EBF-F1E8-425A-B1E6-9FBAD2E9B0D8}">
  <dimension ref="A1:C25"/>
  <sheetViews>
    <sheetView topLeftCell="A2" workbookViewId="0">
      <selection activeCell="C26" sqref="C26"/>
    </sheetView>
  </sheetViews>
  <sheetFormatPr defaultRowHeight="14.4" x14ac:dyDescent="0.3"/>
  <sheetData>
    <row r="1" spans="1:3" ht="21" x14ac:dyDescent="0.4">
      <c r="A1" s="22" t="s">
        <v>404</v>
      </c>
    </row>
    <row r="3" spans="1:3" x14ac:dyDescent="0.3">
      <c r="A3" t="s">
        <v>405</v>
      </c>
    </row>
    <row r="5" spans="1:3" x14ac:dyDescent="0.3">
      <c r="B5" t="s">
        <v>406</v>
      </c>
    </row>
    <row r="6" spans="1:3" x14ac:dyDescent="0.3">
      <c r="B6" t="s">
        <v>407</v>
      </c>
    </row>
    <row r="9" spans="1:3" ht="15.6" x14ac:dyDescent="0.3">
      <c r="B9" s="23" t="s">
        <v>28</v>
      </c>
      <c r="C9">
        <f>_xlfn.POISSON.DIST(3,2,TRUE)</f>
        <v>0.85712346049854693</v>
      </c>
    </row>
    <row r="12" spans="1:3" x14ac:dyDescent="0.3">
      <c r="A12" t="s">
        <v>408</v>
      </c>
    </row>
    <row r="14" spans="1:3" x14ac:dyDescent="0.3">
      <c r="B14" t="s">
        <v>409</v>
      </c>
    </row>
    <row r="15" spans="1:3" x14ac:dyDescent="0.3">
      <c r="B15" t="s">
        <v>410</v>
      </c>
    </row>
    <row r="16" spans="1:3" x14ac:dyDescent="0.3">
      <c r="B16" t="s">
        <v>411</v>
      </c>
    </row>
    <row r="18" spans="1:3" ht="15.6" x14ac:dyDescent="0.3">
      <c r="B18" s="23" t="s">
        <v>28</v>
      </c>
      <c r="C18">
        <f>_xlfn.BINOM.DIST(3,10,0.3,TRUE)</f>
        <v>0.64961071839999995</v>
      </c>
    </row>
    <row r="21" spans="1:3" x14ac:dyDescent="0.3">
      <c r="A21" t="s">
        <v>412</v>
      </c>
    </row>
    <row r="23" spans="1:3" x14ac:dyDescent="0.3">
      <c r="B23" t="s">
        <v>413</v>
      </c>
    </row>
    <row r="25" spans="1:3" ht="15.6" x14ac:dyDescent="0.3">
      <c r="B25" s="23" t="s">
        <v>28</v>
      </c>
      <c r="C25">
        <f>1-(5/6)^3</f>
        <v>0.42129629629629617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measure of central tendency</vt:lpstr>
      <vt:lpstr>measure of dispersion</vt:lpstr>
      <vt:lpstr>More Statestics Que</vt:lpstr>
      <vt:lpstr>Skewness,Kurtosis</vt:lpstr>
      <vt:lpstr>Percentile and Quartiles</vt:lpstr>
      <vt:lpstr>Correlation and Covariance</vt:lpstr>
      <vt:lpstr>Discrete Random variable</vt:lpstr>
      <vt:lpstr>Continuous Random Variable</vt:lpstr>
      <vt:lpstr>Discrete Distribution</vt:lpstr>
      <vt:lpstr>Continuous Distribution</vt:lpstr>
      <vt:lpstr>Confidence Interval 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bodu</dc:creator>
  <cp:lastModifiedBy>pavan bodu</cp:lastModifiedBy>
  <dcterms:created xsi:type="dcterms:W3CDTF">2025-05-07T06:20:10Z</dcterms:created>
  <dcterms:modified xsi:type="dcterms:W3CDTF">2025-06-03T05:47:12Z</dcterms:modified>
</cp:coreProperties>
</file>