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avan\Desktop\"/>
    </mc:Choice>
  </mc:AlternateContent>
  <xr:revisionPtr revIDLastSave="0" documentId="13_ncr:1_{92AAEF2F-3FF5-49DF-9D5F-AB71F9A747D8}" xr6:coauthVersionLast="47" xr6:coauthVersionMax="47" xr10:uidLastSave="{00000000-0000-0000-0000-000000000000}"/>
  <bookViews>
    <workbookView xWindow="3660" yWindow="0" windowWidth="24375" windowHeight="15525" activeTab="5" xr2:uid="{0D5B7F45-776C-482C-8FBB-50EAD76F1FD0}"/>
  </bookViews>
  <sheets>
    <sheet name="ESC" sheetId="2" r:id="rId1"/>
    <sheet name="Start" sheetId="4" r:id="rId2"/>
    <sheet name="Oral" sheetId="10" r:id="rId3"/>
    <sheet name="Oral (2)" sheetId="15" r:id="rId4"/>
    <sheet name="Injection" sheetId="6" r:id="rId5"/>
    <sheet name="Inhaled" sheetId="7" r:id="rId6"/>
    <sheet name="Nasal" sheetId="8" r:id="rId7"/>
    <sheet name="Topical" sheetId="9" r:id="rId8"/>
    <sheet name="Rectal" sheetId="11" r:id="rId9"/>
    <sheet name="Opthalmic" sheetId="14" r:id="rId10"/>
    <sheet name="Sick Day Rules" sheetId="13" r:id="rId11"/>
    <sheet name="Old" sheetId="5" r:id="rId12"/>
    <sheet name="JA queries" sheetId="12" r:id="rId13"/>
    <sheet name="Sheet1" sheetId="1" r:id="rId14"/>
    <sheet name="Sheet2"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7" l="1"/>
  <c r="E20" i="15"/>
  <c r="E21" i="15"/>
  <c r="E22" i="15"/>
  <c r="E23" i="15"/>
  <c r="E24" i="15"/>
  <c r="E25" i="15"/>
  <c r="E26" i="15"/>
  <c r="E27" i="15"/>
  <c r="E24" i="7"/>
  <c r="E18" i="7"/>
  <c r="E19" i="7"/>
  <c r="E20" i="7"/>
  <c r="E21" i="7"/>
  <c r="E22" i="7"/>
  <c r="E23" i="7"/>
  <c r="E17" i="7"/>
  <c r="E6" i="7"/>
  <c r="E7" i="7"/>
  <c r="E8" i="7"/>
  <c r="E9" i="7"/>
  <c r="E10" i="7"/>
  <c r="E11" i="7"/>
  <c r="E12" i="7"/>
  <c r="E7" i="10"/>
  <c r="E8" i="10"/>
  <c r="E9" i="10"/>
  <c r="E10" i="10"/>
  <c r="E11" i="10"/>
  <c r="E12" i="10"/>
  <c r="E13" i="10"/>
  <c r="E6" i="10"/>
  <c r="E3" i="5"/>
  <c r="E4" i="5"/>
  <c r="E5" i="5"/>
  <c r="E6" i="5"/>
  <c r="E7" i="5"/>
  <c r="E8" i="5"/>
  <c r="E9" i="5"/>
  <c r="E2" i="5"/>
  <c r="G29" i="3"/>
  <c r="G30" i="3"/>
  <c r="G49" i="3"/>
  <c r="G48" i="3"/>
  <c r="G47"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26" i="3"/>
  <c r="G25" i="3"/>
  <c r="G24" i="3"/>
  <c r="G23" i="3"/>
  <c r="G22" i="3"/>
  <c r="G21" i="3"/>
  <c r="G20" i="3"/>
  <c r="G19" i="3"/>
  <c r="G56" i="3"/>
  <c r="G55" i="3"/>
  <c r="G54" i="3"/>
  <c r="G53" i="3"/>
  <c r="G52" i="3"/>
  <c r="G51" i="3"/>
  <c r="G50" i="3"/>
  <c r="G46" i="3"/>
  <c r="G45" i="3"/>
  <c r="G44" i="3"/>
  <c r="G43" i="3"/>
  <c r="G42" i="3"/>
  <c r="G41" i="3"/>
  <c r="G40" i="3"/>
  <c r="G39" i="3"/>
  <c r="G38" i="3"/>
  <c r="G37" i="3"/>
  <c r="G36" i="3"/>
  <c r="G35" i="3"/>
  <c r="G34" i="3"/>
  <c r="G33" i="3"/>
  <c r="G32" i="3"/>
  <c r="G31" i="3"/>
  <c r="G28" i="3"/>
  <c r="G27" i="3"/>
  <c r="G18" i="3"/>
  <c r="G17" i="3"/>
  <c r="G16" i="3"/>
  <c r="G15" i="3"/>
  <c r="G14" i="3"/>
  <c r="G13" i="3"/>
  <c r="G12" i="3"/>
  <c r="G11" i="3"/>
  <c r="E8" i="3" s="1"/>
  <c r="G60" i="2"/>
  <c r="G80" i="2"/>
  <c r="G79" i="2"/>
  <c r="G34" i="2"/>
  <c r="G82" i="2"/>
  <c r="G76" i="2"/>
  <c r="G65" i="2"/>
  <c r="G52" i="2"/>
  <c r="G61" i="2"/>
  <c r="G51" i="2"/>
  <c r="G47" i="2"/>
  <c r="G48" i="2"/>
  <c r="G38" i="2"/>
  <c r="G28" i="2"/>
  <c r="G24" i="2"/>
  <c r="G81" i="2"/>
  <c r="G75" i="2"/>
  <c r="G64" i="2"/>
  <c r="G53" i="2"/>
  <c r="G50" i="2"/>
  <c r="G46" i="2"/>
  <c r="G49" i="2"/>
  <c r="G39" i="2"/>
  <c r="G27" i="2"/>
  <c r="G23" i="2"/>
  <c r="G45" i="2"/>
  <c r="G42" i="2"/>
  <c r="G78" i="2"/>
  <c r="G69" i="2"/>
  <c r="G63" i="2"/>
  <c r="G44" i="2"/>
  <c r="G41" i="2"/>
  <c r="G30" i="2"/>
  <c r="G26" i="2"/>
  <c r="G16" i="2"/>
  <c r="G72" i="2"/>
  <c r="G54" i="2"/>
  <c r="G59" i="2"/>
  <c r="G35" i="2"/>
  <c r="G33" i="2"/>
  <c r="G21" i="2"/>
  <c r="G17" i="2"/>
  <c r="G84" i="2"/>
  <c r="G71" i="2"/>
  <c r="G67" i="2"/>
  <c r="G83" i="2"/>
  <c r="G70" i="2"/>
  <c r="G66" i="2"/>
  <c r="G73" i="2"/>
  <c r="G55" i="2"/>
  <c r="G57" i="2"/>
  <c r="G36" i="2"/>
  <c r="G32" i="2"/>
  <c r="G22" i="2"/>
  <c r="G18" i="2"/>
  <c r="G74" i="2"/>
  <c r="G56" i="2"/>
  <c r="G58" i="2"/>
  <c r="G37" i="2"/>
  <c r="G31" i="2"/>
  <c r="G20" i="2"/>
  <c r="G19" i="2"/>
  <c r="G77" i="2"/>
  <c r="G68" i="2"/>
  <c r="G62" i="2"/>
  <c r="G43" i="2"/>
  <c r="G40" i="2"/>
  <c r="G29" i="2"/>
  <c r="G25" i="2"/>
  <c r="G15" i="2"/>
  <c r="E8" i="1"/>
  <c r="G79" i="1"/>
  <c r="G80" i="1"/>
  <c r="G81" i="1"/>
  <c r="G82" i="1"/>
  <c r="G83" i="1"/>
  <c r="G84" i="1"/>
  <c r="G85" i="1"/>
  <c r="G86" i="1"/>
  <c r="G87" i="1"/>
  <c r="G88" i="1"/>
  <c r="G89" i="1"/>
  <c r="G90" i="1"/>
  <c r="G91" i="1"/>
  <c r="G78" i="1"/>
  <c r="G68" i="1"/>
  <c r="G69" i="1"/>
  <c r="G70" i="1"/>
  <c r="G71" i="1"/>
  <c r="G72" i="1"/>
  <c r="G73" i="1"/>
  <c r="G74" i="1"/>
  <c r="G75" i="1"/>
  <c r="G76" i="1"/>
  <c r="G77" i="1"/>
  <c r="G67" i="1"/>
  <c r="G61" i="1"/>
  <c r="G38" i="1"/>
  <c r="G37" i="1"/>
  <c r="G36" i="1"/>
  <c r="G57" i="1"/>
  <c r="G59" i="1"/>
  <c r="G62" i="1"/>
  <c r="G63" i="1"/>
  <c r="G64" i="1"/>
  <c r="G65" i="1"/>
  <c r="G66" i="1"/>
  <c r="G58" i="1"/>
  <c r="G60" i="1"/>
  <c r="G56" i="1"/>
  <c r="G55" i="1"/>
  <c r="G54" i="1"/>
  <c r="G53" i="1"/>
  <c r="G52" i="1"/>
  <c r="G51" i="1"/>
  <c r="G50" i="1"/>
  <c r="G49" i="1"/>
  <c r="G48" i="1"/>
  <c r="G47" i="1"/>
  <c r="G46" i="1"/>
  <c r="G45" i="1"/>
  <c r="G44" i="1"/>
  <c r="G43" i="1"/>
  <c r="G42" i="1"/>
  <c r="G41" i="1"/>
  <c r="G40" i="1"/>
  <c r="G39" i="1"/>
  <c r="G34" i="1"/>
  <c r="G35" i="1"/>
  <c r="G33" i="1"/>
  <c r="G32" i="1"/>
  <c r="G31" i="1"/>
  <c r="G30" i="1"/>
  <c r="G29" i="1"/>
  <c r="G28" i="1"/>
  <c r="G27" i="1"/>
  <c r="G26" i="1"/>
  <c r="G25" i="1"/>
  <c r="G24" i="1"/>
  <c r="G23" i="1"/>
  <c r="G22" i="1"/>
  <c r="G21" i="1"/>
  <c r="G20" i="1"/>
  <c r="G19" i="1"/>
  <c r="G18" i="1"/>
  <c r="G17" i="1"/>
  <c r="G16" i="1"/>
  <c r="G15" i="1"/>
  <c r="G14" i="1"/>
  <c r="G13" i="1"/>
  <c r="G11" i="1"/>
  <c r="G12" i="1"/>
  <c r="E28" i="15" l="1"/>
  <c r="E14" i="10"/>
  <c r="E10" i="5"/>
  <c r="E13" i="2"/>
  <c r="E25" i="7" l="1"/>
  <c r="E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tc={D4F78361-3FD8-4923-BCAF-D8CB764B6B77}</author>
    <author>tc={85108256-BECA-4786-BD08-A7856188FE3D}</author>
  </authors>
  <commentList>
    <comment ref="A2" authorId="0" shapeId="0" xr:uid="{D4F78361-3FD8-4923-BCAF-D8CB764B6B77}">
      <text>
        <t>[Threaded comment]
Your version of Excel allows you to read this threaded comment; however, any edits to it will get removed if the file is opened in a newer version of Excel. Learn more: https://go.microsoft.com/fwlink/?linkid=870924
Comment:
     Commonest causes:  
o   Addison’s disease 
o   Congenital adrenal hyperplasia (commonest cause in children)
o   Bilateral adrenalectomy  
o   Adrenal haemorrhage </t>
      </text>
    </comment>
    <comment ref="A3" authorId="1" shapeId="0" xr:uid="{85108256-BECA-4786-BD08-A7856188FE3D}">
      <text>
        <t>[Threaded comment]
Your version of Excel allows you to read this threaded comment; however, any edits to it will get removed if the file is opened in a newer version of Excel. Learn more: https://go.microsoft.com/fwlink/?linkid=870924
Comment:
    o    known to be steroid dependent or 
o    advised to take steroids for intercurrent illness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tc={82AE9709-8E0C-4289-A2DF-C7E389D0CB03}</author>
    <author>tc={29EA7A14-C8C0-4333-AB13-C93FC68F2346}</author>
  </authors>
  <commentList>
    <comment ref="A5" authorId="0" shapeId="0" xr:uid="{82AE9709-8E0C-4289-A2DF-C7E389D0CB03}">
      <text>
        <t>[Threaded comment]
Your version of Excel allows you to read this threaded comment; however, any edits to it will get removed if the file is opened in a newer version of Excel. Learn more: https://go.microsoft.com/fwlink/?linkid=870924
Comment:
     Commonest causes:  
o   Addison’s disease 
o   Congenital adrenal hyperplasia (commonest cause in children)
o   Bilateral adrenalectomy  
o   Adrenal haemorrhage </t>
      </text>
    </comment>
    <comment ref="A6" authorId="1" shapeId="0" xr:uid="{29EA7A14-C8C0-4333-AB13-C93FC68F2346}">
      <text>
        <t>[Threaded comment]
Your version of Excel allows you to read this threaded comment; however, any edits to it will get removed if the file is opened in a newer version of Excel. Learn more: https://go.microsoft.com/fwlink/?linkid=870924
Comment:
    o    known to be steroid dependent or 
o    advised to take steroids for intercurrent illness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McRobbie</author>
  </authors>
  <commentList>
    <comment ref="B1" authorId="0" shapeId="0" xr:uid="{711E3A33-ABF8-4BCC-9287-202BCF42DB7D}">
      <text>
        <r>
          <rPr>
            <sz val="9"/>
            <color indexed="81"/>
            <rFont val="Tahoma"/>
            <family val="2"/>
          </rPr>
          <t>Need to inlude that continuous use is 28 days +</t>
        </r>
      </text>
    </comment>
    <comment ref="B2" authorId="0" shapeId="0" xr:uid="{802C19DF-E143-4BBC-B26E-4F3709309041}">
      <text>
        <r>
          <rPr>
            <sz val="9"/>
            <color indexed="81"/>
            <rFont val="Tahoma"/>
            <family val="2"/>
          </rPr>
          <t xml:space="preserve">Hiover on underlined for the following words: </t>
        </r>
      </text>
    </comment>
    <comment ref="F2" authorId="0" shapeId="0" xr:uid="{8A4F5B3A-3D43-42F7-B4EE-32320FF46838}">
      <text>
        <r>
          <rPr>
            <sz val="9"/>
            <color indexed="81"/>
            <rFont val="Tahoma"/>
            <family val="2"/>
          </rPr>
          <t xml:space="preserve">Underlined section when hovered over pops up with: </t>
        </r>
        <r>
          <rPr>
            <i/>
            <sz val="9"/>
            <color indexed="81"/>
            <rFont val="Tahoma"/>
            <family val="2"/>
          </rPr>
          <t>If only small amounts of topical mild or moderate potency glucocorticoid the nned for sick day rules advice should be assessed on a case by case basis</t>
        </r>
      </text>
    </comment>
    <comment ref="D5" authorId="0" shapeId="0" xr:uid="{9BE05BBD-B827-4BFD-9A1E-0576F5A3F565}">
      <text>
        <r>
          <rPr>
            <i/>
            <sz val="9"/>
            <color indexed="81"/>
            <rFont val="Tahoma"/>
            <family val="2"/>
          </rPr>
          <t xml:space="preserve">i </t>
        </r>
        <r>
          <rPr>
            <sz val="9"/>
            <color indexed="81"/>
            <rFont val="Tahoma"/>
            <family val="2"/>
          </rPr>
          <t>It may not be necessary to enter all glucocorticoids taken; If reach a point where it is advised that a steroid emergency card is needed and sick day rules should be followed, there is no benefit of entering further glucocorticoid medications</t>
        </r>
      </text>
    </comment>
    <comment ref="B6" authorId="0" shapeId="0" xr:uid="{8DC7C9C8-128E-496A-8C02-9970364CC143}">
      <text>
        <r>
          <rPr>
            <sz val="9"/>
            <color indexed="81"/>
            <rFont val="Tahoma"/>
            <family val="2"/>
          </rPr>
          <t xml:space="preserve">Will keep comoing back to this, so subsequently will be "Enter another gluccocorticoid", but with the option 7 of No more glucocorticoids. </t>
        </r>
      </text>
    </comment>
    <comment ref="B14" authorId="0" shapeId="0" xr:uid="{EBA0B8F8-6F81-4860-85AF-61623050912C}">
      <text>
        <r>
          <rPr>
            <sz val="9"/>
            <color indexed="81"/>
            <rFont val="Tahoma"/>
            <family val="2"/>
          </rPr>
          <t>First time do not include option 7, but include all subsequent times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tc={EC75263E-28A9-42FE-9B73-168F519AEB7A}</author>
  </authors>
  <commentList>
    <comment ref="B15" authorId="0" shapeId="0" xr:uid="{EC75263E-28A9-42FE-9B73-168F519AEB7A}">
      <text>
        <t>[Threaded comment]
Your version of Excel allows you to read this threaded comment; however, any edits to it will get removed if the file is opened in a newer version of Excel. Learn more: https://go.microsoft.com/fwlink/?linkid=870924
Comment:
    No need to progress further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Duncan McRobbie</author>
    <author>tc={340DCEE5-8431-4C08-ACDA-AE416644F21E}</author>
  </authors>
  <commentList>
    <comment ref="A3" authorId="0" shapeId="0" xr:uid="{BB8498EF-68AF-4952-A969-BB72581037B4}">
      <text>
        <r>
          <rPr>
            <sz val="9"/>
            <color indexed="81"/>
            <rFont val="Tahoma"/>
            <family val="2"/>
          </rPr>
          <t xml:space="preserve">i. For example if in the past year, the patient has received 2 courses of prednisolone of at least 40mg daily and is about to receive a course of dexamethasone least 4mg daily, all for at least 7 days, the answer to this question would be yes. </t>
        </r>
      </text>
    </comment>
    <comment ref="A13" authorId="0" shapeId="0" xr:uid="{86E3D5AE-52A8-4847-A4AD-5D3257923586}">
      <text>
        <r>
          <rPr>
            <b/>
            <sz val="9"/>
            <color indexed="81"/>
            <rFont val="Tahoma"/>
            <family val="2"/>
          </rPr>
          <t>Duncan McRobbie:</t>
        </r>
        <r>
          <rPr>
            <sz val="9"/>
            <color indexed="81"/>
            <rFont val="Tahoma"/>
            <family val="2"/>
          </rPr>
          <t xml:space="preserve">
</t>
        </r>
      </text>
    </comment>
    <comment ref="B29" authorId="1" shapeId="0" xr:uid="{340DCEE5-8431-4C08-ACDA-AE416644F21E}">
      <text>
        <t>[Threaded comment]
Your version of Excel allows you to read this threaded comment; however, any edits to it will get removed if the file is opened in a newer version of Excel. Learn more: https://go.microsoft.com/fwlink/?linkid=870924
Comment:
    No need to progress further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Duncan McRobbie</author>
    <author>tc={31BB988A-B885-4F86-BE18-ACAFC7F1170B}</author>
    <author>tc={9F85F55F-F991-4002-A302-2088E656EA0B}</author>
  </authors>
  <commentList>
    <comment ref="A1" authorId="0" shapeId="0" xr:uid="{E2CCFE9F-D84C-47DE-BB5E-D0A496A28E66}">
      <text>
        <r>
          <rPr>
            <sz val="9"/>
            <color indexed="81"/>
            <rFont val="Tahoma"/>
            <family val="2"/>
          </rPr>
          <t>Includes 
- regular nasal glucocorticoids
- potent / very potent topical glucocorticoids
- intra-articular injection</t>
        </r>
      </text>
    </comment>
    <comment ref="B13" authorId="1" shapeId="0" xr:uid="{31BB988A-B885-4F86-BE18-ACAFC7F1170B}">
      <text>
        <t>[Threaded comment]
Your version of Excel allows you to read this threaded comment; however, any edits to it will get removed if the file is opened in a newer version of Excel. Learn more: https://go.microsoft.com/fwlink/?linkid=870924
Comment:
    No need to progress further</t>
      </text>
    </comment>
    <comment ref="B26" authorId="2" shapeId="0" xr:uid="{9F85F55F-F991-4002-A302-2088E656EA0B}">
      <text>
        <t>[Threaded comment]
Your version of Excel allows you to read this threaded comment; however, any edits to it will get removed if the file is opened in a newer version of Excel. Learn more: https://go.microsoft.com/fwlink/?linkid=870924
Comment:
    No need to progress further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Duncan McRobbie</author>
  </authors>
  <commentList>
    <comment ref="A1" authorId="0" shapeId="0" xr:uid="{37922ECA-F057-4FBA-9C1C-A04DB6E0149A}">
      <text>
        <r>
          <rPr>
            <i/>
            <sz val="9"/>
            <color indexed="81"/>
            <rFont val="Tahoma"/>
            <family val="2"/>
          </rPr>
          <t>i</t>
        </r>
        <r>
          <rPr>
            <sz val="9"/>
            <color indexed="81"/>
            <rFont val="Tahoma"/>
            <family val="2"/>
          </rPr>
          <t xml:space="preserve">
Beclometasone dipropionate 0.025%: Potent
Betamethasone dipropionate 0.05% and higher [incl Dalonev, Diprosone, Dovobet, Enstilar, in combination with clotrimazole (incl Lotriderm) and salicylic acid (incl Diprosalic): Potent
Betamethasone valerate 0.1% and higher [incl Audovate, Betacap, Betesil, Betnovate, Bettamousse, and in combination with clioquinol, fusidic acid ( incl Fucibet, Xemacort) or neomycin]: Potent
Clobetasol propionate 0.05% and higher [incl. Clarelux, ClobaDerm, Dermovate, Etrivex and in combination with neomycin and nystatin]: Very potent
Diflucortolone valerate 0.1% [incl Nerisone]:Potent
Diflucortolone valerate 0.3% [incl Nerisone Forte]: Very Potent
Fluocinonide 0.05% [incl Metosyn]: Potent
Fluocinolone acetonide 0.025% [(incl. Synalar) and in combination  with clioquinol (incl Synalar C)]: Potent
Fluticasone propionate 0.05% [incl Cutivate]: Potent
Hydrocortisone butyrate 0.1% [incl Locoid]: Potent
Mometasone 0.1% [incl Elocon]: Potent
Triamcinolone acetonoce 0.1% [inc Aureocort]: Potent</t>
        </r>
      </text>
    </comment>
    <comment ref="A10" authorId="0" shapeId="0" xr:uid="{1C772EF9-8EA6-4B01-93F4-1D8B5A67DB73}">
      <text>
        <r>
          <rPr>
            <i/>
            <sz val="9"/>
            <color indexed="81"/>
            <rFont val="Tahoma"/>
            <family val="2"/>
          </rPr>
          <t xml:space="preserve">i 
</t>
        </r>
        <r>
          <rPr>
            <sz val="9"/>
            <color indexed="81"/>
            <rFont val="Tahoma"/>
            <family val="2"/>
          </rPr>
          <t>Suggested rates of absorption
• soles of the feet - 0.5% 
• palms of the hands - 0.1% 
• forearms - 1% 
• armpits - 4% 
• face - 7% 
• eyelids and genitals - 30%. 
HPA axis suppression and adrenal crisis has also been reported from use of skin-lightening creams containing 
steroid over large body surface areas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Duncan McRobbie</author>
  </authors>
  <commentList>
    <comment ref="R3" authorId="0" shapeId="0" xr:uid="{BE888CEA-57F1-4857-924C-323C6A1F786E}">
      <text>
        <r>
          <rPr>
            <sz val="9"/>
            <color indexed="81"/>
            <rFont val="Tahoma"/>
            <family val="2"/>
          </rPr>
          <t xml:space="preserve">Beclometasone 625 microgram per day or more
Betamethasone 750 microgram per day or more
Budesonide 1.5mg per day or more
Deflazacort 6mg per day or more
Dexamethasone 500 microgram per day or more
Hydrocortisone 15mg per day or more
Methylprednisolone 4mg per day or more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tc={A1ACE8E3-B910-4FA8-9529-B432E21E84D1}</author>
  </authors>
  <commentList>
    <comment ref="B11" authorId="0" shapeId="0" xr:uid="{A1ACE8E3-B910-4FA8-9529-B432E21E84D1}">
      <text>
        <t>[Threaded comment]
Your version of Excel allows you to read this threaded comment; however, any edits to it will get removed if the file is opened in a newer version of Excel. Learn more: https://go.microsoft.com/fwlink/?linkid=870924
Comment:
    No need to progress further</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tc={95E69130-540A-4861-BF65-7892B0C0EC93}</author>
    <author>tc={E7CE9DA8-5336-4154-B7A2-F51800173CAC}</author>
  </authors>
  <commentList>
    <comment ref="A5" authorId="0" shapeId="0" xr:uid="{95E69130-540A-4861-BF65-7892B0C0EC93}">
      <text>
        <t>[Threaded comment]
Your version of Excel allows you to read this threaded comment; however, any edits to it will get removed if the file is opened in a newer version of Excel. Learn more: https://go.microsoft.com/fwlink/?linkid=870924
Comment:
     Commonest causes:  
o   Addison’s disease 
o   Congenital adrenal hyperplasia (commonest cause in children)
o   Bilateral adrenalectomy  
o   Adrenal haemorrhage </t>
      </text>
    </comment>
    <comment ref="A6" authorId="1" shapeId="0" xr:uid="{E7CE9DA8-5336-4154-B7A2-F51800173CAC}">
      <text>
        <t>[Threaded comment]
Your version of Excel allows you to read this threaded comment; however, any edits to it will get removed if the file is opened in a newer version of Excel. Learn more: https://go.microsoft.com/fwlink/?linkid=870924
Comment:
    o    known to be steroid dependent or 
o    advised to take steroids for intercurrent illness </t>
      </text>
    </comment>
  </commentList>
</comments>
</file>

<file path=xl/sharedStrings.xml><?xml version="1.0" encoding="utf-8"?>
<sst xmlns="http://schemas.openxmlformats.org/spreadsheetml/2006/main" count="1727" uniqueCount="331">
  <si>
    <t>Emergency Steroid Card - Is it needed</t>
  </si>
  <si>
    <t>Pituitary/ hypothalamic disease </t>
  </si>
  <si>
    <t>Yes if any of the following</t>
  </si>
  <si>
    <t>Primary adrenal insufficiency:  All patients, whatever the cause.</t>
  </si>
  <si>
    <t xml:space="preserve"> </t>
  </si>
  <si>
    <t>Methylprednisolone</t>
  </si>
  <si>
    <t>Prednisolone </t>
  </si>
  <si>
    <t>ESC score</t>
  </si>
  <si>
    <t xml:space="preserve">≥ 6mg </t>
  </si>
  <si>
    <t>750 micrograms</t>
  </si>
  <si>
    <t>1.5mg  </t>
  </si>
  <si>
    <t xml:space="preserve">6mg </t>
  </si>
  <si>
    <t xml:space="preserve"> 500 microgram </t>
  </si>
  <si>
    <t xml:space="preserve">15mg </t>
  </si>
  <si>
    <t>4mg</t>
  </si>
  <si>
    <t>5mg  </t>
  </si>
  <si>
    <t>micrograms</t>
  </si>
  <si>
    <t>mg</t>
  </si>
  <si>
    <t>Route</t>
  </si>
  <si>
    <t>Oral</t>
  </si>
  <si>
    <t>Inhaled</t>
  </si>
  <si>
    <t>&gt; 1000</t>
  </si>
  <si>
    <t>&gt; 500*</t>
  </si>
  <si>
    <t>&gt;1000</t>
  </si>
  <si>
    <t>&gt; 480</t>
  </si>
  <si>
    <t>&gt; 500</t>
  </si>
  <si>
    <t>&gt; 200</t>
  </si>
  <si>
    <t>&gt; 800</t>
  </si>
  <si>
    <t>Drugs</t>
  </si>
  <si>
    <t>≥ 800</t>
  </si>
  <si>
    <t>≥ 400*</t>
  </si>
  <si>
    <t>&gt; 800*</t>
  </si>
  <si>
    <t>&gt; 320</t>
  </si>
  <si>
    <t>&gt; 400</t>
  </si>
  <si>
    <t>&gt; 100</t>
  </si>
  <si>
    <t>Intra-articular / IM</t>
  </si>
  <si>
    <r>
      <t xml:space="preserve">Hydrocortisone Injection 
</t>
    </r>
    <r>
      <rPr>
        <b/>
        <sz val="11"/>
        <color theme="1"/>
        <rFont val="Calibri"/>
        <family val="2"/>
        <scheme val="minor"/>
      </rPr>
      <t xml:space="preserve">with </t>
    </r>
    <r>
      <rPr>
        <sz val="11"/>
        <color theme="1"/>
        <rFont val="Calibri"/>
        <family val="2"/>
        <scheme val="minor"/>
      </rPr>
      <t>any glucocorticoid by another route</t>
    </r>
  </si>
  <si>
    <r>
      <t xml:space="preserve">Methylprednsolone Injection 
</t>
    </r>
    <r>
      <rPr>
        <b/>
        <sz val="11"/>
        <color theme="1"/>
        <rFont val="Calibri"/>
        <family val="2"/>
        <scheme val="minor"/>
      </rPr>
      <t xml:space="preserve">with </t>
    </r>
    <r>
      <rPr>
        <sz val="11"/>
        <color theme="1"/>
        <rFont val="Calibri"/>
        <family val="2"/>
        <scheme val="minor"/>
      </rPr>
      <t>any glucocorticoid by another route</t>
    </r>
  </si>
  <si>
    <r>
      <t xml:space="preserve">Trimacinolone Injection 
</t>
    </r>
    <r>
      <rPr>
        <b/>
        <sz val="11"/>
        <color theme="1"/>
        <rFont val="Calibri"/>
        <family val="2"/>
        <scheme val="minor"/>
      </rPr>
      <t xml:space="preserve">with </t>
    </r>
    <r>
      <rPr>
        <sz val="11"/>
        <color theme="1"/>
        <rFont val="Calibri"/>
        <family val="2"/>
        <scheme val="minor"/>
      </rPr>
      <t>any glucocorticoid by another route</t>
    </r>
  </si>
  <si>
    <t>N/A</t>
  </si>
  <si>
    <t>Ciclesonide   
in patients with respiratory disease receiving 3 or more courses of oral steroids over past 6 months</t>
  </si>
  <si>
    <t>Fluticasone propionate   
in patients with respiratory disease receiving 3 or more courses of oral steroids over past 6 months</t>
  </si>
  <si>
    <t>Fluticasone furoate e.g.Trelegy®, Revlar®    
in patients with respiratory disease receiving 3 or more courses of oral steroids over past 6 months</t>
  </si>
  <si>
    <t>Mometasone furoate   
in patients with respiratory disease receiving 3 or more courses of oral steroids over past 6 months</t>
  </si>
  <si>
    <t>≥ 5mg </t>
  </si>
  <si>
    <t>≥ 12mg </t>
  </si>
  <si>
    <t xml:space="preserve">≥ 48mg </t>
  </si>
  <si>
    <t xml:space="preserve">≥ 4mg </t>
  </si>
  <si>
    <t xml:space="preserve">≥ 120mg </t>
  </si>
  <si>
    <t xml:space="preserve">≥ 32mg </t>
  </si>
  <si>
    <t xml:space="preserve">≥ 40mg </t>
  </si>
  <si>
    <r>
      <t>Enter the number</t>
    </r>
    <r>
      <rPr>
        <b/>
        <sz val="11"/>
        <color theme="1"/>
        <rFont val="Calibri"/>
        <family val="2"/>
        <scheme val="minor"/>
      </rPr>
      <t xml:space="preserve"> 1</t>
    </r>
    <r>
      <rPr>
        <sz val="11"/>
        <color theme="1"/>
        <rFont val="Calibri"/>
        <family val="2"/>
        <scheme val="minor"/>
      </rPr>
      <t xml:space="preserve"> in dose box</t>
    </r>
  </si>
  <si>
    <t>Total daily dose:</t>
  </si>
  <si>
    <t>Topical</t>
  </si>
  <si>
    <t>grams / week</t>
  </si>
  <si>
    <t>g</t>
  </si>
  <si>
    <t>Budesonide 2mg</t>
  </si>
  <si>
    <t>Prednisolone 20mg rectal solution</t>
  </si>
  <si>
    <t>Prednisolone 5mg suppository </t>
  </si>
  <si>
    <t>Rectal</t>
  </si>
  <si>
    <t>Betamethasone</t>
  </si>
  <si>
    <t>Budesonide</t>
  </si>
  <si>
    <t>Deflazacort</t>
  </si>
  <si>
    <t>Dexamethasone</t>
  </si>
  <si>
    <t>Hydrocortisone</t>
  </si>
  <si>
    <r>
      <t xml:space="preserve">Beclometasone  (E.g. Clenil®, Easihaler®, or Soprobec®)
</t>
    </r>
    <r>
      <rPr>
        <b/>
        <sz val="11"/>
        <color theme="1"/>
        <rFont val="Calibri"/>
        <family val="2"/>
        <scheme val="minor"/>
      </rPr>
      <t xml:space="preserve">without </t>
    </r>
    <r>
      <rPr>
        <sz val="11"/>
        <color theme="1"/>
        <rFont val="Calibri"/>
        <family val="2"/>
        <scheme val="minor"/>
      </rPr>
      <t>concomitant intranasal steroids</t>
    </r>
  </si>
  <si>
    <r>
      <t xml:space="preserve">Beclometasone (E.g.  Qvar®, Kelhale®, Fostair®) 
</t>
    </r>
    <r>
      <rPr>
        <b/>
        <sz val="11"/>
        <color theme="1"/>
        <rFont val="Calibri"/>
        <family val="2"/>
        <scheme val="minor"/>
      </rPr>
      <t>without</t>
    </r>
    <r>
      <rPr>
        <sz val="11"/>
        <color theme="1"/>
        <rFont val="Calibri"/>
        <family val="2"/>
        <scheme val="minor"/>
      </rPr>
      <t xml:space="preserve"> concomitant intranasal steroids</t>
    </r>
  </si>
  <si>
    <r>
      <t xml:space="preserve">Budesonide  
</t>
    </r>
    <r>
      <rPr>
        <b/>
        <sz val="11"/>
        <color theme="1"/>
        <rFont val="Calibri"/>
        <family val="2"/>
        <scheme val="minor"/>
      </rPr>
      <t>without</t>
    </r>
    <r>
      <rPr>
        <sz val="11"/>
        <color theme="1"/>
        <rFont val="Calibri"/>
        <family val="2"/>
        <scheme val="minor"/>
      </rPr>
      <t xml:space="preserve"> concomitant intranasal steroids</t>
    </r>
  </si>
  <si>
    <r>
      <t xml:space="preserve">Ciclesonide
</t>
    </r>
    <r>
      <rPr>
        <b/>
        <sz val="11"/>
        <color theme="1"/>
        <rFont val="Calibri"/>
        <family val="2"/>
        <scheme val="minor"/>
      </rPr>
      <t>without</t>
    </r>
    <r>
      <rPr>
        <sz val="11"/>
        <color theme="1"/>
        <rFont val="Calibri"/>
        <family val="2"/>
        <scheme val="minor"/>
      </rPr>
      <t xml:space="preserve"> concomitant intranasal steroids</t>
    </r>
  </si>
  <si>
    <r>
      <t xml:space="preserve">Fluticasone propionate
</t>
    </r>
    <r>
      <rPr>
        <b/>
        <sz val="11"/>
        <color theme="1"/>
        <rFont val="Calibri"/>
        <family val="2"/>
        <scheme val="minor"/>
      </rPr>
      <t>without</t>
    </r>
    <r>
      <rPr>
        <sz val="11"/>
        <color theme="1"/>
        <rFont val="Calibri"/>
        <family val="2"/>
        <scheme val="minor"/>
      </rPr>
      <t xml:space="preserve"> concomitant intranasal steroids</t>
    </r>
  </si>
  <si>
    <r>
      <t xml:space="preserve">Fluticasone furoate e.g.Trelegy®, Revlar®
</t>
    </r>
    <r>
      <rPr>
        <b/>
        <sz val="11"/>
        <color theme="1"/>
        <rFont val="Calibri"/>
        <family val="2"/>
        <scheme val="minor"/>
      </rPr>
      <t>without</t>
    </r>
    <r>
      <rPr>
        <sz val="11"/>
        <color theme="1"/>
        <rFont val="Calibri"/>
        <family val="2"/>
        <scheme val="minor"/>
      </rPr>
      <t xml:space="preserve"> concomitant intranasal steroids</t>
    </r>
  </si>
  <si>
    <r>
      <t xml:space="preserve">Mometasone furoate
</t>
    </r>
    <r>
      <rPr>
        <b/>
        <sz val="11"/>
        <color theme="1"/>
        <rFont val="Calibri"/>
        <family val="2"/>
        <scheme val="minor"/>
      </rPr>
      <t>without</t>
    </r>
    <r>
      <rPr>
        <sz val="11"/>
        <color theme="1"/>
        <rFont val="Calibri"/>
        <family val="2"/>
        <scheme val="minor"/>
      </rPr>
      <t xml:space="preserve"> concomitant intranasal steroids</t>
    </r>
  </si>
  <si>
    <r>
      <t xml:space="preserve">Beclometasone  (E.g. Clenil®, Easihaler®, or Soprobec®)
</t>
    </r>
    <r>
      <rPr>
        <b/>
        <sz val="11"/>
        <color theme="1"/>
        <rFont val="Calibri"/>
        <family val="2"/>
        <scheme val="minor"/>
      </rPr>
      <t xml:space="preserve">with </t>
    </r>
    <r>
      <rPr>
        <sz val="11"/>
        <color theme="1"/>
        <rFont val="Calibri"/>
        <family val="2"/>
        <scheme val="minor"/>
      </rPr>
      <t>concomitant intranasal steroids</t>
    </r>
  </si>
  <si>
    <r>
      <t xml:space="preserve">Beclometasone (E.g.  Qvar®, Kelhale®, Fostair®)
</t>
    </r>
    <r>
      <rPr>
        <b/>
        <sz val="11"/>
        <color theme="1"/>
        <rFont val="Calibri"/>
        <family val="2"/>
        <scheme val="minor"/>
      </rPr>
      <t>with</t>
    </r>
    <r>
      <rPr>
        <sz val="11"/>
        <color theme="1"/>
        <rFont val="Calibri"/>
        <family val="2"/>
        <scheme val="minor"/>
      </rPr>
      <t xml:space="preserve"> concomitant intranasal steroids</t>
    </r>
  </si>
  <si>
    <r>
      <t xml:space="preserve">Budesonide
</t>
    </r>
    <r>
      <rPr>
        <b/>
        <sz val="11"/>
        <color theme="1"/>
        <rFont val="Calibri"/>
        <family val="2"/>
        <scheme val="minor"/>
      </rPr>
      <t>with</t>
    </r>
    <r>
      <rPr>
        <sz val="11"/>
        <color theme="1"/>
        <rFont val="Calibri"/>
        <family val="2"/>
        <scheme val="minor"/>
      </rPr>
      <t xml:space="preserve"> concomitant intranasal steroids</t>
    </r>
  </si>
  <si>
    <r>
      <t xml:space="preserve">Fluticasone propionate
</t>
    </r>
    <r>
      <rPr>
        <b/>
        <sz val="11"/>
        <color theme="1"/>
        <rFont val="Calibri"/>
        <family val="2"/>
        <scheme val="minor"/>
      </rPr>
      <t>with</t>
    </r>
    <r>
      <rPr>
        <sz val="11"/>
        <color theme="1"/>
        <rFont val="Calibri"/>
        <family val="2"/>
        <scheme val="minor"/>
      </rPr>
      <t xml:space="preserve"> concomitant intranasal steroids</t>
    </r>
  </si>
  <si>
    <r>
      <t xml:space="preserve">Fluticasone furoate e.g.Trelegy®, Revlar®
</t>
    </r>
    <r>
      <rPr>
        <b/>
        <sz val="11"/>
        <color theme="1"/>
        <rFont val="Calibri"/>
        <family val="2"/>
        <scheme val="minor"/>
      </rPr>
      <t>with</t>
    </r>
    <r>
      <rPr>
        <sz val="11"/>
        <color theme="1"/>
        <rFont val="Calibri"/>
        <family val="2"/>
        <scheme val="minor"/>
      </rPr>
      <t xml:space="preserve"> concomitant intranasal steroids</t>
    </r>
  </si>
  <si>
    <t xml:space="preserve">Oral </t>
  </si>
  <si>
    <t>Units</t>
  </si>
  <si>
    <t>Beclometasone</t>
  </si>
  <si>
    <t>Duration</t>
  </si>
  <si>
    <r>
      <t xml:space="preserve">Ciclesonide
</t>
    </r>
    <r>
      <rPr>
        <b/>
        <sz val="11"/>
        <color theme="1"/>
        <rFont val="Calibri"/>
        <family val="2"/>
        <scheme val="minor"/>
      </rPr>
      <t>with</t>
    </r>
    <r>
      <rPr>
        <sz val="11"/>
        <color theme="1"/>
        <rFont val="Calibri"/>
        <family val="2"/>
        <scheme val="minor"/>
      </rPr>
      <t xml:space="preserve"> concomitant intranasal steroids</t>
    </r>
  </si>
  <si>
    <r>
      <t xml:space="preserve">Mometasone furoate  
</t>
    </r>
    <r>
      <rPr>
        <b/>
        <sz val="11"/>
        <color theme="1"/>
        <rFont val="Calibri"/>
        <family val="2"/>
        <scheme val="minor"/>
      </rPr>
      <t>with</t>
    </r>
    <r>
      <rPr>
        <sz val="11"/>
        <color theme="1"/>
        <rFont val="Calibri"/>
        <family val="2"/>
        <scheme val="minor"/>
      </rPr>
      <t xml:space="preserve"> concomitant intranasal steroids</t>
    </r>
  </si>
  <si>
    <t>Total daily dose (inhaled only):</t>
  </si>
  <si>
    <r>
      <t>Beclometasone  (E.g. Clenil®, Easihaler®, or Soprobec®) </t>
    </r>
    <r>
      <rPr>
        <b/>
        <sz val="11"/>
        <color theme="1"/>
        <rFont val="Calibri"/>
        <family val="2"/>
        <scheme val="minor"/>
      </rPr>
      <t>and</t>
    </r>
    <r>
      <rPr>
        <sz val="11"/>
        <color theme="1"/>
        <rFont val="Calibri"/>
        <family val="2"/>
        <scheme val="minor"/>
      </rPr>
      <t xml:space="preserve"> 3 or more courses of oral steroids over past 6 months </t>
    </r>
  </si>
  <si>
    <r>
      <t>Budesonide </t>
    </r>
    <r>
      <rPr>
        <b/>
        <sz val="11"/>
        <color theme="1"/>
        <rFont val="Calibri"/>
        <family val="2"/>
        <scheme val="minor"/>
      </rPr>
      <t>and</t>
    </r>
    <r>
      <rPr>
        <sz val="11"/>
        <color theme="1"/>
        <rFont val="Calibri"/>
        <family val="2"/>
        <scheme val="minor"/>
      </rPr>
      <t xml:space="preserve"> received 3 or more courses of oral steroids over past 6 months   </t>
    </r>
  </si>
  <si>
    <r>
      <t>Beclometasone (E.g.  Qvar®, Kelhale®, Fostair®) </t>
    </r>
    <r>
      <rPr>
        <b/>
        <sz val="11"/>
        <color theme="1"/>
        <rFont val="Calibri"/>
        <family val="2"/>
        <scheme val="minor"/>
      </rPr>
      <t>and</t>
    </r>
    <r>
      <rPr>
        <sz val="11"/>
        <color theme="1"/>
        <rFont val="Calibri"/>
        <family val="2"/>
        <scheme val="minor"/>
      </rPr>
      <t xml:space="preserve"> received 3 or more courses of oral steroids over past 6 months   </t>
    </r>
  </si>
  <si>
    <t>Atazanavir  </t>
  </si>
  <si>
    <t>Darunavir </t>
  </si>
  <si>
    <t>Fosamprenavir </t>
  </si>
  <si>
    <t>Ritonavir (+/- lopinavir) </t>
  </si>
  <si>
    <t>Saquinavir </t>
  </si>
  <si>
    <t>Tipranavir </t>
  </si>
  <si>
    <t>Itraconazole </t>
  </si>
  <si>
    <t>Ketoconazole </t>
  </si>
  <si>
    <t>Voriconazole  </t>
  </si>
  <si>
    <t>Posaconazole </t>
  </si>
  <si>
    <t>At least 4 weeks</t>
  </si>
  <si>
    <t>Steroid for least 4 weeks</t>
  </si>
  <si>
    <t>Any</t>
  </si>
  <si>
    <t xml:space="preserve">Inhaled for least 4 weeks </t>
  </si>
  <si>
    <t>Within last 12 months</t>
  </si>
  <si>
    <t>Beclometasone: 3 or more short courses</t>
  </si>
  <si>
    <t xml:space="preserve">Betamethasone: 3 or more short courses </t>
  </si>
  <si>
    <t>Budesonide: 3 or more short courses</t>
  </si>
  <si>
    <t xml:space="preserve">Deflazacort: 3 or more short courses </t>
  </si>
  <si>
    <t xml:space="preserve">Dexamethasone: 3 or more short courses </t>
  </si>
  <si>
    <t xml:space="preserve">Hydrocortisone: 3 or more short courses  </t>
  </si>
  <si>
    <t xml:space="preserve">Methylprednsolone:  or more short courses </t>
  </si>
  <si>
    <t xml:space="preserve">Prednisolone: 3 or more short courses </t>
  </si>
  <si>
    <t>Inhaled for at least 4 weeks</t>
  </si>
  <si>
    <r>
      <t xml:space="preserve">Enter the number </t>
    </r>
    <r>
      <rPr>
        <b/>
        <sz val="11"/>
        <color theme="1"/>
        <rFont val="Calibri"/>
        <family val="2"/>
        <scheme val="minor"/>
      </rPr>
      <t>1</t>
    </r>
  </si>
  <si>
    <r>
      <t xml:space="preserve">Enter the number </t>
    </r>
    <r>
      <rPr>
        <b/>
        <sz val="11"/>
        <color theme="1"/>
        <rFont val="Calibri"/>
        <family val="2"/>
        <scheme val="minor"/>
      </rPr>
      <t>1</t>
    </r>
    <r>
      <rPr>
        <sz val="11"/>
        <color theme="1"/>
        <rFont val="Calibri"/>
        <family val="2"/>
        <scheme val="minor"/>
      </rPr>
      <t xml:space="preserve"> </t>
    </r>
  </si>
  <si>
    <t>Enter the number 1</t>
  </si>
  <si>
    <r>
      <t>Enter the number</t>
    </r>
    <r>
      <rPr>
        <b/>
        <sz val="11"/>
        <color theme="1"/>
        <rFont val="Calibri"/>
        <family val="2"/>
        <scheme val="minor"/>
      </rPr>
      <t xml:space="preserve"> 1</t>
    </r>
    <r>
      <rPr>
        <sz val="11"/>
        <color theme="1"/>
        <rFont val="Calibri"/>
        <family val="2"/>
        <scheme val="minor"/>
      </rPr>
      <t xml:space="preserve"> </t>
    </r>
  </si>
  <si>
    <t xml:space="preserve">Enter the number 1 </t>
  </si>
  <si>
    <r>
      <t>Enter the number</t>
    </r>
    <r>
      <rPr>
        <b/>
        <sz val="11"/>
        <color theme="1"/>
        <rFont val="Calibri"/>
        <family val="2"/>
        <scheme val="minor"/>
      </rPr>
      <t xml:space="preserve"> 1</t>
    </r>
  </si>
  <si>
    <t>Clarithromycin (long- term) with any form of ongoing corticosteroid treatment at any dose</t>
  </si>
  <si>
    <t>Posaconazole with any form of ongoing corticosteroid treatment at any dose</t>
  </si>
  <si>
    <t>Voriconazole with any form of ongoing corticosteroid treatment at any dose</t>
  </si>
  <si>
    <t>Ketoconazole with any form of ongoing corticosteroid treatment at any dose</t>
  </si>
  <si>
    <t>Itraconazole with any form of ongoing corticosteroid treatment at any dose</t>
  </si>
  <si>
    <t>Tipranavir with any form of ongoing corticosteroid treatment at any dose</t>
  </si>
  <si>
    <t>Saquinavir with any form of ongoing corticosteroid treatment at any dose</t>
  </si>
  <si>
    <t>Ritonavir (+/- lopinavir) with any form of ongoing corticosteroid treatment at any dose</t>
  </si>
  <si>
    <t>Fosamprenavir with any form of ongoing corticosteroid treatment at any dose</t>
  </si>
  <si>
    <t>Darunavir with any form of ongoing corticosteroid treatment at any dose</t>
  </si>
  <si>
    <t>Atazanavir with any form of ongoing corticosteroid treatment at any dos</t>
  </si>
  <si>
    <t>Hydrocortisone: 3 or more injections</t>
  </si>
  <si>
    <t>Methylprednsolone Injection: 3 or more injections</t>
  </si>
  <si>
    <t>Trimacinolone Injection: 3 or more injections</t>
  </si>
  <si>
    <t>Beclometasone dipropionate ≥ 0.025% other than to rectal or genital areas</t>
  </si>
  <si>
    <t>Betamethasone valerate 0.1% other than to rectal or genital areas</t>
  </si>
  <si>
    <t>Diflucortolone valerate 0.1% other than to rectal or genital areas</t>
  </si>
  <si>
    <t>Fluocinolone acetonide 0.025% other than to rectal or genital areas</t>
  </si>
  <si>
    <t>Fluticasone propionate 0.05% other than to rectal or genital areas</t>
  </si>
  <si>
    <t>Fluocinonide 0.05% other than to rectal or genital areas</t>
  </si>
  <si>
    <t>Hydrocortisone butyrate 0.1% other than to rectal or genital areas</t>
  </si>
  <si>
    <t>Mometasone furoate 0.1% other than to rectal or genital areas</t>
  </si>
  <si>
    <t>Triamcinolone acetonide 0.1% other than to rectal or genital areas</t>
  </si>
  <si>
    <t>Clobetasol propionate 0.05% other than to rectal or genital areas</t>
  </si>
  <si>
    <t>Diflucortolone valerate 0.3% other than to rectal or genital areas</t>
  </si>
  <si>
    <t>Betamethasone valerate 0.1% to rectal or genital areas</t>
  </si>
  <si>
    <t>Clobetasol propionate 0.05%  to rectal or genital areas</t>
  </si>
  <si>
    <t>Diflucortolone valerate 0.1%  to rectal or genital areas</t>
  </si>
  <si>
    <t>Fluocinolone acetonide 0.025% to rectal or genital areas</t>
  </si>
  <si>
    <t>Fluocinonide 0.05%  to rectal or genital areas</t>
  </si>
  <si>
    <t>Hydrocortisone butyrate 0.1% to rectal or genital areas</t>
  </si>
  <si>
    <t>Mometasone furoate 0.1% to rectal or genital areas</t>
  </si>
  <si>
    <t>Triamcinolone acetonide 0.1% to rectal or genital areas</t>
  </si>
  <si>
    <t>Beclometasone dipropionate ≥ 0.025% to rectal or genital areas</t>
  </si>
  <si>
    <t>Dexamathasone: repeated courses as an antiemetic in oncology regimen</t>
  </si>
  <si>
    <r>
      <t xml:space="preserve">Dexamethasone: courses of &gt;10 days for the treatment of severe Covid-19, and for </t>
    </r>
    <r>
      <rPr>
        <u/>
        <sz val="11"/>
        <color theme="1"/>
        <rFont val="Calibri"/>
        <family val="2"/>
        <scheme val="minor"/>
      </rPr>
      <t>3 months</t>
    </r>
    <r>
      <rPr>
        <sz val="11"/>
        <color theme="1"/>
        <rFont val="Calibri"/>
        <family val="2"/>
        <scheme val="minor"/>
      </rPr>
      <t xml:space="preserve"> after stopping</t>
    </r>
  </si>
  <si>
    <t>If total score greater or equal to 1 ESC is needed.  Card for 12  months after stopping steroids unless otherwise stated</t>
  </si>
  <si>
    <t>Dexamethasone: repeated courses as an antiemetic in oncology regimen</t>
  </si>
  <si>
    <t>An Emergency Steroid Card is need if any of the following apply</t>
  </si>
  <si>
    <t>Steroid Value Calculation:</t>
  </si>
  <si>
    <t>Steroid value:</t>
  </si>
  <si>
    <r>
      <t>Protease inhibitors</t>
    </r>
    <r>
      <rPr>
        <sz val="11"/>
        <color rgb="FF000000"/>
        <rFont val="Calibri"/>
        <family val="2"/>
      </rPr>
      <t>  </t>
    </r>
  </si>
  <si>
    <r>
      <t>Antifungals</t>
    </r>
    <r>
      <rPr>
        <sz val="11"/>
        <color rgb="FF000000"/>
        <rFont val="Calibri"/>
        <family val="2"/>
      </rPr>
      <t>  </t>
    </r>
  </si>
  <si>
    <r>
      <t>Antibiotics</t>
    </r>
    <r>
      <rPr>
        <sz val="11"/>
        <color rgb="FF000000"/>
        <rFont val="Calibri"/>
        <family val="2"/>
      </rPr>
      <t> </t>
    </r>
  </si>
  <si>
    <t xml:space="preserve">Clarithromycin </t>
  </si>
  <si>
    <t xml:space="preserve">    (long- term)</t>
  </si>
  <si>
    <t>1. Primary adrenal insufficiency:  All patients, whatever the cause.</t>
  </si>
  <si>
    <t>2. Pituitary/ hypothalamic disease </t>
  </si>
  <si>
    <t>3. Patients prescribed any form of ongoing corticosteroid treatment at any dose with the following drugs:</t>
  </si>
  <si>
    <t>4. If Steroid value in orange box is greater or equal to 1 ESC is needed.  Card for 12  months after stopping steroids unless otherwise stated</t>
  </si>
  <si>
    <t xml:space="preserve">500 microgram </t>
  </si>
  <si>
    <t>Beclometasone: One week course or longer and has been on long-term course within the last year or has regular need for repeated courses</t>
  </si>
  <si>
    <t>Betamethasone: One week course or longer and has been on long-term course within the last year or has regular need for repeated courses</t>
  </si>
  <si>
    <t>Budesonide: One week course or longer and has been on long-term course within the last year or has regular need for repeated courses</t>
  </si>
  <si>
    <t>Deflazacort: One week course or longer and has been on long-term course within the last year or has regular need for repeated courses</t>
  </si>
  <si>
    <t>Dexamethasone: One week course or longer and has been on long-term course within the last year or has regular need for repeated courses</t>
  </si>
  <si>
    <t>Hydrocortisone: One week course or longer and has been on long-term course within the last year or has regular need for repeated courses</t>
  </si>
  <si>
    <t xml:space="preserve">Methylprednsolone:  One week course or longer and has been on long-term course within the last year or has regular need for repeated courses </t>
  </si>
  <si>
    <t>Prednisolone: One week course or longer and has been on long-term course within the last year or has regular need for repeated courses</t>
  </si>
  <si>
    <t>Need to clarify p5" Patients described above and those receiving long-term treatment with a 
glucocorticoid at the dosage presented in Table 2 should receive a Steroid Emergency 
Card." Implies that the long-term treatment is at these doses?</t>
  </si>
  <si>
    <t>Other glucocorticoid for at least 4 weeks</t>
  </si>
  <si>
    <t>? Not necessary as already only needed if already on one of the doses listed elsewhere</t>
  </si>
  <si>
    <t>Hydrocortisone: single injection</t>
  </si>
  <si>
    <t>Methylprednsolone Injection: single injection</t>
  </si>
  <si>
    <t>Trimacinolone Injection: single injection</t>
  </si>
  <si>
    <t>Within last 4 weeks</t>
  </si>
  <si>
    <t>If just one injection then card only needed for 4 weeks</t>
  </si>
  <si>
    <r>
      <t xml:space="preserve">Beclometasone  (E.g. Clenil®, Easihaler®, or Soprobec®)
</t>
    </r>
    <r>
      <rPr>
        <b/>
        <sz val="11"/>
        <color theme="1"/>
        <rFont val="Calibri"/>
        <family val="2"/>
        <scheme val="minor"/>
      </rPr>
      <t>without</t>
    </r>
    <r>
      <rPr>
        <sz val="11"/>
        <color theme="1"/>
        <rFont val="Calibri"/>
        <family val="2"/>
        <scheme val="minor"/>
      </rPr>
      <t xml:space="preserve"> concomitant intranasal steroids</t>
    </r>
  </si>
  <si>
    <t>&gt; 400*</t>
  </si>
  <si>
    <r>
      <t xml:space="preserve">Beclometasone extra fine (E.g.  Trimbow®, Fostair®) 
</t>
    </r>
    <r>
      <rPr>
        <b/>
        <sz val="11"/>
        <color theme="1"/>
        <rFont val="Calibri"/>
        <family val="2"/>
        <scheme val="minor"/>
      </rPr>
      <t>without</t>
    </r>
    <r>
      <rPr>
        <sz val="11"/>
        <color theme="1"/>
        <rFont val="Calibri"/>
        <family val="2"/>
        <scheme val="minor"/>
      </rPr>
      <t xml:space="preserve"> concomitant intranasal steroids</t>
    </r>
  </si>
  <si>
    <r>
      <t xml:space="preserve">Beclometasone extra fine (E.g.  Qvar®, Kelhale®) 
</t>
    </r>
    <r>
      <rPr>
        <b/>
        <sz val="11"/>
        <color theme="1"/>
        <rFont val="Calibri"/>
        <family val="2"/>
        <scheme val="minor"/>
      </rPr>
      <t>without</t>
    </r>
    <r>
      <rPr>
        <sz val="11"/>
        <color theme="1"/>
        <rFont val="Calibri"/>
        <family val="2"/>
        <scheme val="minor"/>
      </rPr>
      <t xml:space="preserve"> concomitant intranasal steroids</t>
    </r>
  </si>
  <si>
    <t>Atazanavir with any form of ongoing corticosteroid treatment at any dose</t>
  </si>
  <si>
    <t>Q1</t>
  </si>
  <si>
    <t>Q2</t>
  </si>
  <si>
    <t>Q3</t>
  </si>
  <si>
    <t>Enter dose</t>
  </si>
  <si>
    <r>
      <rPr>
        <b/>
        <sz val="11"/>
        <color theme="1"/>
        <rFont val="Calibri"/>
        <family val="2"/>
        <scheme val="minor"/>
      </rPr>
      <t>Continuous</t>
    </r>
    <r>
      <rPr>
        <sz val="11"/>
        <color theme="1"/>
        <rFont val="Calibri"/>
        <family val="2"/>
        <scheme val="minor"/>
      </rPr>
      <t xml:space="preserve">: Select Oral Steroid </t>
    </r>
  </si>
  <si>
    <t>Score (column C/Column F)</t>
  </si>
  <si>
    <t>Intermittent</t>
  </si>
  <si>
    <t>Question / Comments</t>
  </si>
  <si>
    <r>
      <t>If and when 10E</t>
    </r>
    <r>
      <rPr>
        <sz val="11"/>
        <color theme="1"/>
        <rFont val="Aptos Narrow"/>
        <family val="2"/>
      </rPr>
      <t>≥</t>
    </r>
    <r>
      <rPr>
        <sz val="11"/>
        <color theme="1"/>
        <rFont val="Calibri"/>
        <family val="2"/>
      </rPr>
      <t xml:space="preserve">1 </t>
    </r>
  </si>
  <si>
    <t>Same options as before for routes, but also top option of "No more glucocorticoids".  If no more then "Neither Steroid Emerency Card nor Sick Day Advice Needed</t>
  </si>
  <si>
    <t>Betametasone</t>
  </si>
  <si>
    <t>Prednsolone</t>
  </si>
  <si>
    <t>Oral Steroid Card  and sick day rules advice for 12 months after stopping. 
Patient should be given cover with hydrocortisone if admitted to hospital unwell or undergoing surgery or invasive procedure.</t>
  </si>
  <si>
    <t>Enter another steroid preparation</t>
  </si>
  <si>
    <t>If 10E &lt; 1</t>
  </si>
  <si>
    <r>
      <rPr>
        <sz val="11"/>
        <color theme="1"/>
        <rFont val="Aptos Narrow"/>
        <family val="2"/>
      </rPr>
      <t>≥</t>
    </r>
    <r>
      <rPr>
        <sz val="11"/>
        <color theme="1"/>
        <rFont val="Calibri"/>
        <family val="2"/>
      </rPr>
      <t xml:space="preserve"> 3 courses at least 7 days of ≥ 5mg  </t>
    </r>
  </si>
  <si>
    <r>
      <rPr>
        <sz val="11"/>
        <color theme="1"/>
        <rFont val="Aptos Narrow"/>
        <family val="2"/>
      </rPr>
      <t>≥</t>
    </r>
    <r>
      <rPr>
        <sz val="11"/>
        <color theme="1"/>
        <rFont val="Calibri"/>
        <family val="2"/>
      </rPr>
      <t xml:space="preserve"> 3 courses at least 7 days of ≥ 6mg  </t>
    </r>
  </si>
  <si>
    <r>
      <rPr>
        <sz val="11"/>
        <color theme="1"/>
        <rFont val="Aptos Narrow"/>
        <family val="2"/>
      </rPr>
      <t>≥</t>
    </r>
    <r>
      <rPr>
        <sz val="11"/>
        <color theme="1"/>
        <rFont val="Calibri"/>
        <family val="2"/>
      </rPr>
      <t xml:space="preserve"> 3 courses at least 7 days of ≥ 12mg  </t>
    </r>
  </si>
  <si>
    <t>Enter Yes / No</t>
  </si>
  <si>
    <r>
      <rPr>
        <sz val="11"/>
        <color theme="1"/>
        <rFont val="Aptos Narrow"/>
        <family val="2"/>
      </rPr>
      <t>≥</t>
    </r>
    <r>
      <rPr>
        <sz val="11"/>
        <color theme="1"/>
        <rFont val="Calibri"/>
        <family val="2"/>
      </rPr>
      <t xml:space="preserve"> 3 courses at least 7 days of ≥48mg  </t>
    </r>
  </si>
  <si>
    <r>
      <rPr>
        <sz val="11"/>
        <color theme="1"/>
        <rFont val="Aptos Narrow"/>
        <family val="2"/>
      </rPr>
      <t>≥</t>
    </r>
    <r>
      <rPr>
        <sz val="11"/>
        <color theme="1"/>
        <rFont val="Calibri"/>
        <family val="2"/>
      </rPr>
      <t xml:space="preserve"> 3 courses at least 7 days of ≥ 4mg  </t>
    </r>
  </si>
  <si>
    <r>
      <rPr>
        <sz val="11"/>
        <color theme="1"/>
        <rFont val="Aptos Narrow"/>
        <family val="2"/>
      </rPr>
      <t>≥</t>
    </r>
    <r>
      <rPr>
        <sz val="11"/>
        <color theme="1"/>
        <rFont val="Calibri"/>
        <family val="2"/>
      </rPr>
      <t xml:space="preserve"> 3 courses at least 7 days of ≥ 120mg  </t>
    </r>
  </si>
  <si>
    <r>
      <rPr>
        <sz val="11"/>
        <color theme="1"/>
        <rFont val="Aptos Narrow"/>
        <family val="2"/>
      </rPr>
      <t>≥</t>
    </r>
    <r>
      <rPr>
        <sz val="11"/>
        <color theme="1"/>
        <rFont val="Calibri"/>
        <family val="2"/>
      </rPr>
      <t xml:space="preserve"> 3 courses at least 7 days of ≥ 32mg  </t>
    </r>
  </si>
  <si>
    <r>
      <rPr>
        <sz val="11"/>
        <color theme="1"/>
        <rFont val="Aptos Narrow"/>
        <family val="2"/>
      </rPr>
      <t>≥</t>
    </r>
    <r>
      <rPr>
        <sz val="11"/>
        <color theme="1"/>
        <rFont val="Calibri"/>
        <family val="2"/>
      </rPr>
      <t xml:space="preserve"> 3 courses at least 7 days of ≥ 40mg  </t>
    </r>
  </si>
  <si>
    <t>If no: Enter another steroid preparation</t>
  </si>
  <si>
    <t>Repeated courses as antiemetic regimen</t>
  </si>
  <si>
    <t>Course for severe COVID of &gt; 10 days</t>
  </si>
  <si>
    <t>If yes: Steroid Emergency Card and for 12 months after. 
Sick day rules advuce not neeeded.
Patient should be given cover with hydrocortisone if admissted to hospital unwell or invasive procedure</t>
  </si>
  <si>
    <r>
      <t xml:space="preserve">No </t>
    </r>
    <r>
      <rPr>
        <sz val="11"/>
        <color theme="1"/>
        <rFont val="Aptos Narrow"/>
        <family val="2"/>
      </rPr>
      <t>↓</t>
    </r>
  </si>
  <si>
    <r>
      <t xml:space="preserve">Yes </t>
    </r>
    <r>
      <rPr>
        <sz val="11"/>
        <color theme="1"/>
        <rFont val="Aptos Narrow"/>
        <family val="2"/>
      </rPr>
      <t>→</t>
    </r>
  </si>
  <si>
    <t>Is the patient taking oral steroids intermittently?</t>
  </si>
  <si>
    <t>Yes: Go to line 19</t>
  </si>
  <si>
    <t>No: Go to line 5</t>
  </si>
  <si>
    <r>
      <t>If and when 14E</t>
    </r>
    <r>
      <rPr>
        <sz val="11"/>
        <color theme="1"/>
        <rFont val="Aptos Narrow"/>
        <family val="2"/>
      </rPr>
      <t>≥</t>
    </r>
    <r>
      <rPr>
        <sz val="11"/>
        <color theme="1"/>
        <rFont val="Calibri"/>
        <family val="2"/>
      </rPr>
      <t xml:space="preserve">1 </t>
    </r>
  </si>
  <si>
    <t>If 14E &lt; 1</t>
  </si>
  <si>
    <r>
      <rPr>
        <sz val="11"/>
        <color theme="1"/>
        <rFont val="Aptos Narrow"/>
        <family val="2"/>
      </rPr>
      <t>≥</t>
    </r>
    <r>
      <rPr>
        <sz val="11"/>
        <color theme="1"/>
        <rFont val="Calibri"/>
        <family val="2"/>
      </rPr>
      <t xml:space="preserve"> 3 courses within last 12 months of at least 7 days of ≥ 5mg ? </t>
    </r>
  </si>
  <si>
    <r>
      <rPr>
        <sz val="11"/>
        <color theme="1"/>
        <rFont val="Aptos Narrow"/>
        <family val="2"/>
      </rPr>
      <t>≥</t>
    </r>
    <r>
      <rPr>
        <sz val="11"/>
        <color theme="1"/>
        <rFont val="Calibri"/>
        <family val="2"/>
      </rPr>
      <t xml:space="preserve"> 3 courses within last 12 months of at least 7 days of ≥ 6mg  </t>
    </r>
  </si>
  <si>
    <r>
      <rPr>
        <sz val="11"/>
        <color theme="1"/>
        <rFont val="Aptos Narrow"/>
        <family val="2"/>
      </rPr>
      <t>≥</t>
    </r>
    <r>
      <rPr>
        <sz val="11"/>
        <color theme="1"/>
        <rFont val="Calibri"/>
        <family val="2"/>
      </rPr>
      <t xml:space="preserve"> 3 courses within last 12 months of at least 7 days of ≥ 12mg  </t>
    </r>
  </si>
  <si>
    <r>
      <rPr>
        <sz val="11"/>
        <color theme="1"/>
        <rFont val="Aptos Narrow"/>
        <family val="2"/>
      </rPr>
      <t>≥</t>
    </r>
    <r>
      <rPr>
        <sz val="11"/>
        <color theme="1"/>
        <rFont val="Calibri"/>
        <family val="2"/>
      </rPr>
      <t xml:space="preserve"> 3 courses within last 12 months of at least 7 days of ≥48mg  </t>
    </r>
  </si>
  <si>
    <r>
      <rPr>
        <sz val="11"/>
        <color theme="1"/>
        <rFont val="Aptos Narrow"/>
        <family val="2"/>
      </rPr>
      <t>≥</t>
    </r>
    <r>
      <rPr>
        <sz val="11"/>
        <color theme="1"/>
        <rFont val="Calibri"/>
        <family val="2"/>
      </rPr>
      <t xml:space="preserve"> 3 courses within last 12 months of at least 7 days of ≥ 4mg  </t>
    </r>
  </si>
  <si>
    <r>
      <rPr>
        <sz val="11"/>
        <color theme="1"/>
        <rFont val="Aptos Narrow"/>
        <family val="2"/>
      </rPr>
      <t>≥</t>
    </r>
    <r>
      <rPr>
        <sz val="11"/>
        <color theme="1"/>
        <rFont val="Calibri"/>
        <family val="2"/>
      </rPr>
      <t xml:space="preserve"> 3 courses within last 12 months of at least 7 days of ≥ 120mg  </t>
    </r>
  </si>
  <si>
    <r>
      <rPr>
        <sz val="11"/>
        <color theme="1"/>
        <rFont val="Aptos Narrow"/>
        <family val="2"/>
      </rPr>
      <t>≥</t>
    </r>
    <r>
      <rPr>
        <sz val="11"/>
        <color theme="1"/>
        <rFont val="Calibri"/>
        <family val="2"/>
      </rPr>
      <t xml:space="preserve"> 3 courses within last 12 months of at least 7 days of ≥ 32mg  </t>
    </r>
  </si>
  <si>
    <r>
      <rPr>
        <sz val="11"/>
        <color theme="1"/>
        <rFont val="Aptos Narrow"/>
        <family val="2"/>
      </rPr>
      <t>≥</t>
    </r>
    <r>
      <rPr>
        <sz val="11"/>
        <color theme="1"/>
        <rFont val="Calibri"/>
        <family val="2"/>
      </rPr>
      <t xml:space="preserve"> 3 courses within last 12 months of at least 7 days of ≥ 40mg  </t>
    </r>
  </si>
  <si>
    <t>Hydrocortisone: 3 or more injections within the last 12 months?</t>
  </si>
  <si>
    <t>No: Neither a steroid emergency card nor sick day rules are needed.</t>
  </si>
  <si>
    <r>
      <t xml:space="preserve">Yes: Please enter the glucocorticoids taken in order of the routes in the order shown </t>
    </r>
    <r>
      <rPr>
        <i/>
        <sz val="11"/>
        <color theme="1"/>
        <rFont val="Calibri"/>
        <family val="2"/>
        <scheme val="minor"/>
      </rPr>
      <t>i</t>
    </r>
  </si>
  <si>
    <t>1. Oral</t>
  </si>
  <si>
    <t>2. Injection</t>
  </si>
  <si>
    <t>3. Inhaled</t>
  </si>
  <si>
    <t>4. Nasal</t>
  </si>
  <si>
    <t>4. Topical</t>
  </si>
  <si>
    <t>5. Rectal</t>
  </si>
  <si>
    <t>First glucocorticoid:</t>
  </si>
  <si>
    <t xml:space="preserve">Concomitant use of CYP3A4 enzyme inhibitors (see list below) and glucocorticoids (any route of administration except small amounts of topical mild or moderate potency glucocorticoid which should be assessed on a case by case basis) </t>
  </si>
  <si>
    <t xml:space="preserve">Patients receiving intra-articular or intramuscular glucocorticoid injections who also use glucocorticoids by another route (eg inhaled steroids, oral steroids etc) </t>
  </si>
  <si>
    <t>Patients with respiratory disease such as COPD and asthma on high dose inhaled steroids receiving repeated courses of oral steroids (3 or more courses over the past 6 months).</t>
  </si>
  <si>
    <t>Jane to write an intro</t>
  </si>
  <si>
    <r>
      <t xml:space="preserve">Oral Steroid Card and sick day rules advice for 12 months after stopping. 
Patient should be given cover with hydrocortisone if admitted to hospital unwell or undergoing surgery or invasive procedure.
</t>
    </r>
    <r>
      <rPr>
        <b/>
        <sz val="11"/>
        <color theme="1"/>
        <rFont val="Calibri"/>
        <family val="2"/>
        <scheme val="minor"/>
      </rPr>
      <t>STOP. Add links.</t>
    </r>
  </si>
  <si>
    <t xml:space="preserve">i </t>
  </si>
  <si>
    <r>
      <t xml:space="preserve">Patients taking oral prednisolone 5mg or above (or equivalent dose of other oral glucocorticoids </t>
    </r>
    <r>
      <rPr>
        <i/>
        <sz val="11"/>
        <color theme="1"/>
        <rFont val="Calibri"/>
        <family val="2"/>
        <scheme val="minor"/>
      </rPr>
      <t>i</t>
    </r>
    <r>
      <rPr>
        <sz val="11"/>
        <color theme="1"/>
        <rFont val="Calibri"/>
        <family val="2"/>
        <scheme val="minor"/>
      </rPr>
      <t xml:space="preserve">) for more than 4 weeks, and for 12 months after stopping oral steroids </t>
    </r>
  </si>
  <si>
    <t>If any of the following apply, sick day rules advice applies [Add link]</t>
  </si>
  <si>
    <r>
      <t xml:space="preserve">If Yes: Steroid Emergency Card and for 12 months after the last dose. 
Patient should be given cover with hydrocortisone if admitted to hospital unwell or invasive procedure
</t>
    </r>
    <r>
      <rPr>
        <sz val="11"/>
        <color rgb="FFFF0000"/>
        <rFont val="Calibri"/>
        <family val="2"/>
        <scheme val="minor"/>
      </rPr>
      <t>Check to see if sick day rules advice needed</t>
    </r>
  </si>
  <si>
    <t>(Go to Sick Day Rules tab)</t>
  </si>
  <si>
    <t>Methylprednsolone Injection: 3 or more injections within last 12 months</t>
  </si>
  <si>
    <t>Trimacinolone Injection: 3 or more injections within last 12 months</t>
  </si>
  <si>
    <r>
      <t xml:space="preserve">If Yes: Steroid Emergency Card and Sick Day Rules advice and for 12 months after the last dose. [Add links]
Patient should be given cover with hydrocortisone if admitted to hospital unwell or invasive procedure
</t>
    </r>
    <r>
      <rPr>
        <b/>
        <sz val="11"/>
        <color theme="1"/>
        <rFont val="Calibri"/>
        <family val="2"/>
        <scheme val="minor"/>
      </rPr>
      <t>STOP. Add links</t>
    </r>
  </si>
  <si>
    <r>
      <t>SDR: Patients receiving intra-articular or intramuscular glucocorticoid injections who also use glucocorticoids by another route (eg inhaled steroids, oral steroids etc). I</t>
    </r>
    <r>
      <rPr>
        <i/>
        <sz val="11"/>
        <color theme="1"/>
        <rFont val="Calibri"/>
        <family val="2"/>
        <scheme val="minor"/>
      </rPr>
      <t>s this one dose or three doses in 12 months?</t>
    </r>
  </si>
  <si>
    <r>
      <t xml:space="preserve">SEC: </t>
    </r>
    <r>
      <rPr>
        <i/>
        <sz val="11"/>
        <color theme="1"/>
        <rFont val="Calibri"/>
        <family val="2"/>
        <scheme val="minor"/>
      </rPr>
      <t>IV injections, e.g. methylpred courses, same risk IM/IA routes</t>
    </r>
  </si>
  <si>
    <t>Triamcinolone</t>
  </si>
  <si>
    <t xml:space="preserve">Taken as an antiemetic in oncology regimens, and for 12 months after stopping when future cycles are anticipated?
</t>
  </si>
  <si>
    <t>Taken as  prolonged courses (&gt;10 days) for the treatment of severe Covid-19?</t>
  </si>
  <si>
    <t>SEC: Dex for COVID-19 - is one course enough? is this for 12 months after?</t>
  </si>
  <si>
    <r>
      <t>With</t>
    </r>
    <r>
      <rPr>
        <b/>
        <sz val="11"/>
        <color theme="1"/>
        <rFont val="Calibri"/>
        <family val="2"/>
        <scheme val="minor"/>
      </rPr>
      <t xml:space="preserve"> </t>
    </r>
    <r>
      <rPr>
        <sz val="11"/>
        <color theme="1"/>
        <rFont val="Calibri"/>
        <family val="2"/>
        <scheme val="minor"/>
      </rPr>
      <t>any other glucocorticoid by any other route?</t>
    </r>
  </si>
  <si>
    <t>With any other glucocorticoid by any other route?</t>
  </si>
  <si>
    <t>If no to both 2B and 3B: Enter another steroid preparation</t>
  </si>
  <si>
    <t>If no to both 4B and 5B: Enter another steroid preparation</t>
  </si>
  <si>
    <t>If no to both 6B and 7B: Enter another steroid preparation</t>
  </si>
  <si>
    <t>If no to 8B and 9B: Enter another steroid preparation</t>
  </si>
  <si>
    <t>Select name then take to column B to give yes/no answers to both options</t>
  </si>
  <si>
    <r>
      <t xml:space="preserve">Beclometasone  (As non-proprietary, or Clenil®, Easihaler®, or Soprobec®)
</t>
    </r>
    <r>
      <rPr>
        <b/>
        <sz val="11"/>
        <color theme="1"/>
        <rFont val="Calibri"/>
        <family val="2"/>
        <scheme val="minor"/>
      </rPr>
      <t>without</t>
    </r>
    <r>
      <rPr>
        <sz val="11"/>
        <color theme="1"/>
        <rFont val="Calibri"/>
        <family val="2"/>
        <scheme val="minor"/>
      </rPr>
      <t xml:space="preserve"> concomitant intranasal steroids</t>
    </r>
  </si>
  <si>
    <t>Trimbow - confirm that is the like QVAR etc</t>
  </si>
  <si>
    <r>
      <t>Beclometasone extra fine (as  Qvar®, Kelhale® or Fostair®,</t>
    </r>
    <r>
      <rPr>
        <sz val="11"/>
        <color rgb="FFFF0000"/>
        <rFont val="Calibri"/>
        <family val="2"/>
        <scheme val="minor"/>
      </rPr>
      <t xml:space="preserve"> or Trimbow??</t>
    </r>
    <r>
      <rPr>
        <sz val="11"/>
        <color theme="1"/>
        <rFont val="Calibri"/>
        <family val="2"/>
        <scheme val="minor"/>
      </rPr>
      <t xml:space="preserve">) 
</t>
    </r>
  </si>
  <si>
    <t xml:space="preserve">Ciclesonide
</t>
  </si>
  <si>
    <t xml:space="preserve">Fluticasone propionate
</t>
  </si>
  <si>
    <t xml:space="preserve">Fluticasone furoate e.g.Trelegy®, Revlar®
</t>
  </si>
  <si>
    <t xml:space="preserve">Mometasone furoate
</t>
  </si>
  <si>
    <r>
      <t>If and when 13E</t>
    </r>
    <r>
      <rPr>
        <sz val="11"/>
        <color theme="1"/>
        <rFont val="Aptos Narrow"/>
        <family val="2"/>
      </rPr>
      <t>≥</t>
    </r>
    <r>
      <rPr>
        <sz val="11"/>
        <color theme="1"/>
        <rFont val="Calibri"/>
        <family val="2"/>
      </rPr>
      <t xml:space="preserve">1 </t>
    </r>
  </si>
  <si>
    <t>If 13E &lt; 1</t>
  </si>
  <si>
    <r>
      <t>If and when 25E</t>
    </r>
    <r>
      <rPr>
        <sz val="11"/>
        <color theme="1"/>
        <rFont val="Aptos Narrow"/>
        <family val="2"/>
      </rPr>
      <t>≥</t>
    </r>
    <r>
      <rPr>
        <sz val="11"/>
        <color theme="1"/>
        <rFont val="Calibri"/>
        <family val="2"/>
      </rPr>
      <t xml:space="preserve">1 </t>
    </r>
  </si>
  <si>
    <t>If 25E &lt; 1</t>
  </si>
  <si>
    <r>
      <t xml:space="preserve">Q. Are the inhalers being used with any other form of of glucocortocid treatment </t>
    </r>
    <r>
      <rPr>
        <i/>
        <sz val="11"/>
        <color theme="1"/>
        <rFont val="Calibri"/>
        <family val="2"/>
        <scheme val="minor"/>
      </rPr>
      <t>i</t>
    </r>
    <r>
      <rPr>
        <sz val="11"/>
        <color theme="1"/>
        <rFont val="Calibri"/>
        <family val="2"/>
        <scheme val="minor"/>
      </rPr>
      <t xml:space="preserve">?  </t>
    </r>
  </si>
  <si>
    <t>Inhalers plus oral - if reach equivalent threshold of oral prednisolone 5mg daily, then also needs to follow SDR advice</t>
  </si>
  <si>
    <r>
      <t xml:space="preserve">No: Patient unlikley to need steroid emergency card, but consider that systemic absorption varries on the area of application </t>
    </r>
    <r>
      <rPr>
        <i/>
        <sz val="11"/>
        <color theme="1"/>
        <rFont val="Calibri"/>
        <family val="2"/>
        <scheme val="minor"/>
      </rPr>
      <t>i</t>
    </r>
  </si>
  <si>
    <r>
      <t xml:space="preserve">Q. Is the patient applying at least 200g a week of potent or very potent topical glucocorticoids </t>
    </r>
    <r>
      <rPr>
        <i/>
        <sz val="11"/>
        <color theme="1"/>
        <rFont val="Calibri"/>
        <family val="2"/>
        <scheme val="minor"/>
      </rPr>
      <t>i</t>
    </r>
    <r>
      <rPr>
        <sz val="11"/>
        <color theme="1"/>
        <rFont val="Calibri"/>
        <family val="2"/>
        <scheme val="minor"/>
      </rPr>
      <t>?</t>
    </r>
  </si>
  <si>
    <r>
      <t xml:space="preserve">Yes: Steroid Emergency Card and for 12 months after the last dose. 
Patient should be given cover with hydrocortisone if admitted to hospital unwell or invasive procedure
</t>
    </r>
    <r>
      <rPr>
        <sz val="11"/>
        <color rgb="FFFF0000"/>
        <rFont val="Calibri"/>
        <family val="2"/>
        <scheme val="minor"/>
      </rPr>
      <t>Check to see if sick day rules advice needed</t>
    </r>
  </si>
  <si>
    <t>No: Q. Is the patient taking significant amounts of other forms of glucocorticoid?</t>
  </si>
  <si>
    <r>
      <t>Table 2.  Assumed that</t>
    </r>
    <r>
      <rPr>
        <i/>
        <sz val="11"/>
        <color theme="1"/>
        <rFont val="Calibri"/>
        <family val="2"/>
        <scheme val="minor"/>
      </rPr>
      <t xml:space="preserve"> the doses listed are the </t>
    </r>
    <r>
      <rPr>
        <i/>
        <u/>
        <sz val="11"/>
        <color theme="1"/>
        <rFont val="Calibri"/>
        <family val="2"/>
        <scheme val="minor"/>
      </rPr>
      <t>short course</t>
    </r>
    <r>
      <rPr>
        <i/>
        <sz val="11"/>
        <color theme="1"/>
        <rFont val="Calibri"/>
        <family val="2"/>
        <scheme val="minor"/>
      </rPr>
      <t xml:space="preserve"> doses</t>
    </r>
    <r>
      <rPr>
        <sz val="11"/>
        <color theme="1"/>
        <rFont val="Calibri"/>
        <family val="2"/>
        <scheme val="minor"/>
      </rPr>
      <t xml:space="preserve"> (see paragraph before Table 2)</t>
    </r>
  </si>
  <si>
    <t>No: Steroid emergency card is unlikely to be needed, but consider co-administration of glucocorticoids by other routes for final decision.</t>
  </si>
  <si>
    <r>
      <rPr>
        <b/>
        <sz val="11"/>
        <color theme="1"/>
        <rFont val="Calibri"/>
        <family val="2"/>
        <scheme val="minor"/>
      </rPr>
      <t>Continuous (at least 4 weeks)</t>
    </r>
    <r>
      <rPr>
        <sz val="11"/>
        <color theme="1"/>
        <rFont val="Calibri"/>
        <family val="2"/>
        <scheme val="minor"/>
      </rPr>
      <t xml:space="preserve">: Select Oral Steroid </t>
    </r>
  </si>
  <si>
    <t>No: Enter name of inhaler if using for at least 4 weeks</t>
  </si>
  <si>
    <t>Yes: : Enter name of inhaler if using for at least 4 weeks</t>
  </si>
  <si>
    <t>Q. Is the patient using high dose steroids for nasal polyps for more than 4 weeks?</t>
  </si>
  <si>
    <t>Yes: A steroid emergency card may be appropriate, particularly if in combination with other glucocorticoids.  
Consider whether patient needs cover with hydrocortisone if admitted to hospital unwell or invasive procedure.
Check to see if sick day rules advice needed</t>
  </si>
  <si>
    <r>
      <t xml:space="preserve">If yes: Steroid Emergency Card  and </t>
    </r>
    <r>
      <rPr>
        <u/>
        <sz val="11"/>
        <color theme="1"/>
        <rFont val="Calibri"/>
        <family val="2"/>
        <scheme val="minor"/>
      </rPr>
      <t>sick day rules advice</t>
    </r>
    <r>
      <rPr>
        <sz val="11"/>
        <color theme="1"/>
        <rFont val="Calibri"/>
        <family val="2"/>
        <scheme val="minor"/>
      </rPr>
      <t xml:space="preserve"> for 12 months after stopping. 
Patient should be given cover with hydrocortisone if admitted to hospital unwell or undergoing surgery or invasive procedure.  </t>
    </r>
    <r>
      <rPr>
        <b/>
        <sz val="11"/>
        <color theme="1"/>
        <rFont val="Calibri"/>
        <family val="2"/>
        <scheme val="minor"/>
      </rPr>
      <t>STOP</t>
    </r>
    <r>
      <rPr>
        <sz val="11"/>
        <color theme="1"/>
        <rFont val="Calibri"/>
        <family val="2"/>
        <scheme val="minor"/>
      </rPr>
      <t xml:space="preserve">. </t>
    </r>
    <r>
      <rPr>
        <b/>
        <sz val="11"/>
        <color theme="1"/>
        <rFont val="Calibri"/>
        <family val="2"/>
        <scheme val="minor"/>
      </rPr>
      <t>Add links.</t>
    </r>
  </si>
  <si>
    <t>Select glucorticoid</t>
  </si>
  <si>
    <t xml:space="preserve">Beclometasone  (As non-proprietary, or Clenil®, Easihaler®, or Soprobec®)
</t>
  </si>
  <si>
    <t>No. It is unlikely that a steroid emergency card is needed, but consider risk if in combination with other glucocorticoids,</t>
  </si>
  <si>
    <t xml:space="preserve">Q.  Is the patient using any of the following at more than 30g per month:
- Budesonide enema or rectal foam 
- Prednisolone rectal solution or suppositories </t>
  </si>
  <si>
    <t>Rectal - both prednisolone and budesonide more than 30g per month, or should it be 72g for budesonode</t>
  </si>
  <si>
    <t>6. Eye</t>
  </si>
  <si>
    <t>If the patient is only on steroid eye drops, HPA axis suppression is unlikely. If a patient is taking other steroids by other routes then total exposure needs to be considered.</t>
  </si>
  <si>
    <r>
      <rPr>
        <b/>
        <sz val="11"/>
        <color theme="1"/>
        <rFont val="Calibri"/>
        <family val="2"/>
        <scheme val="minor"/>
      </rPr>
      <t xml:space="preserve">Potent Protease Inhibitors
</t>
    </r>
    <r>
      <rPr>
        <sz val="11"/>
        <color theme="1"/>
        <rFont val="Calibri"/>
        <family val="2"/>
        <scheme val="minor"/>
      </rPr>
      <t xml:space="preserve">Atazanavir
Darunavir
Fosamprenavir
Ritonavir (+/- lopinavir)
Saquinavir
Tipranavir
</t>
    </r>
    <r>
      <rPr>
        <b/>
        <sz val="11"/>
        <color theme="1"/>
        <rFont val="Calibri"/>
        <family val="2"/>
        <scheme val="minor"/>
      </rPr>
      <t>Anti-infectives</t>
    </r>
    <r>
      <rPr>
        <sz val="11"/>
        <color theme="1"/>
        <rFont val="Calibri"/>
        <family val="2"/>
        <scheme val="minor"/>
      </rPr>
      <t xml:space="preserve">
Itraconazole
Ketoconazole
Voroconazole
Posaconazole
Clarithromycin—long term courses only</t>
    </r>
  </si>
  <si>
    <r>
      <t xml:space="preserve">Has the patient been prescribed any ongoing glucocorticoids at any dose and any of the following? (Add list and </t>
    </r>
    <r>
      <rPr>
        <i/>
        <sz val="11"/>
        <color theme="1"/>
        <rFont val="Calibri"/>
        <family val="2"/>
        <scheme val="minor"/>
      </rPr>
      <t>i</t>
    </r>
    <r>
      <rPr>
        <sz val="11"/>
        <color theme="1"/>
        <rFont val="Calibri"/>
        <family val="2"/>
        <scheme val="minor"/>
      </rPr>
      <t>)</t>
    </r>
  </si>
  <si>
    <r>
      <rPr>
        <i/>
        <sz val="11"/>
        <color theme="1"/>
        <rFont val="Calibri"/>
        <family val="2"/>
        <scheme val="minor"/>
      </rPr>
      <t xml:space="preserve">i  </t>
    </r>
    <r>
      <rPr>
        <sz val="11"/>
        <color theme="1"/>
        <rFont val="Calibri"/>
        <family val="2"/>
        <scheme val="minor"/>
      </rPr>
      <t>Any route of glucocorticoids (Oral, injections, inhaled, nasal, topical, rectal)</t>
    </r>
  </si>
  <si>
    <t>7. No further glucocorticoids</t>
  </si>
  <si>
    <t>Is the patient prescribed any glucocorticoids, or has been so in the last 12 months?</t>
  </si>
  <si>
    <t xml:space="preserve">≥ 5mg ? </t>
  </si>
  <si>
    <t xml:space="preserve">≥ 6mg  </t>
  </si>
  <si>
    <t xml:space="preserve">≥ 12mg  </t>
  </si>
  <si>
    <t xml:space="preserve">≥48mg  </t>
  </si>
  <si>
    <t xml:space="preserve">≥ 4mg  </t>
  </si>
  <si>
    <t xml:space="preserve">≥ 120mg  </t>
  </si>
  <si>
    <t xml:space="preserve">≥ 32mg  </t>
  </si>
  <si>
    <t xml:space="preserve">≥ 40mg  </t>
  </si>
  <si>
    <t>Q3.1</t>
  </si>
  <si>
    <t>Q 3.2 Has the patient had 3 or more courses in total of any of the following for at least seven days within the past 12 months?</t>
  </si>
  <si>
    <t>If no: go to 3.3</t>
  </si>
  <si>
    <t>3.3 Has the patient had (or is due to have) intermittent courses of dexamethasone for  either of the following?</t>
  </si>
  <si>
    <t>Repeated courses of dexamethasone as antiemetic regimen?</t>
  </si>
  <si>
    <t>One or more courses for severe COVID for  10 days</t>
  </si>
  <si>
    <r>
      <t xml:space="preserve">If Yes: Steroid Emergency Card and for 12 months after the last dose. 
Patient should be given cover with hydrocortisone if admitted to hospital if unwell or invasive procedure
</t>
    </r>
    <r>
      <rPr>
        <sz val="11"/>
        <color rgb="FFFF0000"/>
        <rFont val="Calibri"/>
        <family val="2"/>
        <scheme val="minor"/>
      </rPr>
      <t>Check to see if sick day rules advice needed</t>
    </r>
  </si>
  <si>
    <t>Neither of these</t>
  </si>
  <si>
    <t>Is the patient taking oral steroids intermittently or has done so in the last year?</t>
  </si>
  <si>
    <t>If yes, go to table below.</t>
  </si>
  <si>
    <t>If no, enter another steroid preparation</t>
  </si>
  <si>
    <r>
      <t>If and when 29E</t>
    </r>
    <r>
      <rPr>
        <sz val="11"/>
        <color theme="1"/>
        <rFont val="Aptos Narrow"/>
        <family val="2"/>
      </rPr>
      <t>≥</t>
    </r>
    <r>
      <rPr>
        <sz val="11"/>
        <color theme="1"/>
        <rFont val="Calibri"/>
        <family val="2"/>
      </rPr>
      <t xml:space="preserve">1 </t>
    </r>
  </si>
  <si>
    <t>If 29E &lt; 1</t>
  </si>
  <si>
    <t>Yes: Go to Q 3.2</t>
  </si>
  <si>
    <t>No: Go to Q 3.4</t>
  </si>
  <si>
    <t>3.4 Has the patient had at least one continuous course (at least 4 weeks) of oral steroids in the past year?</t>
  </si>
  <si>
    <t>If no: go to Q 3.4</t>
  </si>
  <si>
    <t>If ticked: go to Q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</si>
</sst>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
      <u/>
      <sz val="11"/>
      <color theme="1"/>
      <name val="Calibri"/>
      <family val="2"/>
      <scheme val="minor"/>
    </font>
    <font>
      <b/>
      <sz val="14"/>
      <color theme="1"/>
      <name val="Calibri"/>
      <family val="2"/>
      <scheme val="minor"/>
    </font>
    <font>
      <b/>
      <sz val="12"/>
      <color theme="1"/>
      <name val="Calibri"/>
      <family val="2"/>
      <scheme val="minor"/>
    </font>
    <font>
      <b/>
      <sz val="11"/>
      <color rgb="FF000000"/>
      <name val="Calibri"/>
      <family val="2"/>
    </font>
    <font>
      <sz val="11"/>
      <color rgb="FF000000"/>
      <name val="Calibri"/>
      <family val="2"/>
    </font>
    <font>
      <i/>
      <sz val="11"/>
      <color theme="1"/>
      <name val="Calibri"/>
      <family val="2"/>
      <scheme val="minor"/>
    </font>
    <font>
      <sz val="11"/>
      <color theme="1"/>
      <name val="Aptos Narrow"/>
      <family val="2"/>
    </font>
    <font>
      <sz val="11"/>
      <color rgb="FFFF0000"/>
      <name val="Calibri"/>
      <family val="2"/>
      <scheme val="minor"/>
    </font>
    <font>
      <sz val="9"/>
      <color indexed="81"/>
      <name val="Tahoma"/>
      <family val="2"/>
    </font>
    <font>
      <i/>
      <sz val="9"/>
      <color indexed="81"/>
      <name val="Tahoma"/>
      <family val="2"/>
    </font>
    <font>
      <i/>
      <u/>
      <sz val="11"/>
      <color theme="1"/>
      <name val="Calibri"/>
      <family val="2"/>
      <scheme val="minor"/>
    </font>
    <font>
      <b/>
      <sz val="9"/>
      <color indexed="81"/>
      <name val="Tahoma"/>
      <family val="2"/>
    </font>
  </fonts>
  <fills count="10">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92D050"/>
        <bgColor indexed="64"/>
      </patternFill>
    </fill>
  </fills>
  <borders count="28">
    <border>
      <left/>
      <right/>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82">
    <xf numFmtId="0" fontId="0" fillId="0" borderId="0" xfId="0"/>
    <xf numFmtId="0" fontId="0" fillId="0" borderId="0" xfId="0" applyAlignment="1">
      <alignment wrapText="1"/>
    </xf>
    <xf numFmtId="0" fontId="3" fillId="0" borderId="0" xfId="0" applyFont="1" applyAlignment="1">
      <alignment horizontal="left" vertical="center" wrapText="1"/>
    </xf>
    <xf numFmtId="0" fontId="3" fillId="0" borderId="0" xfId="0" applyFont="1" applyAlignment="1">
      <alignment wrapText="1"/>
    </xf>
    <xf numFmtId="0" fontId="0" fillId="3" borderId="2" xfId="0" applyFill="1" applyBorder="1"/>
    <xf numFmtId="0" fontId="0" fillId="3" borderId="0" xfId="0" applyFill="1"/>
    <xf numFmtId="0" fontId="5" fillId="4" borderId="2" xfId="0" applyFont="1" applyFill="1" applyBorder="1"/>
    <xf numFmtId="0" fontId="1" fillId="0" borderId="0" xfId="0" applyFont="1"/>
    <xf numFmtId="0" fontId="1" fillId="0" borderId="0" xfId="0" applyFont="1" applyAlignment="1">
      <alignment wrapText="1"/>
    </xf>
    <xf numFmtId="0" fontId="0" fillId="5" borderId="3" xfId="0" applyFill="1" applyBorder="1"/>
    <xf numFmtId="0" fontId="0" fillId="5" borderId="3" xfId="0" applyFill="1" applyBorder="1" applyAlignment="1">
      <alignment wrapText="1"/>
    </xf>
    <xf numFmtId="0" fontId="0" fillId="5" borderId="5" xfId="0" applyFill="1" applyBorder="1" applyAlignment="1">
      <alignment wrapText="1"/>
    </xf>
    <xf numFmtId="0" fontId="0" fillId="5" borderId="5" xfId="0" applyFill="1" applyBorder="1"/>
    <xf numFmtId="0" fontId="0" fillId="5" borderId="6" xfId="0" applyFill="1" applyBorder="1" applyAlignment="1">
      <alignment wrapText="1"/>
    </xf>
    <xf numFmtId="0" fontId="0" fillId="5" borderId="8" xfId="0" applyFill="1" applyBorder="1" applyAlignment="1">
      <alignment wrapText="1"/>
    </xf>
    <xf numFmtId="0" fontId="0" fillId="5" borderId="7" xfId="0" applyFill="1" applyBorder="1" applyAlignment="1">
      <alignment wrapText="1"/>
    </xf>
    <xf numFmtId="0" fontId="0" fillId="5" borderId="4" xfId="0" applyFill="1" applyBorder="1" applyAlignment="1">
      <alignment wrapText="1"/>
    </xf>
    <xf numFmtId="0" fontId="0" fillId="5" borderId="9" xfId="0" applyFill="1" applyBorder="1"/>
    <xf numFmtId="0" fontId="0" fillId="5" borderId="10" xfId="0" applyFill="1" applyBorder="1"/>
    <xf numFmtId="0" fontId="0" fillId="5" borderId="10" xfId="0" applyFill="1" applyBorder="1" applyAlignment="1">
      <alignment wrapText="1"/>
    </xf>
    <xf numFmtId="0" fontId="0" fillId="5" borderId="11" xfId="0" applyFill="1" applyBorder="1"/>
    <xf numFmtId="0" fontId="0" fillId="5" borderId="12" xfId="0" applyFill="1" applyBorder="1" applyAlignment="1">
      <alignment wrapText="1"/>
    </xf>
    <xf numFmtId="0" fontId="0" fillId="5" borderId="13" xfId="0" applyFill="1" applyBorder="1"/>
    <xf numFmtId="0" fontId="0" fillId="5" borderId="13" xfId="0" applyFill="1" applyBorder="1" applyAlignment="1">
      <alignment wrapText="1"/>
    </xf>
    <xf numFmtId="0" fontId="0" fillId="5" borderId="14" xfId="0" applyFill="1" applyBorder="1" applyAlignment="1">
      <alignment wrapText="1"/>
    </xf>
    <xf numFmtId="0" fontId="0" fillId="5" borderId="14" xfId="0" applyFill="1" applyBorder="1"/>
    <xf numFmtId="0" fontId="0" fillId="5" borderId="15" xfId="0" applyFill="1" applyBorder="1" applyAlignment="1">
      <alignment wrapText="1"/>
    </xf>
    <xf numFmtId="0" fontId="0" fillId="5" borderId="16" xfId="0" applyFill="1" applyBorder="1"/>
    <xf numFmtId="0" fontId="0" fillId="5" borderId="16" xfId="0" applyFill="1" applyBorder="1" applyAlignment="1">
      <alignment wrapText="1"/>
    </xf>
    <xf numFmtId="0" fontId="0" fillId="5" borderId="17" xfId="0" applyFill="1" applyBorder="1" applyAlignment="1">
      <alignment wrapText="1"/>
    </xf>
    <xf numFmtId="0" fontId="0" fillId="0" borderId="9" xfId="0" applyBorder="1"/>
    <xf numFmtId="0" fontId="0" fillId="0" borderId="10" xfId="0" applyBorder="1"/>
    <xf numFmtId="0" fontId="0" fillId="0" borderId="10" xfId="0" applyBorder="1" applyAlignment="1">
      <alignment wrapText="1"/>
    </xf>
    <xf numFmtId="0" fontId="0" fillId="0" borderId="11" xfId="0" applyBorder="1"/>
    <xf numFmtId="0" fontId="0" fillId="0" borderId="12" xfId="0" applyBorder="1" applyAlignment="1">
      <alignment wrapText="1"/>
    </xf>
    <xf numFmtId="0" fontId="0" fillId="0" borderId="13" xfId="0" applyBorder="1"/>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xf numFmtId="0" fontId="0" fillId="0" borderId="16" xfId="0" applyBorder="1" applyAlignment="1">
      <alignment wrapText="1"/>
    </xf>
    <xf numFmtId="0" fontId="0" fillId="0" borderId="17" xfId="0" applyBorder="1" applyAlignment="1">
      <alignment wrapText="1"/>
    </xf>
    <xf numFmtId="0" fontId="0" fillId="0" borderId="9" xfId="0" applyBorder="1" applyAlignment="1">
      <alignment wrapText="1"/>
    </xf>
    <xf numFmtId="0" fontId="0" fillId="0" borderId="11" xfId="0" applyBorder="1" applyAlignment="1">
      <alignment wrapText="1"/>
    </xf>
    <xf numFmtId="0" fontId="0" fillId="0" borderId="14" xfId="0" applyBorder="1"/>
    <xf numFmtId="0" fontId="0" fillId="0" borderId="17" xfId="0" applyBorder="1"/>
    <xf numFmtId="0" fontId="0" fillId="5" borderId="9" xfId="0" applyFill="1" applyBorder="1" applyAlignment="1">
      <alignment wrapText="1"/>
    </xf>
    <xf numFmtId="0" fontId="0" fillId="5" borderId="11" xfId="0" applyFill="1" applyBorder="1" applyAlignment="1">
      <alignment wrapText="1"/>
    </xf>
    <xf numFmtId="0" fontId="0" fillId="5" borderId="12" xfId="0" applyFill="1" applyBorder="1"/>
    <xf numFmtId="0" fontId="6" fillId="0" borderId="0" xfId="0" applyFont="1"/>
    <xf numFmtId="0" fontId="7" fillId="2" borderId="18" xfId="0" applyFont="1" applyFill="1" applyBorder="1" applyAlignment="1">
      <alignment horizontal="left" vertical="center" wrapText="1" indent="1"/>
    </xf>
    <xf numFmtId="0" fontId="7" fillId="2" borderId="1" xfId="0" applyFont="1" applyFill="1" applyBorder="1" applyAlignment="1">
      <alignment horizontal="left" vertical="center"/>
    </xf>
    <xf numFmtId="0" fontId="8" fillId="2" borderId="19" xfId="0" applyFont="1" applyFill="1" applyBorder="1" applyAlignment="1">
      <alignment horizontal="left" vertical="center" wrapText="1" indent="1"/>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wrapText="1" indent="1"/>
    </xf>
    <xf numFmtId="0" fontId="8" fillId="2" borderId="22" xfId="0" applyFont="1" applyFill="1" applyBorder="1" applyAlignment="1">
      <alignment horizontal="left" vertical="center" wrapText="1" indent="1"/>
    </xf>
    <xf numFmtId="0" fontId="8" fillId="2" borderId="23" xfId="0" applyFont="1" applyFill="1" applyBorder="1" applyAlignment="1">
      <alignment horizontal="left" vertical="center"/>
    </xf>
    <xf numFmtId="0" fontId="3" fillId="2" borderId="24" xfId="0" applyFont="1" applyFill="1" applyBorder="1" applyAlignment="1">
      <alignment vertical="top" wrapText="1"/>
    </xf>
    <xf numFmtId="0" fontId="3" fillId="2" borderId="23" xfId="0" applyFont="1" applyFill="1" applyBorder="1" applyAlignment="1">
      <alignment vertical="top" wrapText="1"/>
    </xf>
    <xf numFmtId="0" fontId="8" fillId="2" borderId="25" xfId="0" applyFont="1" applyFill="1" applyBorder="1" applyAlignment="1">
      <alignment horizontal="left" vertical="center" wrapText="1" indent="1"/>
    </xf>
    <xf numFmtId="0" fontId="3" fillId="2" borderId="26" xfId="0" applyFont="1" applyFill="1" applyBorder="1" applyAlignment="1">
      <alignment vertical="top" wrapText="1"/>
    </xf>
    <xf numFmtId="0" fontId="0" fillId="0" borderId="27" xfId="0" applyBorder="1"/>
    <xf numFmtId="0" fontId="0" fillId="0" borderId="3" xfId="0" applyBorder="1"/>
    <xf numFmtId="0" fontId="0" fillId="0" borderId="3" xfId="0" applyBorder="1" applyAlignment="1">
      <alignment wrapText="1"/>
    </xf>
    <xf numFmtId="0" fontId="0" fillId="3" borderId="3" xfId="0" applyFill="1" applyBorder="1"/>
    <xf numFmtId="0" fontId="0" fillId="0" borderId="5" xfId="0" applyBorder="1"/>
    <xf numFmtId="0" fontId="0" fillId="0" borderId="5" xfId="0" applyBorder="1" applyAlignment="1">
      <alignment wrapText="1"/>
    </xf>
    <xf numFmtId="0" fontId="0" fillId="3" borderId="5" xfId="0" applyFill="1" applyBorder="1"/>
    <xf numFmtId="0" fontId="0" fillId="6" borderId="0" xfId="0" applyFill="1" applyAlignment="1">
      <alignment wrapText="1"/>
    </xf>
    <xf numFmtId="0" fontId="0" fillId="7" borderId="3" xfId="0" applyFill="1" applyBorder="1"/>
    <xf numFmtId="0" fontId="0" fillId="7" borderId="0" xfId="0" applyFill="1"/>
    <xf numFmtId="0" fontId="0" fillId="7" borderId="5" xfId="0" applyFill="1" applyBorder="1"/>
    <xf numFmtId="0" fontId="0" fillId="8" borderId="0" xfId="0" applyFill="1" applyAlignment="1">
      <alignment wrapText="1"/>
    </xf>
    <xf numFmtId="0" fontId="0" fillId="8" borderId="0" xfId="0" applyFill="1"/>
    <xf numFmtId="0" fontId="0" fillId="0" borderId="0" xfId="0" applyAlignment="1">
      <alignment horizontal="center" wrapText="1"/>
    </xf>
    <xf numFmtId="0" fontId="9" fillId="0" borderId="0" xfId="0" applyFont="1" applyAlignment="1">
      <alignment wrapText="1"/>
    </xf>
    <xf numFmtId="0" fontId="10" fillId="0" borderId="0" xfId="0" applyFont="1" applyAlignment="1">
      <alignment wrapText="1"/>
    </xf>
    <xf numFmtId="0" fontId="10" fillId="0" borderId="0" xfId="0" applyFont="1"/>
    <xf numFmtId="0" fontId="0" fillId="9" borderId="0" xfId="0" applyFill="1" applyAlignment="1">
      <alignment wrapText="1"/>
    </xf>
    <xf numFmtId="0" fontId="9" fillId="0" borderId="0" xfId="0" applyFont="1"/>
    <xf numFmtId="0" fontId="1" fillId="0" borderId="2" xfId="0" applyFont="1" applyBorder="1"/>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Jane Allen" id="{13975EFB-6C88-49B8-A007-35CF18F348E0}" userId="a65afd4d7ebf44e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2-10T11:21:39.17" personId="{13975EFB-6C88-49B8-A007-35CF18F348E0}" id="{D4F78361-3FD8-4923-BCAF-D8CB764B6B77}">
    <text xml:space="preserve"> Commonest causes:  
o   Addison’s disease 
o   Congenital adrenal hyperplasia (commonest cause in children)
o   Bilateral adrenalectomy  
o   Adrenal haemorrhage </text>
  </threadedComment>
  <threadedComment ref="A3" dT="2023-02-10T11:24:06.47" personId="{13975EFB-6C88-49B8-A007-35CF18F348E0}" id="{85108256-BECA-4786-BD08-A7856188FE3D}">
    <text>o    known to be steroid dependent or 
o    advised to take steroids for intercurrent illness </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4-08-23T14:12:06.20" personId="{13975EFB-6C88-49B8-A007-35CF18F348E0}" id="{EC75263E-28A9-42FE-9B73-168F519AEB7A}">
    <text>No need to progress further</text>
  </threadedComment>
</ThreadedComments>
</file>

<file path=xl/threadedComments/threadedComment3.xml><?xml version="1.0" encoding="utf-8"?>
<ThreadedComments xmlns="http://schemas.microsoft.com/office/spreadsheetml/2018/threadedcomments" xmlns:x="http://schemas.openxmlformats.org/spreadsheetml/2006/main">
  <threadedComment ref="B29" dT="2024-08-23T14:12:06.20" personId="{13975EFB-6C88-49B8-A007-35CF18F348E0}" id="{340DCEE5-8431-4C08-ACDA-AE416644F21E}">
    <text>No need to progress further</text>
  </threadedComment>
</ThreadedComments>
</file>

<file path=xl/threadedComments/threadedComment4.xml><?xml version="1.0" encoding="utf-8"?>
<ThreadedComments xmlns="http://schemas.microsoft.com/office/spreadsheetml/2018/threadedcomments" xmlns:x="http://schemas.openxmlformats.org/spreadsheetml/2006/main">
  <threadedComment ref="B13" dT="2024-08-23T14:12:06.20" personId="{13975EFB-6C88-49B8-A007-35CF18F348E0}" id="{31BB988A-B885-4F86-BE18-ACAFC7F1170B}">
    <text>No need to progress further</text>
  </threadedComment>
  <threadedComment ref="B26" dT="2024-08-23T14:12:06.20" personId="{13975EFB-6C88-49B8-A007-35CF18F348E0}" id="{9F85F55F-F991-4002-A302-2088E656EA0B}">
    <text>No need to progress further</text>
  </threadedComment>
</ThreadedComments>
</file>

<file path=xl/threadedComments/threadedComment5.xml><?xml version="1.0" encoding="utf-8"?>
<ThreadedComments xmlns="http://schemas.microsoft.com/office/spreadsheetml/2018/threadedcomments" xmlns:x="http://schemas.openxmlformats.org/spreadsheetml/2006/main">
  <threadedComment ref="B11" dT="2024-08-23T14:12:06.20" personId="{13975EFB-6C88-49B8-A007-35CF18F348E0}" id="{A1ACE8E3-B910-4FA8-9529-B432E21E84D1}">
    <text>No need to progress further</text>
  </threadedComment>
</ThreadedComments>
</file>

<file path=xl/threadedComments/threadedComment6.xml><?xml version="1.0" encoding="utf-8"?>
<ThreadedComments xmlns="http://schemas.microsoft.com/office/spreadsheetml/2018/threadedcomments" xmlns:x="http://schemas.openxmlformats.org/spreadsheetml/2006/main">
  <threadedComment ref="A5" dT="2023-02-10T11:21:39.17" personId="{13975EFB-6C88-49B8-A007-35CF18F348E0}" id="{95E69130-540A-4861-BF65-7892B0C0EC93}">
    <text xml:space="preserve"> Commonest causes:  
o   Addison’s disease 
o   Congenital adrenal hyperplasia (commonest cause in children)
o   Bilateral adrenalectomy  
o   Adrenal haemorrhage </text>
  </threadedComment>
  <threadedComment ref="A6" dT="2023-02-10T11:24:06.47" personId="{13975EFB-6C88-49B8-A007-35CF18F348E0}" id="{E7CE9DA8-5336-4154-B7A2-F51800173CAC}">
    <text>o    known to be steroid dependent or 
o    advised to take steroids for intercurrent illness </text>
  </threadedComment>
</ThreadedComments>
</file>

<file path=xl/threadedComments/threadedComment7.xml><?xml version="1.0" encoding="utf-8"?>
<ThreadedComments xmlns="http://schemas.microsoft.com/office/spreadsheetml/2018/threadedcomments" xmlns:x="http://schemas.openxmlformats.org/spreadsheetml/2006/main">
  <threadedComment ref="A5" dT="2023-02-10T11:21:39.17" personId="{13975EFB-6C88-49B8-A007-35CF18F348E0}" id="{82AE9709-8E0C-4289-A2DF-C7E389D0CB03}">
    <text xml:space="preserve"> Commonest causes:  
o   Addison’s disease 
o   Congenital adrenal hyperplasia (commonest cause in children)
o   Bilateral adrenalectomy  
o   Adrenal haemorrhage </text>
  </threadedComment>
  <threadedComment ref="A6" dT="2023-02-10T11:24:06.47" personId="{13975EFB-6C88-49B8-A007-35CF18F348E0}" id="{29EA7A14-C8C0-4333-AB13-C93FC68F2346}">
    <text>o    known to be steroid dependent or 
o    advised to take steroids for intercurrent illness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bin"/><Relationship Id="rId4" Type="http://schemas.microsoft.com/office/2017/10/relationships/threadedComment" Target="../threadedComments/threadedComment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1D75-5EF6-4C79-9385-92EAC2861F9E}">
  <dimension ref="A1:H84"/>
  <sheetViews>
    <sheetView zoomScale="90" zoomScaleNormal="90" workbookViewId="0">
      <selection activeCell="A6" sqref="A6:A11"/>
    </sheetView>
  </sheetViews>
  <sheetFormatPr defaultRowHeight="15" x14ac:dyDescent="0.25"/>
  <cols>
    <col min="1" max="1" width="50.140625" customWidth="1"/>
    <col min="2" max="2" width="13" customWidth="1"/>
    <col min="3" max="3" width="24.42578125" customWidth="1"/>
    <col min="4" max="4" width="15" customWidth="1"/>
    <col min="6" max="6" width="13.42578125" customWidth="1"/>
    <col min="7" max="7" width="5.5703125" customWidth="1"/>
    <col min="8" max="8" width="9.140625" customWidth="1"/>
  </cols>
  <sheetData>
    <row r="1" spans="1:8" ht="15.75" x14ac:dyDescent="0.25">
      <c r="A1" s="49" t="s">
        <v>155</v>
      </c>
      <c r="B1" s="49"/>
    </row>
    <row r="2" spans="1:8" x14ac:dyDescent="0.25">
      <c r="A2" t="s">
        <v>163</v>
      </c>
    </row>
    <row r="3" spans="1:8" x14ac:dyDescent="0.25">
      <c r="A3" t="s">
        <v>164</v>
      </c>
    </row>
    <row r="4" spans="1:8" ht="15.75" thickBot="1" x14ac:dyDescent="0.3">
      <c r="A4" t="s">
        <v>165</v>
      </c>
    </row>
    <row r="5" spans="1:8" ht="15.75" thickBot="1" x14ac:dyDescent="0.3">
      <c r="A5" s="50" t="s">
        <v>158</v>
      </c>
      <c r="B5" s="51" t="s">
        <v>159</v>
      </c>
      <c r="C5" s="50" t="s">
        <v>160</v>
      </c>
    </row>
    <row r="6" spans="1:8" x14ac:dyDescent="0.25">
      <c r="A6" s="52" t="s">
        <v>87</v>
      </c>
      <c r="B6" s="53" t="s">
        <v>93</v>
      </c>
      <c r="C6" s="54" t="s">
        <v>161</v>
      </c>
    </row>
    <row r="7" spans="1:8" x14ac:dyDescent="0.25">
      <c r="A7" s="55" t="s">
        <v>88</v>
      </c>
      <c r="B7" s="56" t="s">
        <v>94</v>
      </c>
      <c r="C7" s="57" t="s">
        <v>162</v>
      </c>
    </row>
    <row r="8" spans="1:8" x14ac:dyDescent="0.25">
      <c r="A8" s="55" t="s">
        <v>89</v>
      </c>
      <c r="B8" s="56" t="s">
        <v>95</v>
      </c>
      <c r="C8" s="57"/>
    </row>
    <row r="9" spans="1:8" x14ac:dyDescent="0.25">
      <c r="A9" s="55" t="s">
        <v>90</v>
      </c>
      <c r="B9" s="56" t="s">
        <v>96</v>
      </c>
      <c r="C9" s="57"/>
    </row>
    <row r="10" spans="1:8" x14ac:dyDescent="0.25">
      <c r="A10" s="55" t="s">
        <v>91</v>
      </c>
      <c r="B10" s="58"/>
      <c r="C10" s="57"/>
    </row>
    <row r="11" spans="1:8" ht="15.75" thickBot="1" x14ac:dyDescent="0.3">
      <c r="A11" s="59" t="s">
        <v>92</v>
      </c>
      <c r="B11" s="60"/>
      <c r="C11" s="61"/>
    </row>
    <row r="12" spans="1:8" x14ac:dyDescent="0.25">
      <c r="A12" t="s">
        <v>166</v>
      </c>
    </row>
    <row r="13" spans="1:8" ht="18.75" x14ac:dyDescent="0.3">
      <c r="A13" s="49" t="s">
        <v>156</v>
      </c>
      <c r="D13" t="s">
        <v>157</v>
      </c>
      <c r="E13" s="6">
        <f>SUM(G15:G84)</f>
        <v>0</v>
      </c>
    </row>
    <row r="14" spans="1:8" s="7" customFormat="1" x14ac:dyDescent="0.25">
      <c r="B14" s="7" t="s">
        <v>18</v>
      </c>
      <c r="C14" s="7" t="s">
        <v>80</v>
      </c>
      <c r="E14" s="8" t="s">
        <v>4</v>
      </c>
      <c r="F14" s="7" t="s">
        <v>78</v>
      </c>
      <c r="G14" s="7" t="s">
        <v>7</v>
      </c>
    </row>
    <row r="15" spans="1:8" x14ac:dyDescent="0.25">
      <c r="A15" s="17" t="s">
        <v>79</v>
      </c>
      <c r="B15" s="18" t="s">
        <v>77</v>
      </c>
      <c r="C15" s="19" t="s">
        <v>97</v>
      </c>
      <c r="D15" s="20" t="s">
        <v>52</v>
      </c>
      <c r="E15" s="4"/>
      <c r="F15" s="1" t="s">
        <v>16</v>
      </c>
      <c r="G15">
        <f>E15/625</f>
        <v>0</v>
      </c>
      <c r="H15">
        <v>625</v>
      </c>
    </row>
    <row r="16" spans="1:8" ht="30" x14ac:dyDescent="0.25">
      <c r="A16" s="21" t="s">
        <v>102</v>
      </c>
      <c r="B16" s="22" t="s">
        <v>19</v>
      </c>
      <c r="C16" s="23" t="s">
        <v>101</v>
      </c>
      <c r="D16" s="24" t="s">
        <v>52</v>
      </c>
      <c r="E16" s="4"/>
      <c r="F16" s="1" t="s">
        <v>17</v>
      </c>
      <c r="G16">
        <f>E16/5</f>
        <v>0</v>
      </c>
      <c r="H16" t="s">
        <v>44</v>
      </c>
    </row>
    <row r="17" spans="1:8" ht="45" x14ac:dyDescent="0.25">
      <c r="A17" s="21" t="s">
        <v>84</v>
      </c>
      <c r="B17" s="22" t="s">
        <v>20</v>
      </c>
      <c r="C17" s="23" t="s">
        <v>100</v>
      </c>
      <c r="D17" s="24" t="s">
        <v>83</v>
      </c>
      <c r="E17" s="4"/>
      <c r="F17" s="1" t="s">
        <v>16</v>
      </c>
      <c r="G17">
        <f>E17/1000</f>
        <v>0</v>
      </c>
      <c r="H17" t="s">
        <v>21</v>
      </c>
    </row>
    <row r="18" spans="1:8" ht="45" x14ac:dyDescent="0.25">
      <c r="A18" s="21" t="s">
        <v>72</v>
      </c>
      <c r="B18" s="22" t="s">
        <v>20</v>
      </c>
      <c r="C18" s="23" t="s">
        <v>110</v>
      </c>
      <c r="D18" s="25" t="s">
        <v>52</v>
      </c>
      <c r="E18" s="4"/>
      <c r="F18" s="1" t="s">
        <v>16</v>
      </c>
      <c r="G18">
        <f>E18/800</f>
        <v>0</v>
      </c>
      <c r="H18" t="s">
        <v>29</v>
      </c>
    </row>
    <row r="19" spans="1:8" ht="45" x14ac:dyDescent="0.25">
      <c r="A19" s="21" t="s">
        <v>65</v>
      </c>
      <c r="B19" s="22" t="s">
        <v>20</v>
      </c>
      <c r="C19" s="23" t="s">
        <v>110</v>
      </c>
      <c r="D19" s="25" t="s">
        <v>52</v>
      </c>
      <c r="E19" s="4"/>
      <c r="F19" s="1" t="s">
        <v>16</v>
      </c>
      <c r="G19">
        <f>E19/1000</f>
        <v>0</v>
      </c>
      <c r="H19" t="s">
        <v>21</v>
      </c>
    </row>
    <row r="20" spans="1:8" ht="30" x14ac:dyDescent="0.25">
      <c r="A20" s="21" t="s">
        <v>66</v>
      </c>
      <c r="B20" s="22" t="s">
        <v>20</v>
      </c>
      <c r="C20" s="23" t="s">
        <v>110</v>
      </c>
      <c r="D20" s="25" t="s">
        <v>52</v>
      </c>
      <c r="E20" s="4"/>
      <c r="F20" s="1" t="s">
        <v>16</v>
      </c>
      <c r="G20">
        <f>E20/500</f>
        <v>0</v>
      </c>
      <c r="H20" t="s">
        <v>22</v>
      </c>
    </row>
    <row r="21" spans="1:8" ht="45" x14ac:dyDescent="0.25">
      <c r="A21" s="21" t="s">
        <v>86</v>
      </c>
      <c r="B21" s="22" t="s">
        <v>20</v>
      </c>
      <c r="C21" s="23" t="s">
        <v>100</v>
      </c>
      <c r="D21" s="24" t="s">
        <v>83</v>
      </c>
      <c r="E21" s="4"/>
      <c r="F21" s="1" t="s">
        <v>16</v>
      </c>
      <c r="G21">
        <f>E21/500</f>
        <v>0</v>
      </c>
      <c r="H21" t="s">
        <v>22</v>
      </c>
    </row>
    <row r="22" spans="1:8" ht="30" x14ac:dyDescent="0.25">
      <c r="A22" s="21" t="s">
        <v>73</v>
      </c>
      <c r="B22" s="22" t="s">
        <v>20</v>
      </c>
      <c r="C22" s="23" t="s">
        <v>110</v>
      </c>
      <c r="D22" s="25" t="s">
        <v>52</v>
      </c>
      <c r="E22" s="4"/>
      <c r="F22" s="1" t="s">
        <v>16</v>
      </c>
      <c r="G22">
        <f>E22/400</f>
        <v>0</v>
      </c>
      <c r="H22" t="s">
        <v>30</v>
      </c>
    </row>
    <row r="23" spans="1:8" ht="30" x14ac:dyDescent="0.25">
      <c r="A23" s="21" t="s">
        <v>131</v>
      </c>
      <c r="B23" s="22" t="s">
        <v>53</v>
      </c>
      <c r="C23" s="23" t="s">
        <v>97</v>
      </c>
      <c r="D23" s="24" t="s">
        <v>54</v>
      </c>
      <c r="E23" s="4"/>
      <c r="F23" s="1" t="s">
        <v>55</v>
      </c>
      <c r="G23">
        <f>E23/200</f>
        <v>0</v>
      </c>
    </row>
    <row r="24" spans="1:8" ht="30" x14ac:dyDescent="0.25">
      <c r="A24" s="26" t="s">
        <v>150</v>
      </c>
      <c r="B24" s="27" t="s">
        <v>53</v>
      </c>
      <c r="C24" s="28" t="s">
        <v>97</v>
      </c>
      <c r="D24" s="29" t="s">
        <v>54</v>
      </c>
      <c r="E24" s="4"/>
      <c r="F24" s="1" t="s">
        <v>55</v>
      </c>
      <c r="G24">
        <f>E24/30</f>
        <v>0</v>
      </c>
    </row>
    <row r="25" spans="1:8" x14ac:dyDescent="0.25">
      <c r="A25" s="30" t="s">
        <v>60</v>
      </c>
      <c r="B25" s="31" t="s">
        <v>19</v>
      </c>
      <c r="C25" s="32" t="s">
        <v>97</v>
      </c>
      <c r="D25" s="33" t="s">
        <v>52</v>
      </c>
      <c r="E25" s="4"/>
      <c r="F25" s="1" t="s">
        <v>16</v>
      </c>
      <c r="G25">
        <f>E25/750</f>
        <v>0</v>
      </c>
      <c r="H25" t="s">
        <v>9</v>
      </c>
    </row>
    <row r="26" spans="1:8" ht="30" x14ac:dyDescent="0.25">
      <c r="A26" s="34" t="s">
        <v>103</v>
      </c>
      <c r="B26" s="35" t="s">
        <v>19</v>
      </c>
      <c r="C26" s="36" t="s">
        <v>101</v>
      </c>
      <c r="D26" s="37" t="s">
        <v>52</v>
      </c>
      <c r="E26" s="4"/>
      <c r="F26" s="1" t="s">
        <v>17</v>
      </c>
      <c r="G26">
        <f>E26/6</f>
        <v>0</v>
      </c>
      <c r="H26" t="s">
        <v>8</v>
      </c>
    </row>
    <row r="27" spans="1:8" ht="30" x14ac:dyDescent="0.25">
      <c r="A27" s="34" t="s">
        <v>132</v>
      </c>
      <c r="B27" s="35" t="s">
        <v>53</v>
      </c>
      <c r="C27" s="36" t="s">
        <v>97</v>
      </c>
      <c r="D27" s="37" t="s">
        <v>54</v>
      </c>
      <c r="E27" s="4"/>
      <c r="F27" s="1" t="s">
        <v>55</v>
      </c>
      <c r="G27">
        <f>E27/200</f>
        <v>0</v>
      </c>
    </row>
    <row r="28" spans="1:8" ht="30" x14ac:dyDescent="0.25">
      <c r="A28" s="38" t="s">
        <v>142</v>
      </c>
      <c r="B28" s="39" t="s">
        <v>53</v>
      </c>
      <c r="C28" s="40" t="s">
        <v>97</v>
      </c>
      <c r="D28" s="41" t="s">
        <v>54</v>
      </c>
      <c r="E28" s="4"/>
      <c r="F28" s="1" t="s">
        <v>55</v>
      </c>
      <c r="G28">
        <f>E28/30</f>
        <v>0</v>
      </c>
    </row>
    <row r="29" spans="1:8" x14ac:dyDescent="0.25">
      <c r="A29" s="17" t="s">
        <v>61</v>
      </c>
      <c r="B29" s="18" t="s">
        <v>19</v>
      </c>
      <c r="C29" s="19" t="s">
        <v>97</v>
      </c>
      <c r="D29" s="20" t="s">
        <v>52</v>
      </c>
      <c r="E29" s="4"/>
      <c r="F29" s="1" t="s">
        <v>17</v>
      </c>
      <c r="G29">
        <f>E29/1.5</f>
        <v>0</v>
      </c>
      <c r="H29" t="s">
        <v>10</v>
      </c>
    </row>
    <row r="30" spans="1:8" ht="30" x14ac:dyDescent="0.25">
      <c r="A30" s="21" t="s">
        <v>104</v>
      </c>
      <c r="B30" s="22" t="s">
        <v>19</v>
      </c>
      <c r="C30" s="23" t="s">
        <v>101</v>
      </c>
      <c r="D30" s="24" t="s">
        <v>52</v>
      </c>
      <c r="E30" s="4"/>
      <c r="F30" s="1" t="s">
        <v>17</v>
      </c>
      <c r="G30">
        <f>E30/12</f>
        <v>0</v>
      </c>
      <c r="H30" t="s">
        <v>45</v>
      </c>
    </row>
    <row r="31" spans="1:8" ht="30" x14ac:dyDescent="0.25">
      <c r="A31" s="21" t="s">
        <v>67</v>
      </c>
      <c r="B31" s="22" t="s">
        <v>20</v>
      </c>
      <c r="C31" s="23" t="s">
        <v>110</v>
      </c>
      <c r="D31" s="25" t="s">
        <v>52</v>
      </c>
      <c r="E31" s="4"/>
      <c r="F31" s="1" t="s">
        <v>16</v>
      </c>
      <c r="G31">
        <f>E31/1000</f>
        <v>0</v>
      </c>
      <c r="H31" t="s">
        <v>23</v>
      </c>
    </row>
    <row r="32" spans="1:8" ht="30" x14ac:dyDescent="0.25">
      <c r="A32" s="21" t="s">
        <v>74</v>
      </c>
      <c r="B32" s="22" t="s">
        <v>20</v>
      </c>
      <c r="C32" s="23" t="s">
        <v>110</v>
      </c>
      <c r="D32" s="25" t="s">
        <v>52</v>
      </c>
      <c r="E32" s="4"/>
      <c r="F32" s="1" t="s">
        <v>16</v>
      </c>
      <c r="G32">
        <f>E32/800</f>
        <v>0</v>
      </c>
      <c r="H32" t="s">
        <v>31</v>
      </c>
    </row>
    <row r="33" spans="1:8" ht="30" x14ac:dyDescent="0.25">
      <c r="A33" s="21" t="s">
        <v>85</v>
      </c>
      <c r="B33" s="22" t="s">
        <v>20</v>
      </c>
      <c r="C33" s="23" t="s">
        <v>100</v>
      </c>
      <c r="D33" s="24" t="s">
        <v>83</v>
      </c>
      <c r="E33" s="4"/>
      <c r="F33" s="1" t="s">
        <v>16</v>
      </c>
      <c r="G33">
        <f>E33/1000</f>
        <v>0</v>
      </c>
      <c r="H33" t="s">
        <v>23</v>
      </c>
    </row>
    <row r="34" spans="1:8" ht="45" x14ac:dyDescent="0.25">
      <c r="A34" s="26" t="s">
        <v>56</v>
      </c>
      <c r="B34" s="27" t="s">
        <v>59</v>
      </c>
      <c r="C34" s="28" t="s">
        <v>97</v>
      </c>
      <c r="D34" s="29" t="s">
        <v>51</v>
      </c>
      <c r="E34" s="4"/>
      <c r="F34" s="1" t="s">
        <v>39</v>
      </c>
      <c r="G34">
        <f>E34</f>
        <v>0</v>
      </c>
    </row>
    <row r="35" spans="1:8" ht="45" x14ac:dyDescent="0.25">
      <c r="A35" s="42" t="s">
        <v>40</v>
      </c>
      <c r="B35" s="31" t="s">
        <v>20</v>
      </c>
      <c r="C35" s="32" t="s">
        <v>100</v>
      </c>
      <c r="D35" s="43" t="s">
        <v>83</v>
      </c>
      <c r="E35" s="4"/>
      <c r="F35" s="1" t="s">
        <v>16</v>
      </c>
      <c r="G35">
        <f>E35/480</f>
        <v>0</v>
      </c>
      <c r="H35" t="s">
        <v>24</v>
      </c>
    </row>
    <row r="36" spans="1:8" ht="30" x14ac:dyDescent="0.25">
      <c r="A36" s="34" t="s">
        <v>81</v>
      </c>
      <c r="B36" s="35" t="s">
        <v>20</v>
      </c>
      <c r="C36" s="36" t="s">
        <v>110</v>
      </c>
      <c r="D36" s="44" t="s">
        <v>52</v>
      </c>
      <c r="E36" s="4"/>
      <c r="F36" s="1" t="s">
        <v>16</v>
      </c>
      <c r="G36">
        <f>E36/320</f>
        <v>0</v>
      </c>
      <c r="H36" t="s">
        <v>32</v>
      </c>
    </row>
    <row r="37" spans="1:8" ht="30" x14ac:dyDescent="0.25">
      <c r="A37" s="38" t="s">
        <v>68</v>
      </c>
      <c r="B37" s="39" t="s">
        <v>20</v>
      </c>
      <c r="C37" s="40" t="s">
        <v>110</v>
      </c>
      <c r="D37" s="45" t="s">
        <v>52</v>
      </c>
      <c r="E37" s="4"/>
      <c r="F37" s="1" t="s">
        <v>16</v>
      </c>
      <c r="G37">
        <f>E37/480</f>
        <v>0</v>
      </c>
      <c r="H37" t="s">
        <v>24</v>
      </c>
    </row>
    <row r="38" spans="1:8" x14ac:dyDescent="0.25">
      <c r="A38" s="15" t="s">
        <v>143</v>
      </c>
      <c r="B38" s="9" t="s">
        <v>53</v>
      </c>
      <c r="C38" s="10" t="s">
        <v>97</v>
      </c>
      <c r="D38" s="16" t="s">
        <v>54</v>
      </c>
      <c r="E38" s="4"/>
      <c r="F38" s="1" t="s">
        <v>55</v>
      </c>
      <c r="G38">
        <f>E38/30</f>
        <v>0</v>
      </c>
    </row>
    <row r="39" spans="1:8" ht="30" x14ac:dyDescent="0.25">
      <c r="A39" s="14" t="s">
        <v>140</v>
      </c>
      <c r="B39" s="12" t="s">
        <v>53</v>
      </c>
      <c r="C39" s="11" t="s">
        <v>97</v>
      </c>
      <c r="D39" s="13" t="s">
        <v>54</v>
      </c>
      <c r="E39" s="4"/>
      <c r="F39" s="1" t="s">
        <v>55</v>
      </c>
      <c r="G39">
        <f>E39/200</f>
        <v>0</v>
      </c>
    </row>
    <row r="40" spans="1:8" x14ac:dyDescent="0.25">
      <c r="A40" s="30" t="s">
        <v>62</v>
      </c>
      <c r="B40" s="31" t="s">
        <v>19</v>
      </c>
      <c r="C40" s="32" t="s">
        <v>97</v>
      </c>
      <c r="D40" s="33" t="s">
        <v>52</v>
      </c>
      <c r="E40" s="4"/>
      <c r="F40" s="1" t="s">
        <v>17</v>
      </c>
      <c r="G40">
        <f>E40/6</f>
        <v>0</v>
      </c>
      <c r="H40" t="s">
        <v>11</v>
      </c>
    </row>
    <row r="41" spans="1:8" ht="30" x14ac:dyDescent="0.25">
      <c r="A41" s="38" t="s">
        <v>105</v>
      </c>
      <c r="B41" s="39" t="s">
        <v>19</v>
      </c>
      <c r="C41" s="40" t="s">
        <v>101</v>
      </c>
      <c r="D41" s="41" t="s">
        <v>52</v>
      </c>
      <c r="E41" s="4"/>
      <c r="F41" s="1" t="s">
        <v>17</v>
      </c>
      <c r="G41">
        <f>E41/48</f>
        <v>0</v>
      </c>
      <c r="H41" t="s">
        <v>46</v>
      </c>
    </row>
    <row r="42" spans="1:8" ht="30" x14ac:dyDescent="0.25">
      <c r="A42" s="46" t="s">
        <v>154</v>
      </c>
      <c r="B42" s="18" t="s">
        <v>19</v>
      </c>
      <c r="C42" s="19" t="s">
        <v>4</v>
      </c>
      <c r="D42" s="47" t="s">
        <v>111</v>
      </c>
      <c r="E42" s="4"/>
      <c r="F42" s="1" t="s">
        <v>39</v>
      </c>
      <c r="G42">
        <f>E42</f>
        <v>0</v>
      </c>
    </row>
    <row r="43" spans="1:8" x14ac:dyDescent="0.25">
      <c r="A43" s="48" t="s">
        <v>63</v>
      </c>
      <c r="B43" s="22" t="s">
        <v>19</v>
      </c>
      <c r="C43" s="23" t="s">
        <v>97</v>
      </c>
      <c r="D43" s="25" t="s">
        <v>52</v>
      </c>
      <c r="E43" s="4"/>
      <c r="F43" s="1" t="s">
        <v>16</v>
      </c>
      <c r="G43">
        <f>E43/500</f>
        <v>0</v>
      </c>
      <c r="H43" t="s">
        <v>12</v>
      </c>
    </row>
    <row r="44" spans="1:8" ht="30" x14ac:dyDescent="0.25">
      <c r="A44" s="21" t="s">
        <v>106</v>
      </c>
      <c r="B44" s="22" t="s">
        <v>19</v>
      </c>
      <c r="C44" s="23" t="s">
        <v>101</v>
      </c>
      <c r="D44" s="24" t="s">
        <v>52</v>
      </c>
      <c r="E44" s="4"/>
      <c r="F44" s="1" t="s">
        <v>17</v>
      </c>
      <c r="G44">
        <f>E44/4</f>
        <v>0</v>
      </c>
      <c r="H44" t="s">
        <v>47</v>
      </c>
    </row>
    <row r="45" spans="1:8" ht="45" x14ac:dyDescent="0.25">
      <c r="A45" s="26" t="s">
        <v>152</v>
      </c>
      <c r="B45" s="27" t="s">
        <v>19</v>
      </c>
      <c r="C45" s="28" t="s">
        <v>4</v>
      </c>
      <c r="D45" s="29" t="s">
        <v>113</v>
      </c>
      <c r="E45" s="4" t="s">
        <v>4</v>
      </c>
      <c r="F45" s="1" t="s">
        <v>39</v>
      </c>
      <c r="G45" t="str">
        <f>E45</f>
        <v xml:space="preserve"> </v>
      </c>
    </row>
    <row r="46" spans="1:8" ht="30" x14ac:dyDescent="0.25">
      <c r="A46" s="42" t="s">
        <v>141</v>
      </c>
      <c r="B46" s="31" t="s">
        <v>53</v>
      </c>
      <c r="C46" s="32" t="s">
        <v>97</v>
      </c>
      <c r="D46" s="43" t="s">
        <v>54</v>
      </c>
      <c r="E46" s="4"/>
      <c r="F46" s="1" t="s">
        <v>55</v>
      </c>
      <c r="G46">
        <f>E46/200</f>
        <v>0</v>
      </c>
    </row>
    <row r="47" spans="1:8" ht="30" x14ac:dyDescent="0.25">
      <c r="A47" s="34" t="s">
        <v>141</v>
      </c>
      <c r="B47" s="35" t="s">
        <v>53</v>
      </c>
      <c r="C47" s="36" t="s">
        <v>97</v>
      </c>
      <c r="D47" s="37" t="s">
        <v>54</v>
      </c>
      <c r="E47" s="4"/>
      <c r="F47" s="1" t="s">
        <v>55</v>
      </c>
      <c r="G47">
        <f>E47/30</f>
        <v>0</v>
      </c>
    </row>
    <row r="48" spans="1:8" x14ac:dyDescent="0.25">
      <c r="A48" s="34" t="s">
        <v>144</v>
      </c>
      <c r="B48" s="35" t="s">
        <v>53</v>
      </c>
      <c r="C48" s="36" t="s">
        <v>97</v>
      </c>
      <c r="D48" s="37" t="s">
        <v>54</v>
      </c>
      <c r="E48" s="4"/>
      <c r="F48" s="1" t="s">
        <v>55</v>
      </c>
      <c r="G48">
        <f>E48/30</f>
        <v>0</v>
      </c>
    </row>
    <row r="49" spans="1:8" ht="30" x14ac:dyDescent="0.25">
      <c r="A49" s="38" t="s">
        <v>133</v>
      </c>
      <c r="B49" s="39" t="s">
        <v>53</v>
      </c>
      <c r="C49" s="40" t="s">
        <v>97</v>
      </c>
      <c r="D49" s="41" t="s">
        <v>54</v>
      </c>
      <c r="E49" s="4"/>
      <c r="F49" s="1" t="s">
        <v>55</v>
      </c>
      <c r="G49">
        <f>E49/200</f>
        <v>0</v>
      </c>
    </row>
    <row r="50" spans="1:8" ht="30" x14ac:dyDescent="0.25">
      <c r="A50" s="46" t="s">
        <v>134</v>
      </c>
      <c r="B50" s="18" t="s">
        <v>53</v>
      </c>
      <c r="C50" s="19" t="s">
        <v>97</v>
      </c>
      <c r="D50" s="47" t="s">
        <v>54</v>
      </c>
      <c r="E50" s="4"/>
      <c r="F50" s="1" t="s">
        <v>55</v>
      </c>
      <c r="G50">
        <f>E50/200</f>
        <v>0</v>
      </c>
    </row>
    <row r="51" spans="1:8" ht="30" x14ac:dyDescent="0.25">
      <c r="A51" s="21" t="s">
        <v>145</v>
      </c>
      <c r="B51" s="22" t="s">
        <v>53</v>
      </c>
      <c r="C51" s="23" t="s">
        <v>97</v>
      </c>
      <c r="D51" s="24" t="s">
        <v>54</v>
      </c>
      <c r="E51" s="4"/>
      <c r="F51" s="1" t="s">
        <v>55</v>
      </c>
      <c r="G51">
        <f>E51/30</f>
        <v>0</v>
      </c>
    </row>
    <row r="52" spans="1:8" x14ac:dyDescent="0.25">
      <c r="A52" s="21" t="s">
        <v>146</v>
      </c>
      <c r="B52" s="22" t="s">
        <v>53</v>
      </c>
      <c r="C52" s="23" t="s">
        <v>97</v>
      </c>
      <c r="D52" s="24" t="s">
        <v>54</v>
      </c>
      <c r="E52" s="4"/>
      <c r="F52" s="1" t="s">
        <v>55</v>
      </c>
      <c r="G52">
        <f>E52/30</f>
        <v>0</v>
      </c>
    </row>
    <row r="53" spans="1:8" ht="30" x14ac:dyDescent="0.25">
      <c r="A53" s="26" t="s">
        <v>136</v>
      </c>
      <c r="B53" s="27" t="s">
        <v>53</v>
      </c>
      <c r="C53" s="28" t="s">
        <v>97</v>
      </c>
      <c r="D53" s="29" t="s">
        <v>54</v>
      </c>
      <c r="E53" s="4"/>
      <c r="F53" s="1" t="s">
        <v>55</v>
      </c>
      <c r="G53">
        <f>E53/200</f>
        <v>0</v>
      </c>
    </row>
    <row r="54" spans="1:8" ht="45" x14ac:dyDescent="0.25">
      <c r="A54" s="42" t="s">
        <v>42</v>
      </c>
      <c r="B54" s="31" t="s">
        <v>20</v>
      </c>
      <c r="C54" s="32" t="s">
        <v>100</v>
      </c>
      <c r="D54" s="43" t="s">
        <v>83</v>
      </c>
      <c r="E54" s="4"/>
      <c r="F54" s="1" t="s">
        <v>16</v>
      </c>
      <c r="G54">
        <f>E54/200</f>
        <v>0</v>
      </c>
      <c r="H54" t="s">
        <v>26</v>
      </c>
    </row>
    <row r="55" spans="1:8" ht="30" x14ac:dyDescent="0.25">
      <c r="A55" s="34" t="s">
        <v>76</v>
      </c>
      <c r="B55" s="35" t="s">
        <v>20</v>
      </c>
      <c r="C55" s="36" t="s">
        <v>110</v>
      </c>
      <c r="D55" s="44" t="s">
        <v>52</v>
      </c>
      <c r="E55" s="4"/>
      <c r="F55" s="1" t="s">
        <v>16</v>
      </c>
      <c r="G55">
        <f>E55/100</f>
        <v>0</v>
      </c>
      <c r="H55" t="s">
        <v>34</v>
      </c>
    </row>
    <row r="56" spans="1:8" ht="30" x14ac:dyDescent="0.25">
      <c r="A56" s="34" t="s">
        <v>70</v>
      </c>
      <c r="B56" s="35" t="s">
        <v>20</v>
      </c>
      <c r="C56" s="36" t="s">
        <v>110</v>
      </c>
      <c r="D56" s="44" t="s">
        <v>52</v>
      </c>
      <c r="E56" s="4"/>
      <c r="F56" s="1" t="s">
        <v>16</v>
      </c>
      <c r="G56">
        <f>E56/200</f>
        <v>0</v>
      </c>
      <c r="H56" t="s">
        <v>26</v>
      </c>
    </row>
    <row r="57" spans="1:8" ht="33" customHeight="1" x14ac:dyDescent="0.25">
      <c r="A57" s="34" t="s">
        <v>75</v>
      </c>
      <c r="B57" s="35" t="s">
        <v>20</v>
      </c>
      <c r="C57" s="36" t="s">
        <v>110</v>
      </c>
      <c r="D57" s="44" t="s">
        <v>52</v>
      </c>
      <c r="E57" s="4"/>
      <c r="F57" s="1" t="s">
        <v>16</v>
      </c>
      <c r="G57">
        <f>E57/400</f>
        <v>0</v>
      </c>
      <c r="H57" t="s">
        <v>33</v>
      </c>
    </row>
    <row r="58" spans="1:8" ht="30" x14ac:dyDescent="0.25">
      <c r="A58" s="34" t="s">
        <v>69</v>
      </c>
      <c r="B58" s="35" t="s">
        <v>20</v>
      </c>
      <c r="C58" s="36" t="s">
        <v>110</v>
      </c>
      <c r="D58" s="44" t="s">
        <v>52</v>
      </c>
      <c r="E58" s="4"/>
      <c r="F58" s="1" t="s">
        <v>16</v>
      </c>
      <c r="G58">
        <f>E58/500</f>
        <v>0</v>
      </c>
      <c r="H58" t="s">
        <v>25</v>
      </c>
    </row>
    <row r="59" spans="1:8" ht="45" x14ac:dyDescent="0.25">
      <c r="A59" s="34" t="s">
        <v>41</v>
      </c>
      <c r="B59" s="35" t="s">
        <v>20</v>
      </c>
      <c r="C59" s="36" t="s">
        <v>100</v>
      </c>
      <c r="D59" s="37" t="s">
        <v>83</v>
      </c>
      <c r="E59" s="4"/>
      <c r="F59" s="1" t="s">
        <v>16</v>
      </c>
      <c r="G59">
        <f>E59/500</f>
        <v>0</v>
      </c>
      <c r="H59" t="s">
        <v>25</v>
      </c>
    </row>
    <row r="60" spans="1:8" ht="30" x14ac:dyDescent="0.25">
      <c r="A60" s="34" t="s">
        <v>135</v>
      </c>
      <c r="B60" s="35" t="s">
        <v>53</v>
      </c>
      <c r="C60" s="36" t="s">
        <v>97</v>
      </c>
      <c r="D60" s="37" t="s">
        <v>54</v>
      </c>
      <c r="E60" s="4"/>
      <c r="F60" s="1" t="s">
        <v>55</v>
      </c>
      <c r="G60">
        <f>E60/200</f>
        <v>0</v>
      </c>
    </row>
    <row r="61" spans="1:8" ht="30" x14ac:dyDescent="0.25">
      <c r="A61" s="38" t="s">
        <v>135</v>
      </c>
      <c r="B61" s="39" t="s">
        <v>53</v>
      </c>
      <c r="C61" s="40" t="s">
        <v>97</v>
      </c>
      <c r="D61" s="41" t="s">
        <v>54</v>
      </c>
      <c r="E61" s="4"/>
      <c r="F61" s="1" t="s">
        <v>55</v>
      </c>
      <c r="G61">
        <f>E61/30</f>
        <v>0</v>
      </c>
    </row>
    <row r="62" spans="1:8" x14ac:dyDescent="0.25">
      <c r="A62" s="17" t="s">
        <v>64</v>
      </c>
      <c r="B62" s="18" t="s">
        <v>19</v>
      </c>
      <c r="C62" s="19" t="s">
        <v>97</v>
      </c>
      <c r="D62" s="20" t="s">
        <v>52</v>
      </c>
      <c r="E62" s="4"/>
      <c r="F62" s="1" t="s">
        <v>17</v>
      </c>
      <c r="G62">
        <f>E62/15</f>
        <v>0</v>
      </c>
      <c r="H62" t="s">
        <v>13</v>
      </c>
    </row>
    <row r="63" spans="1:8" ht="30" x14ac:dyDescent="0.25">
      <c r="A63" s="21" t="s">
        <v>107</v>
      </c>
      <c r="B63" s="22" t="s">
        <v>19</v>
      </c>
      <c r="C63" s="23" t="s">
        <v>101</v>
      </c>
      <c r="D63" s="24" t="s">
        <v>52</v>
      </c>
      <c r="E63" s="4"/>
      <c r="F63" s="1" t="s">
        <v>17</v>
      </c>
      <c r="G63">
        <f>E63/120</f>
        <v>0</v>
      </c>
      <c r="H63" t="s">
        <v>48</v>
      </c>
    </row>
    <row r="64" spans="1:8" ht="30" x14ac:dyDescent="0.25">
      <c r="A64" s="21" t="s">
        <v>137</v>
      </c>
      <c r="B64" s="22" t="s">
        <v>53</v>
      </c>
      <c r="C64" s="23" t="s">
        <v>97</v>
      </c>
      <c r="D64" s="24" t="s">
        <v>54</v>
      </c>
      <c r="E64" s="4"/>
      <c r="F64" s="1" t="s">
        <v>55</v>
      </c>
      <c r="G64">
        <f>E64/200</f>
        <v>0</v>
      </c>
    </row>
    <row r="65" spans="1:8" x14ac:dyDescent="0.25">
      <c r="A65" s="21" t="s">
        <v>147</v>
      </c>
      <c r="B65" s="22" t="s">
        <v>53</v>
      </c>
      <c r="C65" s="23" t="s">
        <v>97</v>
      </c>
      <c r="D65" s="24" t="s">
        <v>54</v>
      </c>
      <c r="E65" s="4"/>
      <c r="F65" s="1" t="s">
        <v>55</v>
      </c>
      <c r="G65">
        <f>E65/30</f>
        <v>0</v>
      </c>
    </row>
    <row r="66" spans="1:8" ht="30" x14ac:dyDescent="0.25">
      <c r="A66" s="21" t="s">
        <v>36</v>
      </c>
      <c r="B66" s="23" t="s">
        <v>35</v>
      </c>
      <c r="C66" s="23" t="s">
        <v>97</v>
      </c>
      <c r="D66" s="24" t="s">
        <v>111</v>
      </c>
      <c r="E66" s="4"/>
      <c r="F66" s="1" t="s">
        <v>39</v>
      </c>
      <c r="G66">
        <f>E66</f>
        <v>0</v>
      </c>
    </row>
    <row r="67" spans="1:8" ht="30" x14ac:dyDescent="0.25">
      <c r="A67" s="26" t="s">
        <v>128</v>
      </c>
      <c r="B67" s="28" t="s">
        <v>35</v>
      </c>
      <c r="C67" s="28" t="s">
        <v>101</v>
      </c>
      <c r="D67" s="29" t="s">
        <v>111</v>
      </c>
      <c r="E67" s="4"/>
      <c r="F67" s="1" t="s">
        <v>39</v>
      </c>
      <c r="G67">
        <f>E67</f>
        <v>0</v>
      </c>
    </row>
    <row r="68" spans="1:8" x14ac:dyDescent="0.25">
      <c r="A68" s="30" t="s">
        <v>5</v>
      </c>
      <c r="B68" s="31" t="s">
        <v>19</v>
      </c>
      <c r="C68" s="32" t="s">
        <v>97</v>
      </c>
      <c r="D68" s="33" t="s">
        <v>52</v>
      </c>
      <c r="E68" s="4"/>
      <c r="F68" s="1" t="s">
        <v>17</v>
      </c>
      <c r="G68">
        <f>E68/4</f>
        <v>0</v>
      </c>
      <c r="H68" t="s">
        <v>14</v>
      </c>
    </row>
    <row r="69" spans="1:8" ht="30" x14ac:dyDescent="0.25">
      <c r="A69" s="34" t="s">
        <v>108</v>
      </c>
      <c r="B69" s="35" t="s">
        <v>19</v>
      </c>
      <c r="C69" s="36" t="s">
        <v>101</v>
      </c>
      <c r="D69" s="37" t="s">
        <v>52</v>
      </c>
      <c r="E69" s="4"/>
      <c r="F69" s="1" t="s">
        <v>17</v>
      </c>
      <c r="G69">
        <f>E69/32</f>
        <v>0</v>
      </c>
      <c r="H69" t="s">
        <v>49</v>
      </c>
    </row>
    <row r="70" spans="1:8" ht="30" x14ac:dyDescent="0.25">
      <c r="A70" s="34" t="s">
        <v>37</v>
      </c>
      <c r="B70" s="36" t="s">
        <v>35</v>
      </c>
      <c r="C70" s="36" t="s">
        <v>97</v>
      </c>
      <c r="D70" s="37" t="s">
        <v>112</v>
      </c>
      <c r="E70" s="4"/>
      <c r="F70" s="1" t="s">
        <v>39</v>
      </c>
      <c r="G70">
        <f>E70</f>
        <v>0</v>
      </c>
    </row>
    <row r="71" spans="1:8" ht="30" x14ac:dyDescent="0.25">
      <c r="A71" s="38" t="s">
        <v>129</v>
      </c>
      <c r="B71" s="40" t="s">
        <v>35</v>
      </c>
      <c r="C71" s="40" t="s">
        <v>101</v>
      </c>
      <c r="D71" s="41" t="s">
        <v>112</v>
      </c>
      <c r="E71" s="4"/>
      <c r="F71" s="1" t="s">
        <v>39</v>
      </c>
      <c r="G71">
        <f>E71</f>
        <v>0</v>
      </c>
    </row>
    <row r="72" spans="1:8" ht="45" x14ac:dyDescent="0.25">
      <c r="A72" s="46" t="s">
        <v>43</v>
      </c>
      <c r="B72" s="18" t="s">
        <v>20</v>
      </c>
      <c r="C72" s="19" t="s">
        <v>100</v>
      </c>
      <c r="D72" s="47" t="s">
        <v>83</v>
      </c>
      <c r="E72" s="4"/>
      <c r="F72" s="1" t="s">
        <v>16</v>
      </c>
      <c r="G72">
        <f>E72/800</f>
        <v>0</v>
      </c>
      <c r="H72" t="s">
        <v>27</v>
      </c>
    </row>
    <row r="73" spans="1:8" ht="30" x14ac:dyDescent="0.25">
      <c r="A73" s="21" t="s">
        <v>82</v>
      </c>
      <c r="B73" s="22" t="s">
        <v>20</v>
      </c>
      <c r="C73" s="23" t="s">
        <v>110</v>
      </c>
      <c r="D73" s="25" t="s">
        <v>52</v>
      </c>
      <c r="E73" s="4"/>
      <c r="F73" s="1" t="s">
        <v>16</v>
      </c>
      <c r="G73">
        <f>E73/400</f>
        <v>0</v>
      </c>
      <c r="H73" t="s">
        <v>33</v>
      </c>
    </row>
    <row r="74" spans="1:8" ht="30" x14ac:dyDescent="0.25">
      <c r="A74" s="21" t="s">
        <v>71</v>
      </c>
      <c r="B74" s="22" t="s">
        <v>20</v>
      </c>
      <c r="C74" s="23" t="s">
        <v>110</v>
      </c>
      <c r="D74" s="25" t="s">
        <v>52</v>
      </c>
      <c r="E74" s="4"/>
      <c r="F74" s="1" t="s">
        <v>16</v>
      </c>
      <c r="G74">
        <f>E74/800</f>
        <v>0</v>
      </c>
      <c r="H74" t="s">
        <v>27</v>
      </c>
    </row>
    <row r="75" spans="1:8" ht="30" x14ac:dyDescent="0.25">
      <c r="A75" s="21" t="s">
        <v>138</v>
      </c>
      <c r="B75" s="22" t="s">
        <v>53</v>
      </c>
      <c r="C75" s="23" t="s">
        <v>97</v>
      </c>
      <c r="D75" s="24" t="s">
        <v>54</v>
      </c>
      <c r="E75" s="4"/>
      <c r="F75" s="1" t="s">
        <v>55</v>
      </c>
      <c r="G75">
        <f>E75/200</f>
        <v>0</v>
      </c>
    </row>
    <row r="76" spans="1:8" x14ac:dyDescent="0.25">
      <c r="A76" s="26" t="s">
        <v>148</v>
      </c>
      <c r="B76" s="27" t="s">
        <v>53</v>
      </c>
      <c r="C76" s="28" t="s">
        <v>97</v>
      </c>
      <c r="D76" s="29" t="s">
        <v>54</v>
      </c>
      <c r="E76" s="4"/>
      <c r="F76" s="1" t="s">
        <v>55</v>
      </c>
      <c r="G76">
        <f>E76/30</f>
        <v>0</v>
      </c>
    </row>
    <row r="77" spans="1:8" x14ac:dyDescent="0.25">
      <c r="A77" s="30" t="s">
        <v>6</v>
      </c>
      <c r="B77" s="31" t="s">
        <v>19</v>
      </c>
      <c r="C77" s="32" t="s">
        <v>97</v>
      </c>
      <c r="D77" s="33" t="s">
        <v>52</v>
      </c>
      <c r="E77" s="4"/>
      <c r="F77" s="1" t="s">
        <v>17</v>
      </c>
      <c r="G77">
        <f>E77/5</f>
        <v>0</v>
      </c>
      <c r="H77" t="s">
        <v>15</v>
      </c>
    </row>
    <row r="78" spans="1:8" ht="30" x14ac:dyDescent="0.25">
      <c r="A78" s="34" t="s">
        <v>109</v>
      </c>
      <c r="B78" s="35" t="s">
        <v>19</v>
      </c>
      <c r="C78" s="36" t="s">
        <v>101</v>
      </c>
      <c r="D78" s="37" t="s">
        <v>52</v>
      </c>
      <c r="E78" s="4"/>
      <c r="F78" s="1" t="s">
        <v>17</v>
      </c>
      <c r="G78">
        <f>E78/40</f>
        <v>0</v>
      </c>
      <c r="H78" t="s">
        <v>50</v>
      </c>
    </row>
    <row r="79" spans="1:8" ht="30" x14ac:dyDescent="0.25">
      <c r="A79" s="34" t="s">
        <v>57</v>
      </c>
      <c r="B79" s="35" t="s">
        <v>59</v>
      </c>
      <c r="C79" s="36" t="s">
        <v>97</v>
      </c>
      <c r="D79" s="37" t="s">
        <v>114</v>
      </c>
      <c r="E79" s="4"/>
      <c r="F79" s="1" t="s">
        <v>39</v>
      </c>
      <c r="G79">
        <f>E79</f>
        <v>0</v>
      </c>
    </row>
    <row r="80" spans="1:8" ht="30" x14ac:dyDescent="0.25">
      <c r="A80" s="38" t="s">
        <v>58</v>
      </c>
      <c r="B80" s="39" t="s">
        <v>59</v>
      </c>
      <c r="C80" s="40" t="s">
        <v>97</v>
      </c>
      <c r="D80" s="41" t="s">
        <v>114</v>
      </c>
      <c r="E80" s="4"/>
      <c r="F80" s="1" t="s">
        <v>39</v>
      </c>
      <c r="G80">
        <f>E80</f>
        <v>0</v>
      </c>
    </row>
    <row r="81" spans="1:7" ht="30" x14ac:dyDescent="0.25">
      <c r="A81" s="46" t="s">
        <v>139</v>
      </c>
      <c r="B81" s="18" t="s">
        <v>53</v>
      </c>
      <c r="C81" s="19" t="s">
        <v>97</v>
      </c>
      <c r="D81" s="47" t="s">
        <v>54</v>
      </c>
      <c r="E81" s="4"/>
      <c r="F81" s="1" t="s">
        <v>55</v>
      </c>
      <c r="G81">
        <f>E81/200</f>
        <v>0</v>
      </c>
    </row>
    <row r="82" spans="1:7" ht="30" x14ac:dyDescent="0.25">
      <c r="A82" s="21" t="s">
        <v>149</v>
      </c>
      <c r="B82" s="22" t="s">
        <v>53</v>
      </c>
      <c r="C82" s="23" t="s">
        <v>97</v>
      </c>
      <c r="D82" s="24" t="s">
        <v>54</v>
      </c>
      <c r="E82" s="4"/>
      <c r="F82" s="1" t="s">
        <v>55</v>
      </c>
      <c r="G82">
        <f>E82/30</f>
        <v>0</v>
      </c>
    </row>
    <row r="83" spans="1:7" ht="30" x14ac:dyDescent="0.25">
      <c r="A83" s="21" t="s">
        <v>38</v>
      </c>
      <c r="B83" s="23" t="s">
        <v>35</v>
      </c>
      <c r="C83" s="23" t="s">
        <v>97</v>
      </c>
      <c r="D83" s="24" t="s">
        <v>111</v>
      </c>
      <c r="E83" s="4"/>
      <c r="F83" s="1" t="s">
        <v>39</v>
      </c>
      <c r="G83">
        <f>E83</f>
        <v>0</v>
      </c>
    </row>
    <row r="84" spans="1:7" ht="30" x14ac:dyDescent="0.25">
      <c r="A84" s="26" t="s">
        <v>130</v>
      </c>
      <c r="B84" s="28" t="s">
        <v>35</v>
      </c>
      <c r="C84" s="28" t="s">
        <v>101</v>
      </c>
      <c r="D84" s="29" t="s">
        <v>111</v>
      </c>
      <c r="E84" s="4"/>
      <c r="F84" s="1" t="s">
        <v>39</v>
      </c>
      <c r="G84">
        <f>E84</f>
        <v>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5009-CD0E-4966-907F-E210A86EED71}">
  <dimension ref="A1"/>
  <sheetViews>
    <sheetView workbookViewId="0">
      <selection activeCell="A28" sqref="A28"/>
    </sheetView>
  </sheetViews>
  <sheetFormatPr defaultRowHeight="15" x14ac:dyDescent="0.25"/>
  <cols>
    <col min="1" max="1" width="96.140625" customWidth="1"/>
  </cols>
  <sheetData>
    <row r="1" spans="1:1" ht="30" x14ac:dyDescent="0.25">
      <c r="A1" s="1" t="s">
        <v>299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5C53F-6203-4BF2-82A0-D8028D2A9A10}">
  <dimension ref="A1:R6"/>
  <sheetViews>
    <sheetView workbookViewId="0">
      <selection activeCell="K32" sqref="K32"/>
    </sheetView>
  </sheetViews>
  <sheetFormatPr defaultRowHeight="15" x14ac:dyDescent="0.25"/>
  <sheetData>
    <row r="1" spans="1:18" x14ac:dyDescent="0.25">
      <c r="A1" t="s">
        <v>249</v>
      </c>
    </row>
    <row r="3" spans="1:18" x14ac:dyDescent="0.25">
      <c r="A3" t="s">
        <v>248</v>
      </c>
      <c r="R3" s="79" t="s">
        <v>247</v>
      </c>
    </row>
    <row r="4" spans="1:18" x14ac:dyDescent="0.25">
      <c r="A4" t="s">
        <v>243</v>
      </c>
    </row>
    <row r="5" spans="1:18" x14ac:dyDescent="0.25">
      <c r="A5" t="s">
        <v>242</v>
      </c>
    </row>
    <row r="6" spans="1:18" x14ac:dyDescent="0.25">
      <c r="A6" t="s">
        <v>244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3199C-10B4-4DBE-8BA7-17E814B70564}">
  <dimension ref="A1:I26"/>
  <sheetViews>
    <sheetView workbookViewId="0">
      <selection activeCell="G11" sqref="G11"/>
    </sheetView>
  </sheetViews>
  <sheetFormatPr defaultRowHeight="15" x14ac:dyDescent="0.25"/>
  <cols>
    <col min="1" max="1" width="19.42578125" bestFit="1" customWidth="1"/>
    <col min="2" max="2" width="18.42578125" customWidth="1"/>
    <col min="3" max="3" width="10.28515625" bestFit="1" customWidth="1"/>
    <col min="4" max="4" width="11.28515625" customWidth="1"/>
    <col min="5" max="5" width="49.5703125" customWidth="1"/>
    <col min="9" max="9" width="109.7109375" customWidth="1"/>
  </cols>
  <sheetData>
    <row r="1" spans="1:9" x14ac:dyDescent="0.25">
      <c r="A1" t="s">
        <v>193</v>
      </c>
      <c r="C1" t="s">
        <v>192</v>
      </c>
      <c r="E1" t="s">
        <v>194</v>
      </c>
      <c r="I1" t="s">
        <v>196</v>
      </c>
    </row>
    <row r="2" spans="1:9" x14ac:dyDescent="0.25">
      <c r="A2" s="62" t="s">
        <v>79</v>
      </c>
      <c r="B2" s="62" t="s">
        <v>52</v>
      </c>
      <c r="C2" s="64"/>
      <c r="D2" s="63" t="s">
        <v>16</v>
      </c>
      <c r="E2" s="62">
        <f>C2/F2</f>
        <v>0</v>
      </c>
      <c r="F2" s="62">
        <v>625</v>
      </c>
      <c r="G2" s="62"/>
    </row>
    <row r="3" spans="1:9" x14ac:dyDescent="0.25">
      <c r="A3" t="s">
        <v>60</v>
      </c>
      <c r="B3" t="s">
        <v>52</v>
      </c>
      <c r="C3" s="5"/>
      <c r="D3" s="1" t="s">
        <v>16</v>
      </c>
      <c r="E3">
        <f t="shared" ref="E3:E9" si="0">C3/F3</f>
        <v>0</v>
      </c>
      <c r="F3">
        <v>750</v>
      </c>
    </row>
    <row r="4" spans="1:9" x14ac:dyDescent="0.25">
      <c r="A4" t="s">
        <v>61</v>
      </c>
      <c r="B4" t="s">
        <v>52</v>
      </c>
      <c r="C4" s="5"/>
      <c r="D4" s="1" t="s">
        <v>17</v>
      </c>
      <c r="E4">
        <f t="shared" si="0"/>
        <v>0</v>
      </c>
      <c r="F4">
        <v>1.5</v>
      </c>
    </row>
    <row r="5" spans="1:9" x14ac:dyDescent="0.25">
      <c r="A5" t="s">
        <v>62</v>
      </c>
      <c r="B5" t="s">
        <v>52</v>
      </c>
      <c r="C5" s="5"/>
      <c r="D5" s="1" t="s">
        <v>17</v>
      </c>
      <c r="E5">
        <f t="shared" si="0"/>
        <v>0</v>
      </c>
      <c r="F5">
        <v>6</v>
      </c>
    </row>
    <row r="6" spans="1:9" x14ac:dyDescent="0.25">
      <c r="A6" t="s">
        <v>63</v>
      </c>
      <c r="B6" t="s">
        <v>52</v>
      </c>
      <c r="C6" s="5"/>
      <c r="D6" s="1" t="s">
        <v>17</v>
      </c>
      <c r="E6">
        <f t="shared" si="0"/>
        <v>0</v>
      </c>
      <c r="F6">
        <v>0.5</v>
      </c>
    </row>
    <row r="7" spans="1:9" x14ac:dyDescent="0.25">
      <c r="A7" t="s">
        <v>64</v>
      </c>
      <c r="B7" t="s">
        <v>52</v>
      </c>
      <c r="C7" s="5"/>
      <c r="D7" s="1" t="s">
        <v>17</v>
      </c>
      <c r="E7">
        <f t="shared" si="0"/>
        <v>0</v>
      </c>
      <c r="F7">
        <v>15</v>
      </c>
    </row>
    <row r="8" spans="1:9" x14ac:dyDescent="0.25">
      <c r="A8" t="s">
        <v>5</v>
      </c>
      <c r="B8" t="s">
        <v>52</v>
      </c>
      <c r="C8" s="5"/>
      <c r="D8" s="1" t="s">
        <v>17</v>
      </c>
      <c r="E8">
        <f t="shared" si="0"/>
        <v>0</v>
      </c>
      <c r="F8">
        <v>4</v>
      </c>
    </row>
    <row r="9" spans="1:9" x14ac:dyDescent="0.25">
      <c r="A9" s="65" t="s">
        <v>6</v>
      </c>
      <c r="B9" s="65" t="s">
        <v>52</v>
      </c>
      <c r="C9" s="67"/>
      <c r="D9" s="66" t="s">
        <v>17</v>
      </c>
      <c r="E9" s="65">
        <f t="shared" si="0"/>
        <v>0</v>
      </c>
      <c r="F9" s="65">
        <v>5</v>
      </c>
      <c r="G9" s="65"/>
    </row>
    <row r="10" spans="1:9" ht="14.25" customHeight="1" x14ac:dyDescent="0.25">
      <c r="E10">
        <f>SUM(E2:E9)</f>
        <v>0</v>
      </c>
    </row>
    <row r="11" spans="1:9" ht="195" x14ac:dyDescent="0.25">
      <c r="A11" t="s">
        <v>197</v>
      </c>
      <c r="B11" s="1" t="s">
        <v>201</v>
      </c>
    </row>
    <row r="12" spans="1:9" x14ac:dyDescent="0.25">
      <c r="A12" t="s">
        <v>203</v>
      </c>
      <c r="B12" t="s">
        <v>202</v>
      </c>
      <c r="I12" t="s">
        <v>198</v>
      </c>
    </row>
    <row r="15" spans="1:9" x14ac:dyDescent="0.25">
      <c r="A15" s="7" t="s">
        <v>195</v>
      </c>
    </row>
    <row r="16" spans="1:9" x14ac:dyDescent="0.25">
      <c r="C16" t="s">
        <v>207</v>
      </c>
    </row>
    <row r="17" spans="1:9" ht="45" x14ac:dyDescent="0.25">
      <c r="A17" s="68" t="s">
        <v>79</v>
      </c>
      <c r="B17" s="3" t="s">
        <v>204</v>
      </c>
      <c r="C17" s="5"/>
      <c r="D17" s="1"/>
      <c r="E17" s="1" t="s">
        <v>213</v>
      </c>
      <c r="I17" s="1" t="s">
        <v>216</v>
      </c>
    </row>
    <row r="18" spans="1:9" ht="45" x14ac:dyDescent="0.25">
      <c r="A18" s="68" t="s">
        <v>199</v>
      </c>
      <c r="B18" s="3" t="s">
        <v>205</v>
      </c>
      <c r="C18" s="5"/>
      <c r="E18" s="1" t="s">
        <v>213</v>
      </c>
      <c r="I18" s="1" t="s">
        <v>216</v>
      </c>
    </row>
    <row r="19" spans="1:9" ht="45" x14ac:dyDescent="0.25">
      <c r="A19" s="68" t="s">
        <v>61</v>
      </c>
      <c r="B19" s="3" t="s">
        <v>206</v>
      </c>
      <c r="C19" s="5"/>
      <c r="E19" s="1" t="s">
        <v>213</v>
      </c>
      <c r="I19" s="1" t="s">
        <v>216</v>
      </c>
    </row>
    <row r="20" spans="1:9" ht="45" x14ac:dyDescent="0.25">
      <c r="A20" s="68" t="s">
        <v>62</v>
      </c>
      <c r="B20" s="3" t="s">
        <v>208</v>
      </c>
      <c r="C20" s="5"/>
      <c r="E20" s="1" t="s">
        <v>213</v>
      </c>
      <c r="I20" s="1" t="s">
        <v>216</v>
      </c>
    </row>
    <row r="21" spans="1:9" ht="45" x14ac:dyDescent="0.25">
      <c r="A21" s="68" t="s">
        <v>63</v>
      </c>
      <c r="B21" s="3" t="s">
        <v>209</v>
      </c>
      <c r="C21" s="5"/>
      <c r="E21" s="1" t="s">
        <v>213</v>
      </c>
      <c r="I21" s="1" t="s">
        <v>216</v>
      </c>
    </row>
    <row r="22" spans="1:9" ht="45" x14ac:dyDescent="0.25">
      <c r="A22" s="68" t="s">
        <v>63</v>
      </c>
      <c r="B22" s="76" t="s">
        <v>214</v>
      </c>
      <c r="C22" s="5"/>
      <c r="E22" s="1" t="s">
        <v>213</v>
      </c>
      <c r="I22" s="1" t="s">
        <v>216</v>
      </c>
    </row>
    <row r="23" spans="1:9" ht="45" x14ac:dyDescent="0.25">
      <c r="A23" s="68" t="s">
        <v>63</v>
      </c>
      <c r="B23" s="3" t="s">
        <v>215</v>
      </c>
      <c r="C23" s="5"/>
      <c r="E23" s="1" t="s">
        <v>213</v>
      </c>
      <c r="I23" s="1" t="s">
        <v>216</v>
      </c>
    </row>
    <row r="24" spans="1:9" ht="45" x14ac:dyDescent="0.25">
      <c r="A24" s="68" t="s">
        <v>64</v>
      </c>
      <c r="B24" s="3" t="s">
        <v>210</v>
      </c>
      <c r="C24" s="5"/>
      <c r="E24" s="1" t="s">
        <v>213</v>
      </c>
      <c r="I24" s="1" t="s">
        <v>216</v>
      </c>
    </row>
    <row r="25" spans="1:9" ht="45" x14ac:dyDescent="0.25">
      <c r="A25" s="68" t="s">
        <v>5</v>
      </c>
      <c r="B25" s="3" t="s">
        <v>211</v>
      </c>
      <c r="C25" s="5"/>
      <c r="E25" s="1" t="s">
        <v>213</v>
      </c>
      <c r="I25" s="1" t="s">
        <v>216</v>
      </c>
    </row>
    <row r="26" spans="1:9" ht="45" x14ac:dyDescent="0.25">
      <c r="A26" s="68" t="s">
        <v>200</v>
      </c>
      <c r="B26" s="3" t="s">
        <v>212</v>
      </c>
      <c r="C26" s="5"/>
      <c r="E26" s="1" t="s">
        <v>213</v>
      </c>
      <c r="I26" s="1" t="s">
        <v>216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76C2-B729-4DF7-9DA9-436868CA9A23}">
  <dimension ref="A1:A7"/>
  <sheetViews>
    <sheetView workbookViewId="0">
      <selection activeCell="A21" sqref="A21"/>
    </sheetView>
  </sheetViews>
  <sheetFormatPr defaultRowHeight="15" x14ac:dyDescent="0.25"/>
  <cols>
    <col min="1" max="1" width="239" customWidth="1"/>
  </cols>
  <sheetData>
    <row r="1" spans="1:1" x14ac:dyDescent="0.25">
      <c r="A1" t="s">
        <v>285</v>
      </c>
    </row>
    <row r="2" spans="1:1" x14ac:dyDescent="0.25">
      <c r="A2" t="s">
        <v>256</v>
      </c>
    </row>
    <row r="3" spans="1:1" x14ac:dyDescent="0.25">
      <c r="A3" t="s">
        <v>260</v>
      </c>
    </row>
    <row r="4" spans="1:1" x14ac:dyDescent="0.25">
      <c r="A4" s="1" t="s">
        <v>255</v>
      </c>
    </row>
    <row r="5" spans="1:1" x14ac:dyDescent="0.25">
      <c r="A5" t="s">
        <v>269</v>
      </c>
    </row>
    <row r="6" spans="1:1" x14ac:dyDescent="0.25">
      <c r="A6" t="s">
        <v>280</v>
      </c>
    </row>
    <row r="7" spans="1:1" x14ac:dyDescent="0.25">
      <c r="A7" t="s">
        <v>297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0472-3F2C-4CAC-ADC4-E7060135DCC9}">
  <dimension ref="A1:H91"/>
  <sheetViews>
    <sheetView workbookViewId="0">
      <selection activeCell="A11" sqref="A11:B80"/>
    </sheetView>
  </sheetViews>
  <sheetFormatPr defaultRowHeight="15" x14ac:dyDescent="0.25"/>
  <cols>
    <col min="1" max="1" width="50.140625" customWidth="1"/>
    <col min="2" max="2" width="13" customWidth="1"/>
    <col min="3" max="3" width="24.42578125" customWidth="1"/>
    <col min="4" max="4" width="15" customWidth="1"/>
    <col min="5" max="5" width="9.140625" customWidth="1"/>
    <col min="6" max="6" width="13.42578125" customWidth="1"/>
    <col min="7" max="7" width="5.5703125" customWidth="1"/>
  </cols>
  <sheetData>
    <row r="1" spans="1:8" x14ac:dyDescent="0.25">
      <c r="A1" t="s">
        <v>0</v>
      </c>
    </row>
    <row r="3" spans="1:8" x14ac:dyDescent="0.25">
      <c r="A3" t="s">
        <v>2</v>
      </c>
    </row>
    <row r="5" spans="1:8" x14ac:dyDescent="0.25">
      <c r="A5" t="s">
        <v>3</v>
      </c>
    </row>
    <row r="6" spans="1:8" x14ac:dyDescent="0.25">
      <c r="A6" t="s">
        <v>1</v>
      </c>
    </row>
    <row r="8" spans="1:8" x14ac:dyDescent="0.25">
      <c r="A8" t="s">
        <v>28</v>
      </c>
      <c r="E8" s="4">
        <f>SUM(E11:E91)</f>
        <v>0</v>
      </c>
      <c r="F8" t="s">
        <v>153</v>
      </c>
    </row>
    <row r="10" spans="1:8" x14ac:dyDescent="0.25">
      <c r="B10" t="s">
        <v>18</v>
      </c>
      <c r="C10" t="s">
        <v>80</v>
      </c>
      <c r="E10" s="1" t="s">
        <v>4</v>
      </c>
      <c r="F10" t="s">
        <v>78</v>
      </c>
      <c r="G10" t="s">
        <v>7</v>
      </c>
    </row>
    <row r="11" spans="1:8" x14ac:dyDescent="0.25">
      <c r="A11" t="s">
        <v>79</v>
      </c>
      <c r="B11" t="s">
        <v>77</v>
      </c>
      <c r="C11" s="1" t="s">
        <v>97</v>
      </c>
      <c r="D11" t="s">
        <v>52</v>
      </c>
      <c r="E11" s="5"/>
      <c r="F11" s="1" t="s">
        <v>16</v>
      </c>
      <c r="G11">
        <f>E11/625</f>
        <v>0</v>
      </c>
      <c r="H11">
        <v>625</v>
      </c>
    </row>
    <row r="12" spans="1:8" x14ac:dyDescent="0.25">
      <c r="A12" t="s">
        <v>60</v>
      </c>
      <c r="B12" t="s">
        <v>19</v>
      </c>
      <c r="C12" s="1" t="s">
        <v>97</v>
      </c>
      <c r="D12" t="s">
        <v>52</v>
      </c>
      <c r="E12" s="5"/>
      <c r="F12" s="1" t="s">
        <v>16</v>
      </c>
      <c r="G12">
        <f>E12/750</f>
        <v>0</v>
      </c>
      <c r="H12" t="s">
        <v>9</v>
      </c>
    </row>
    <row r="13" spans="1:8" x14ac:dyDescent="0.25">
      <c r="A13" t="s">
        <v>61</v>
      </c>
      <c r="B13" t="s">
        <v>19</v>
      </c>
      <c r="C13" s="1" t="s">
        <v>97</v>
      </c>
      <c r="D13" t="s">
        <v>52</v>
      </c>
      <c r="E13" s="5"/>
      <c r="F13" s="1" t="s">
        <v>17</v>
      </c>
      <c r="G13">
        <f>E13/1.5</f>
        <v>0</v>
      </c>
      <c r="H13" t="s">
        <v>10</v>
      </c>
    </row>
    <row r="14" spans="1:8" x14ac:dyDescent="0.25">
      <c r="A14" t="s">
        <v>62</v>
      </c>
      <c r="B14" t="s">
        <v>19</v>
      </c>
      <c r="C14" s="1" t="s">
        <v>97</v>
      </c>
      <c r="D14" t="s">
        <v>52</v>
      </c>
      <c r="E14" s="5"/>
      <c r="F14" s="1" t="s">
        <v>17</v>
      </c>
      <c r="G14">
        <f>E14/6</f>
        <v>0</v>
      </c>
      <c r="H14" t="s">
        <v>11</v>
      </c>
    </row>
    <row r="15" spans="1:8" x14ac:dyDescent="0.25">
      <c r="A15" t="s">
        <v>63</v>
      </c>
      <c r="B15" t="s">
        <v>19</v>
      </c>
      <c r="C15" s="1" t="s">
        <v>97</v>
      </c>
      <c r="D15" t="s">
        <v>52</v>
      </c>
      <c r="E15" s="5"/>
      <c r="F15" s="1" t="s">
        <v>16</v>
      </c>
      <c r="G15">
        <f>E15/500</f>
        <v>0</v>
      </c>
      <c r="H15" t="s">
        <v>167</v>
      </c>
    </row>
    <row r="16" spans="1:8" x14ac:dyDescent="0.25">
      <c r="A16" t="s">
        <v>64</v>
      </c>
      <c r="B16" t="s">
        <v>19</v>
      </c>
      <c r="C16" s="1" t="s">
        <v>97</v>
      </c>
      <c r="D16" t="s">
        <v>52</v>
      </c>
      <c r="E16" s="5"/>
      <c r="F16" s="1" t="s">
        <v>17</v>
      </c>
      <c r="G16">
        <f>E16/15</f>
        <v>0</v>
      </c>
      <c r="H16" t="s">
        <v>13</v>
      </c>
    </row>
    <row r="17" spans="1:8" x14ac:dyDescent="0.25">
      <c r="A17" t="s">
        <v>5</v>
      </c>
      <c r="B17" t="s">
        <v>19</v>
      </c>
      <c r="C17" s="1" t="s">
        <v>97</v>
      </c>
      <c r="D17" t="s">
        <v>52</v>
      </c>
      <c r="E17" s="5"/>
      <c r="F17" s="1" t="s">
        <v>17</v>
      </c>
      <c r="G17">
        <f>E17/4</f>
        <v>0</v>
      </c>
      <c r="H17" t="s">
        <v>14</v>
      </c>
    </row>
    <row r="18" spans="1:8" x14ac:dyDescent="0.25">
      <c r="A18" t="s">
        <v>6</v>
      </c>
      <c r="B18" t="s">
        <v>19</v>
      </c>
      <c r="C18" s="1" t="s">
        <v>97</v>
      </c>
      <c r="D18" t="s">
        <v>52</v>
      </c>
      <c r="E18" s="5"/>
      <c r="F18" s="1" t="s">
        <v>17</v>
      </c>
      <c r="G18">
        <f>E18/5</f>
        <v>0</v>
      </c>
      <c r="H18" t="s">
        <v>15</v>
      </c>
    </row>
    <row r="19" spans="1:8" ht="45" x14ac:dyDescent="0.25">
      <c r="A19" s="1" t="s">
        <v>65</v>
      </c>
      <c r="B19" t="s">
        <v>20</v>
      </c>
      <c r="C19" s="1" t="s">
        <v>110</v>
      </c>
      <c r="D19" t="s">
        <v>52</v>
      </c>
      <c r="E19" s="5"/>
      <c r="F19" s="1" t="s">
        <v>16</v>
      </c>
      <c r="G19">
        <f>E19/1000</f>
        <v>0</v>
      </c>
      <c r="H19" t="s">
        <v>21</v>
      </c>
    </row>
    <row r="20" spans="1:8" ht="30" x14ac:dyDescent="0.25">
      <c r="A20" s="1" t="s">
        <v>66</v>
      </c>
      <c r="B20" t="s">
        <v>20</v>
      </c>
      <c r="C20" s="1" t="s">
        <v>110</v>
      </c>
      <c r="D20" t="s">
        <v>52</v>
      </c>
      <c r="E20" s="5"/>
      <c r="F20" s="1" t="s">
        <v>16</v>
      </c>
      <c r="G20">
        <f>E20/500</f>
        <v>0</v>
      </c>
      <c r="H20" t="s">
        <v>22</v>
      </c>
    </row>
    <row r="21" spans="1:8" ht="30" x14ac:dyDescent="0.25">
      <c r="A21" s="1" t="s">
        <v>67</v>
      </c>
      <c r="B21" t="s">
        <v>20</v>
      </c>
      <c r="C21" s="1" t="s">
        <v>110</v>
      </c>
      <c r="D21" t="s">
        <v>52</v>
      </c>
      <c r="E21" s="5"/>
      <c r="F21" s="1" t="s">
        <v>16</v>
      </c>
      <c r="G21">
        <f>E21/1000</f>
        <v>0</v>
      </c>
      <c r="H21" t="s">
        <v>23</v>
      </c>
    </row>
    <row r="22" spans="1:8" ht="30" x14ac:dyDescent="0.25">
      <c r="A22" s="1" t="s">
        <v>68</v>
      </c>
      <c r="B22" t="s">
        <v>20</v>
      </c>
      <c r="C22" s="1" t="s">
        <v>110</v>
      </c>
      <c r="D22" t="s">
        <v>52</v>
      </c>
      <c r="E22" s="5"/>
      <c r="F22" s="1" t="s">
        <v>16</v>
      </c>
      <c r="G22">
        <f>E22/480</f>
        <v>0</v>
      </c>
      <c r="H22" t="s">
        <v>24</v>
      </c>
    </row>
    <row r="23" spans="1:8" ht="30" x14ac:dyDescent="0.25">
      <c r="A23" s="1" t="s">
        <v>69</v>
      </c>
      <c r="B23" t="s">
        <v>20</v>
      </c>
      <c r="C23" s="1" t="s">
        <v>110</v>
      </c>
      <c r="D23" t="s">
        <v>52</v>
      </c>
      <c r="E23" s="5"/>
      <c r="F23" s="1" t="s">
        <v>16</v>
      </c>
      <c r="G23">
        <f>E23/500</f>
        <v>0</v>
      </c>
      <c r="H23" t="s">
        <v>25</v>
      </c>
    </row>
    <row r="24" spans="1:8" ht="30" x14ac:dyDescent="0.25">
      <c r="A24" s="1" t="s">
        <v>70</v>
      </c>
      <c r="B24" t="s">
        <v>20</v>
      </c>
      <c r="C24" s="1" t="s">
        <v>110</v>
      </c>
      <c r="D24" t="s">
        <v>52</v>
      </c>
      <c r="E24" s="5"/>
      <c r="F24" s="1" t="s">
        <v>16</v>
      </c>
      <c r="G24">
        <f>E24/200</f>
        <v>0</v>
      </c>
      <c r="H24" t="s">
        <v>26</v>
      </c>
    </row>
    <row r="25" spans="1:8" ht="30" x14ac:dyDescent="0.25">
      <c r="A25" s="1" t="s">
        <v>71</v>
      </c>
      <c r="B25" t="s">
        <v>20</v>
      </c>
      <c r="C25" s="1" t="s">
        <v>110</v>
      </c>
      <c r="D25" t="s">
        <v>52</v>
      </c>
      <c r="E25" s="5"/>
      <c r="F25" s="1" t="s">
        <v>16</v>
      </c>
      <c r="G25">
        <f>E25/800</f>
        <v>0</v>
      </c>
      <c r="H25" t="s">
        <v>27</v>
      </c>
    </row>
    <row r="26" spans="1:8" ht="45" x14ac:dyDescent="0.25">
      <c r="A26" s="1" t="s">
        <v>72</v>
      </c>
      <c r="B26" t="s">
        <v>20</v>
      </c>
      <c r="C26" s="1" t="s">
        <v>110</v>
      </c>
      <c r="D26" t="s">
        <v>52</v>
      </c>
      <c r="E26" s="5"/>
      <c r="F26" s="1" t="s">
        <v>16</v>
      </c>
      <c r="G26">
        <f>E26/800</f>
        <v>0</v>
      </c>
      <c r="H26" t="s">
        <v>29</v>
      </c>
    </row>
    <row r="27" spans="1:8" ht="30" x14ac:dyDescent="0.25">
      <c r="A27" s="1" t="s">
        <v>73</v>
      </c>
      <c r="B27" t="s">
        <v>20</v>
      </c>
      <c r="C27" s="1" t="s">
        <v>110</v>
      </c>
      <c r="D27" t="s">
        <v>52</v>
      </c>
      <c r="E27" s="5"/>
      <c r="F27" s="1" t="s">
        <v>16</v>
      </c>
      <c r="G27">
        <f>E27/400</f>
        <v>0</v>
      </c>
      <c r="H27" t="s">
        <v>30</v>
      </c>
    </row>
    <row r="28" spans="1:8" ht="30" x14ac:dyDescent="0.25">
      <c r="A28" s="1" t="s">
        <v>74</v>
      </c>
      <c r="B28" t="s">
        <v>20</v>
      </c>
      <c r="C28" s="1" t="s">
        <v>110</v>
      </c>
      <c r="D28" t="s">
        <v>52</v>
      </c>
      <c r="E28" s="5"/>
      <c r="F28" s="1" t="s">
        <v>16</v>
      </c>
      <c r="G28">
        <f>E28/800</f>
        <v>0</v>
      </c>
      <c r="H28" t="s">
        <v>31</v>
      </c>
    </row>
    <row r="29" spans="1:8" ht="30" x14ac:dyDescent="0.25">
      <c r="A29" s="1" t="s">
        <v>81</v>
      </c>
      <c r="B29" t="s">
        <v>20</v>
      </c>
      <c r="C29" s="1" t="s">
        <v>110</v>
      </c>
      <c r="D29" t="s">
        <v>52</v>
      </c>
      <c r="E29" s="5"/>
      <c r="F29" s="1" t="s">
        <v>16</v>
      </c>
      <c r="G29">
        <f>E29/320</f>
        <v>0</v>
      </c>
      <c r="H29" t="s">
        <v>32</v>
      </c>
    </row>
    <row r="30" spans="1:8" ht="30" x14ac:dyDescent="0.25">
      <c r="A30" s="1" t="s">
        <v>75</v>
      </c>
      <c r="B30" t="s">
        <v>20</v>
      </c>
      <c r="C30" s="1" t="s">
        <v>110</v>
      </c>
      <c r="D30" t="s">
        <v>52</v>
      </c>
      <c r="E30" s="5"/>
      <c r="F30" s="1" t="s">
        <v>16</v>
      </c>
      <c r="G30">
        <f>E30/400</f>
        <v>0</v>
      </c>
      <c r="H30" t="s">
        <v>33</v>
      </c>
    </row>
    <row r="31" spans="1:8" ht="30" x14ac:dyDescent="0.25">
      <c r="A31" s="1" t="s">
        <v>76</v>
      </c>
      <c r="B31" t="s">
        <v>20</v>
      </c>
      <c r="C31" s="1" t="s">
        <v>110</v>
      </c>
      <c r="D31" t="s">
        <v>52</v>
      </c>
      <c r="E31" s="5"/>
      <c r="F31" s="1" t="s">
        <v>16</v>
      </c>
      <c r="G31">
        <f>E31/100</f>
        <v>0</v>
      </c>
      <c r="H31" t="s">
        <v>34</v>
      </c>
    </row>
    <row r="32" spans="1:8" ht="30" x14ac:dyDescent="0.25">
      <c r="A32" s="1" t="s">
        <v>82</v>
      </c>
      <c r="B32" t="s">
        <v>20</v>
      </c>
      <c r="C32" s="1" t="s">
        <v>110</v>
      </c>
      <c r="D32" t="s">
        <v>52</v>
      </c>
      <c r="E32" s="5"/>
      <c r="F32" s="1" t="s">
        <v>16</v>
      </c>
      <c r="G32">
        <f>E32/400</f>
        <v>0</v>
      </c>
      <c r="H32" t="s">
        <v>33</v>
      </c>
    </row>
    <row r="33" spans="1:8" ht="30" x14ac:dyDescent="0.25">
      <c r="A33" s="1" t="s">
        <v>36</v>
      </c>
      <c r="B33" s="1" t="s">
        <v>35</v>
      </c>
      <c r="C33" s="1" t="s">
        <v>97</v>
      </c>
      <c r="D33" s="1" t="s">
        <v>111</v>
      </c>
      <c r="E33" s="5"/>
      <c r="F33" s="1" t="s">
        <v>39</v>
      </c>
      <c r="G33">
        <f>E33</f>
        <v>0</v>
      </c>
    </row>
    <row r="34" spans="1:8" ht="30" x14ac:dyDescent="0.25">
      <c r="A34" s="1" t="s">
        <v>37</v>
      </c>
      <c r="B34" s="1" t="s">
        <v>35</v>
      </c>
      <c r="C34" s="1" t="s">
        <v>97</v>
      </c>
      <c r="D34" s="1" t="s">
        <v>112</v>
      </c>
      <c r="E34" s="5"/>
      <c r="F34" s="1" t="s">
        <v>39</v>
      </c>
      <c r="G34">
        <f t="shared" ref="G34:G35" si="0">E34</f>
        <v>0</v>
      </c>
    </row>
    <row r="35" spans="1:8" ht="30" x14ac:dyDescent="0.25">
      <c r="A35" s="1" t="s">
        <v>38</v>
      </c>
      <c r="B35" s="1" t="s">
        <v>35</v>
      </c>
      <c r="C35" s="1" t="s">
        <v>97</v>
      </c>
      <c r="D35" s="1" t="s">
        <v>111</v>
      </c>
      <c r="E35" s="5"/>
      <c r="F35" s="1" t="s">
        <v>39</v>
      </c>
      <c r="G35">
        <f t="shared" si="0"/>
        <v>0</v>
      </c>
    </row>
    <row r="36" spans="1:8" ht="30" x14ac:dyDescent="0.25">
      <c r="A36" s="1" t="s">
        <v>128</v>
      </c>
      <c r="B36" s="1" t="s">
        <v>35</v>
      </c>
      <c r="C36" s="1" t="s">
        <v>101</v>
      </c>
      <c r="D36" s="1" t="s">
        <v>111</v>
      </c>
      <c r="E36" s="5"/>
      <c r="F36" s="1" t="s">
        <v>39</v>
      </c>
      <c r="G36">
        <f>E36</f>
        <v>0</v>
      </c>
    </row>
    <row r="37" spans="1:8" ht="30" x14ac:dyDescent="0.25">
      <c r="A37" s="1" t="s">
        <v>129</v>
      </c>
      <c r="B37" s="1" t="s">
        <v>35</v>
      </c>
      <c r="C37" s="1" t="s">
        <v>101</v>
      </c>
      <c r="D37" s="1" t="s">
        <v>112</v>
      </c>
      <c r="E37" s="5"/>
      <c r="F37" s="1" t="s">
        <v>39</v>
      </c>
      <c r="G37">
        <f t="shared" ref="G37:G38" si="1">E37</f>
        <v>0</v>
      </c>
    </row>
    <row r="38" spans="1:8" ht="30" x14ac:dyDescent="0.25">
      <c r="A38" s="1" t="s">
        <v>130</v>
      </c>
      <c r="B38" s="1" t="s">
        <v>35</v>
      </c>
      <c r="C38" s="1" t="s">
        <v>101</v>
      </c>
      <c r="D38" s="1" t="s">
        <v>111</v>
      </c>
      <c r="E38" s="5"/>
      <c r="F38" s="1" t="s">
        <v>39</v>
      </c>
      <c r="G38">
        <f t="shared" si="1"/>
        <v>0</v>
      </c>
    </row>
    <row r="39" spans="1:8" ht="45" x14ac:dyDescent="0.25">
      <c r="A39" s="1" t="s">
        <v>84</v>
      </c>
      <c r="B39" t="s">
        <v>20</v>
      </c>
      <c r="C39" s="1" t="s">
        <v>100</v>
      </c>
      <c r="D39" s="1" t="s">
        <v>83</v>
      </c>
      <c r="E39" s="5"/>
      <c r="F39" s="1" t="s">
        <v>16</v>
      </c>
      <c r="G39">
        <f>E39/1000</f>
        <v>0</v>
      </c>
      <c r="H39" t="s">
        <v>21</v>
      </c>
    </row>
    <row r="40" spans="1:8" ht="45" x14ac:dyDescent="0.25">
      <c r="A40" s="1" t="s">
        <v>86</v>
      </c>
      <c r="B40" t="s">
        <v>20</v>
      </c>
      <c r="C40" s="1" t="s">
        <v>100</v>
      </c>
      <c r="D40" s="1" t="s">
        <v>83</v>
      </c>
      <c r="E40" s="5"/>
      <c r="F40" s="1" t="s">
        <v>16</v>
      </c>
      <c r="G40">
        <f>E40/500</f>
        <v>0</v>
      </c>
      <c r="H40" t="s">
        <v>22</v>
      </c>
    </row>
    <row r="41" spans="1:8" ht="30" x14ac:dyDescent="0.25">
      <c r="A41" s="1" t="s">
        <v>85</v>
      </c>
      <c r="B41" t="s">
        <v>20</v>
      </c>
      <c r="C41" s="1" t="s">
        <v>100</v>
      </c>
      <c r="D41" s="1" t="s">
        <v>83</v>
      </c>
      <c r="E41" s="5"/>
      <c r="F41" s="1" t="s">
        <v>16</v>
      </c>
      <c r="G41">
        <f>E41/1000</f>
        <v>0</v>
      </c>
      <c r="H41" t="s">
        <v>23</v>
      </c>
    </row>
    <row r="42" spans="1:8" ht="45" x14ac:dyDescent="0.25">
      <c r="A42" s="1" t="s">
        <v>40</v>
      </c>
      <c r="B42" t="s">
        <v>20</v>
      </c>
      <c r="C42" s="1" t="s">
        <v>100</v>
      </c>
      <c r="D42" s="1" t="s">
        <v>83</v>
      </c>
      <c r="E42" s="5"/>
      <c r="F42" s="1" t="s">
        <v>16</v>
      </c>
      <c r="G42">
        <f>E42/480</f>
        <v>0</v>
      </c>
      <c r="H42" t="s">
        <v>24</v>
      </c>
    </row>
    <row r="43" spans="1:8" ht="45" x14ac:dyDescent="0.25">
      <c r="A43" s="1" t="s">
        <v>41</v>
      </c>
      <c r="B43" t="s">
        <v>20</v>
      </c>
      <c r="C43" s="1" t="s">
        <v>100</v>
      </c>
      <c r="D43" s="1" t="s">
        <v>83</v>
      </c>
      <c r="E43" s="5"/>
      <c r="F43" s="1" t="s">
        <v>16</v>
      </c>
      <c r="G43">
        <f>E43/500</f>
        <v>0</v>
      </c>
      <c r="H43" t="s">
        <v>25</v>
      </c>
    </row>
    <row r="44" spans="1:8" ht="45" x14ac:dyDescent="0.25">
      <c r="A44" s="1" t="s">
        <v>42</v>
      </c>
      <c r="B44" t="s">
        <v>20</v>
      </c>
      <c r="C44" s="1" t="s">
        <v>100</v>
      </c>
      <c r="D44" s="1" t="s">
        <v>83</v>
      </c>
      <c r="E44" s="5"/>
      <c r="F44" s="1" t="s">
        <v>16</v>
      </c>
      <c r="G44">
        <f>E44/200</f>
        <v>0</v>
      </c>
      <c r="H44" t="s">
        <v>26</v>
      </c>
    </row>
    <row r="45" spans="1:8" ht="45" x14ac:dyDescent="0.25">
      <c r="A45" s="1" t="s">
        <v>43</v>
      </c>
      <c r="B45" t="s">
        <v>20</v>
      </c>
      <c r="C45" s="1" t="s">
        <v>100</v>
      </c>
      <c r="D45" s="1" t="s">
        <v>83</v>
      </c>
      <c r="E45" s="5"/>
      <c r="F45" s="1" t="s">
        <v>16</v>
      </c>
      <c r="G45">
        <f>E45/800</f>
        <v>0</v>
      </c>
      <c r="H45" t="s">
        <v>27</v>
      </c>
    </row>
    <row r="46" spans="1:8" ht="30" x14ac:dyDescent="0.25">
      <c r="A46" s="1" t="s">
        <v>102</v>
      </c>
      <c r="B46" t="s">
        <v>19</v>
      </c>
      <c r="C46" s="1" t="s">
        <v>101</v>
      </c>
      <c r="D46" s="1" t="s">
        <v>52</v>
      </c>
      <c r="E46" s="5"/>
      <c r="F46" s="1" t="s">
        <v>17</v>
      </c>
      <c r="G46">
        <f>E46/5</f>
        <v>0</v>
      </c>
      <c r="H46" t="s">
        <v>44</v>
      </c>
    </row>
    <row r="47" spans="1:8" ht="30" x14ac:dyDescent="0.25">
      <c r="A47" s="1" t="s">
        <v>103</v>
      </c>
      <c r="B47" t="s">
        <v>19</v>
      </c>
      <c r="C47" s="1" t="s">
        <v>101</v>
      </c>
      <c r="D47" s="1" t="s">
        <v>52</v>
      </c>
      <c r="E47" s="5"/>
      <c r="F47" s="1" t="s">
        <v>17</v>
      </c>
      <c r="G47">
        <f>E47/6</f>
        <v>0</v>
      </c>
      <c r="H47" t="s">
        <v>8</v>
      </c>
    </row>
    <row r="48" spans="1:8" ht="30" x14ac:dyDescent="0.25">
      <c r="A48" s="1" t="s">
        <v>104</v>
      </c>
      <c r="B48" t="s">
        <v>19</v>
      </c>
      <c r="C48" s="1" t="s">
        <v>101</v>
      </c>
      <c r="D48" s="1" t="s">
        <v>52</v>
      </c>
      <c r="E48" s="5"/>
      <c r="F48" s="1" t="s">
        <v>17</v>
      </c>
      <c r="G48">
        <f>E48/12</f>
        <v>0</v>
      </c>
      <c r="H48" t="s">
        <v>45</v>
      </c>
    </row>
    <row r="49" spans="1:8" ht="30" x14ac:dyDescent="0.25">
      <c r="A49" s="1" t="s">
        <v>105</v>
      </c>
      <c r="B49" t="s">
        <v>19</v>
      </c>
      <c r="C49" s="1" t="s">
        <v>101</v>
      </c>
      <c r="D49" s="1" t="s">
        <v>52</v>
      </c>
      <c r="E49" s="5"/>
      <c r="F49" s="1" t="s">
        <v>17</v>
      </c>
      <c r="G49">
        <f>E49/48</f>
        <v>0</v>
      </c>
      <c r="H49" t="s">
        <v>46</v>
      </c>
    </row>
    <row r="50" spans="1:8" ht="30" x14ac:dyDescent="0.25">
      <c r="A50" s="1" t="s">
        <v>106</v>
      </c>
      <c r="B50" t="s">
        <v>19</v>
      </c>
      <c r="C50" s="1" t="s">
        <v>101</v>
      </c>
      <c r="D50" s="1" t="s">
        <v>52</v>
      </c>
      <c r="E50" s="5"/>
      <c r="F50" s="1" t="s">
        <v>17</v>
      </c>
      <c r="G50">
        <f>E50/4</f>
        <v>0</v>
      </c>
      <c r="H50" t="s">
        <v>47</v>
      </c>
    </row>
    <row r="51" spans="1:8" ht="30" x14ac:dyDescent="0.25">
      <c r="A51" s="1" t="s">
        <v>107</v>
      </c>
      <c r="B51" t="s">
        <v>19</v>
      </c>
      <c r="C51" s="1" t="s">
        <v>101</v>
      </c>
      <c r="D51" s="1" t="s">
        <v>52</v>
      </c>
      <c r="E51" s="5"/>
      <c r="F51" s="1" t="s">
        <v>17</v>
      </c>
      <c r="G51">
        <f>E51/120</f>
        <v>0</v>
      </c>
      <c r="H51" t="s">
        <v>48</v>
      </c>
    </row>
    <row r="52" spans="1:8" ht="30" x14ac:dyDescent="0.25">
      <c r="A52" s="1" t="s">
        <v>108</v>
      </c>
      <c r="B52" t="s">
        <v>19</v>
      </c>
      <c r="C52" s="1" t="s">
        <v>101</v>
      </c>
      <c r="D52" s="1" t="s">
        <v>52</v>
      </c>
      <c r="E52" s="5"/>
      <c r="F52" s="1" t="s">
        <v>17</v>
      </c>
      <c r="G52">
        <f>E52/32</f>
        <v>0</v>
      </c>
      <c r="H52" t="s">
        <v>49</v>
      </c>
    </row>
    <row r="53" spans="1:8" ht="30" x14ac:dyDescent="0.25">
      <c r="A53" s="1" t="s">
        <v>109</v>
      </c>
      <c r="B53" t="s">
        <v>19</v>
      </c>
      <c r="C53" s="1" t="s">
        <v>101</v>
      </c>
      <c r="D53" s="1" t="s">
        <v>52</v>
      </c>
      <c r="E53" s="5"/>
      <c r="F53" s="1" t="s">
        <v>17</v>
      </c>
      <c r="G53">
        <f>E53/40</f>
        <v>0</v>
      </c>
      <c r="H53" t="s">
        <v>50</v>
      </c>
    </row>
    <row r="54" spans="1:8" ht="30" x14ac:dyDescent="0.25">
      <c r="A54" s="1" t="s">
        <v>151</v>
      </c>
      <c r="B54" t="s">
        <v>19</v>
      </c>
      <c r="C54" s="1" t="s">
        <v>4</v>
      </c>
      <c r="D54" s="1" t="s">
        <v>111</v>
      </c>
      <c r="E54" s="5"/>
      <c r="F54" s="1" t="s">
        <v>39</v>
      </c>
      <c r="G54">
        <f>E54</f>
        <v>0</v>
      </c>
    </row>
    <row r="55" spans="1:8" ht="33" customHeight="1" x14ac:dyDescent="0.25">
      <c r="A55" s="1" t="s">
        <v>152</v>
      </c>
      <c r="B55" t="s">
        <v>19</v>
      </c>
      <c r="C55" s="1" t="s">
        <v>4</v>
      </c>
      <c r="D55" s="1" t="s">
        <v>113</v>
      </c>
      <c r="E55" s="5"/>
      <c r="F55" s="1" t="s">
        <v>39</v>
      </c>
      <c r="G55">
        <f>E55</f>
        <v>0</v>
      </c>
    </row>
    <row r="56" spans="1:8" ht="30" x14ac:dyDescent="0.25">
      <c r="A56" s="1" t="s">
        <v>131</v>
      </c>
      <c r="B56" t="s">
        <v>53</v>
      </c>
      <c r="C56" s="1" t="s">
        <v>97</v>
      </c>
      <c r="D56" s="1" t="s">
        <v>54</v>
      </c>
      <c r="E56" s="5"/>
      <c r="F56" s="1" t="s">
        <v>55</v>
      </c>
      <c r="G56">
        <f>E56/200</f>
        <v>0</v>
      </c>
    </row>
    <row r="57" spans="1:8" ht="30" x14ac:dyDescent="0.25">
      <c r="A57" s="1" t="s">
        <v>132</v>
      </c>
      <c r="B57" t="s">
        <v>53</v>
      </c>
      <c r="C57" s="1" t="s">
        <v>97</v>
      </c>
      <c r="D57" s="1" t="s">
        <v>54</v>
      </c>
      <c r="E57" s="5"/>
      <c r="F57" s="1" t="s">
        <v>55</v>
      </c>
      <c r="G57">
        <f t="shared" ref="G57:G66" si="2">E57/200</f>
        <v>0</v>
      </c>
    </row>
    <row r="58" spans="1:8" ht="30" x14ac:dyDescent="0.25">
      <c r="A58" s="1" t="s">
        <v>140</v>
      </c>
      <c r="B58" t="s">
        <v>53</v>
      </c>
      <c r="C58" s="1" t="s">
        <v>97</v>
      </c>
      <c r="D58" s="1" t="s">
        <v>54</v>
      </c>
      <c r="E58" s="5"/>
      <c r="F58" s="1" t="s">
        <v>55</v>
      </c>
      <c r="G58">
        <f>E58/200</f>
        <v>0</v>
      </c>
    </row>
    <row r="59" spans="1:8" ht="30" x14ac:dyDescent="0.25">
      <c r="A59" s="1" t="s">
        <v>133</v>
      </c>
      <c r="B59" t="s">
        <v>53</v>
      </c>
      <c r="C59" s="1" t="s">
        <v>97</v>
      </c>
      <c r="D59" s="1" t="s">
        <v>54</v>
      </c>
      <c r="E59" s="5"/>
      <c r="F59" s="1" t="s">
        <v>55</v>
      </c>
      <c r="G59">
        <f t="shared" si="2"/>
        <v>0</v>
      </c>
    </row>
    <row r="60" spans="1:8" ht="30" x14ac:dyDescent="0.25">
      <c r="A60" s="1" t="s">
        <v>141</v>
      </c>
      <c r="B60" t="s">
        <v>53</v>
      </c>
      <c r="C60" s="1" t="s">
        <v>97</v>
      </c>
      <c r="D60" s="1" t="s">
        <v>54</v>
      </c>
      <c r="E60" s="5"/>
      <c r="F60" s="1" t="s">
        <v>55</v>
      </c>
      <c r="G60">
        <f>E60/200</f>
        <v>0</v>
      </c>
    </row>
    <row r="61" spans="1:8" ht="30" x14ac:dyDescent="0.25">
      <c r="A61" s="1" t="s">
        <v>134</v>
      </c>
      <c r="B61" t="s">
        <v>53</v>
      </c>
      <c r="C61" s="1" t="s">
        <v>97</v>
      </c>
      <c r="D61" s="1" t="s">
        <v>54</v>
      </c>
      <c r="E61" s="5"/>
      <c r="F61" s="1" t="s">
        <v>55</v>
      </c>
      <c r="G61">
        <f t="shared" si="2"/>
        <v>0</v>
      </c>
    </row>
    <row r="62" spans="1:8" ht="30" x14ac:dyDescent="0.25">
      <c r="A62" s="1" t="s">
        <v>135</v>
      </c>
      <c r="B62" t="s">
        <v>53</v>
      </c>
      <c r="C62" s="1" t="s">
        <v>97</v>
      </c>
      <c r="D62" s="1" t="s">
        <v>54</v>
      </c>
      <c r="E62" s="5"/>
      <c r="F62" s="1" t="s">
        <v>55</v>
      </c>
      <c r="G62">
        <f t="shared" si="2"/>
        <v>0</v>
      </c>
    </row>
    <row r="63" spans="1:8" ht="30" x14ac:dyDescent="0.25">
      <c r="A63" s="1" t="s">
        <v>136</v>
      </c>
      <c r="B63" t="s">
        <v>53</v>
      </c>
      <c r="C63" s="1" t="s">
        <v>97</v>
      </c>
      <c r="D63" s="1" t="s">
        <v>54</v>
      </c>
      <c r="E63" s="5"/>
      <c r="F63" s="1" t="s">
        <v>55</v>
      </c>
      <c r="G63">
        <f t="shared" si="2"/>
        <v>0</v>
      </c>
    </row>
    <row r="64" spans="1:8" ht="30" x14ac:dyDescent="0.25">
      <c r="A64" s="1" t="s">
        <v>137</v>
      </c>
      <c r="B64" t="s">
        <v>53</v>
      </c>
      <c r="C64" s="1" t="s">
        <v>97</v>
      </c>
      <c r="D64" s="1" t="s">
        <v>54</v>
      </c>
      <c r="E64" s="5"/>
      <c r="F64" s="1" t="s">
        <v>55</v>
      </c>
      <c r="G64">
        <f t="shared" si="2"/>
        <v>0</v>
      </c>
    </row>
    <row r="65" spans="1:7" ht="30" x14ac:dyDescent="0.25">
      <c r="A65" s="1" t="s">
        <v>138</v>
      </c>
      <c r="B65" t="s">
        <v>53</v>
      </c>
      <c r="C65" s="1" t="s">
        <v>97</v>
      </c>
      <c r="D65" s="1" t="s">
        <v>54</v>
      </c>
      <c r="E65" s="5"/>
      <c r="F65" s="1" t="s">
        <v>55</v>
      </c>
      <c r="G65">
        <f t="shared" si="2"/>
        <v>0</v>
      </c>
    </row>
    <row r="66" spans="1:7" ht="30" x14ac:dyDescent="0.25">
      <c r="A66" s="1" t="s">
        <v>139</v>
      </c>
      <c r="B66" t="s">
        <v>53</v>
      </c>
      <c r="C66" s="1" t="s">
        <v>97</v>
      </c>
      <c r="D66" s="1" t="s">
        <v>54</v>
      </c>
      <c r="E66" s="5"/>
      <c r="F66" s="1" t="s">
        <v>55</v>
      </c>
      <c r="G66">
        <f t="shared" si="2"/>
        <v>0</v>
      </c>
    </row>
    <row r="67" spans="1:7" ht="30" x14ac:dyDescent="0.25">
      <c r="A67" s="1" t="s">
        <v>150</v>
      </c>
      <c r="B67" t="s">
        <v>53</v>
      </c>
      <c r="C67" s="1" t="s">
        <v>97</v>
      </c>
      <c r="D67" s="1" t="s">
        <v>54</v>
      </c>
      <c r="E67" s="5"/>
      <c r="F67" s="1" t="s">
        <v>55</v>
      </c>
      <c r="G67">
        <f>E67/30</f>
        <v>0</v>
      </c>
    </row>
    <row r="68" spans="1:7" ht="30" x14ac:dyDescent="0.25">
      <c r="A68" s="1" t="s">
        <v>142</v>
      </c>
      <c r="B68" t="s">
        <v>53</v>
      </c>
      <c r="C68" s="1" t="s">
        <v>97</v>
      </c>
      <c r="D68" s="1" t="s">
        <v>54</v>
      </c>
      <c r="E68" s="5"/>
      <c r="F68" s="1" t="s">
        <v>55</v>
      </c>
      <c r="G68">
        <f t="shared" ref="G68:G77" si="3">E68/30</f>
        <v>0</v>
      </c>
    </row>
    <row r="69" spans="1:7" x14ac:dyDescent="0.25">
      <c r="A69" s="1" t="s">
        <v>143</v>
      </c>
      <c r="B69" t="s">
        <v>53</v>
      </c>
      <c r="C69" s="1" t="s">
        <v>97</v>
      </c>
      <c r="D69" s="1" t="s">
        <v>54</v>
      </c>
      <c r="E69" s="5"/>
      <c r="F69" s="1" t="s">
        <v>55</v>
      </c>
      <c r="G69">
        <f t="shared" si="3"/>
        <v>0</v>
      </c>
    </row>
    <row r="70" spans="1:7" x14ac:dyDescent="0.25">
      <c r="A70" s="1" t="s">
        <v>144</v>
      </c>
      <c r="B70" t="s">
        <v>53</v>
      </c>
      <c r="C70" s="1" t="s">
        <v>97</v>
      </c>
      <c r="D70" s="1" t="s">
        <v>54</v>
      </c>
      <c r="E70" s="5"/>
      <c r="F70" s="1" t="s">
        <v>55</v>
      </c>
      <c r="G70">
        <f t="shared" si="3"/>
        <v>0</v>
      </c>
    </row>
    <row r="71" spans="1:7" ht="30" x14ac:dyDescent="0.25">
      <c r="A71" s="1" t="s">
        <v>141</v>
      </c>
      <c r="B71" t="s">
        <v>53</v>
      </c>
      <c r="C71" s="1" t="s">
        <v>97</v>
      </c>
      <c r="D71" s="1" t="s">
        <v>54</v>
      </c>
      <c r="E71" s="5"/>
      <c r="F71" s="1" t="s">
        <v>55</v>
      </c>
      <c r="G71">
        <f t="shared" si="3"/>
        <v>0</v>
      </c>
    </row>
    <row r="72" spans="1:7" ht="30" x14ac:dyDescent="0.25">
      <c r="A72" s="1" t="s">
        <v>145</v>
      </c>
      <c r="B72" t="s">
        <v>53</v>
      </c>
      <c r="C72" s="1" t="s">
        <v>97</v>
      </c>
      <c r="D72" s="1" t="s">
        <v>54</v>
      </c>
      <c r="E72" s="5"/>
      <c r="F72" s="1" t="s">
        <v>55</v>
      </c>
      <c r="G72">
        <f t="shared" si="3"/>
        <v>0</v>
      </c>
    </row>
    <row r="73" spans="1:7" ht="30" x14ac:dyDescent="0.25">
      <c r="A73" s="1" t="s">
        <v>135</v>
      </c>
      <c r="B73" t="s">
        <v>53</v>
      </c>
      <c r="C73" s="1" t="s">
        <v>97</v>
      </c>
      <c r="D73" s="1" t="s">
        <v>54</v>
      </c>
      <c r="E73" s="5"/>
      <c r="F73" s="1" t="s">
        <v>55</v>
      </c>
      <c r="G73">
        <f t="shared" si="3"/>
        <v>0</v>
      </c>
    </row>
    <row r="74" spans="1:7" x14ac:dyDescent="0.25">
      <c r="A74" s="1" t="s">
        <v>146</v>
      </c>
      <c r="B74" t="s">
        <v>53</v>
      </c>
      <c r="C74" s="1" t="s">
        <v>97</v>
      </c>
      <c r="D74" s="1" t="s">
        <v>54</v>
      </c>
      <c r="E74" s="5"/>
      <c r="F74" s="1" t="s">
        <v>55</v>
      </c>
      <c r="G74">
        <f t="shared" si="3"/>
        <v>0</v>
      </c>
    </row>
    <row r="75" spans="1:7" x14ac:dyDescent="0.25">
      <c r="A75" s="1" t="s">
        <v>147</v>
      </c>
      <c r="B75" t="s">
        <v>53</v>
      </c>
      <c r="C75" s="1" t="s">
        <v>97</v>
      </c>
      <c r="D75" s="1" t="s">
        <v>54</v>
      </c>
      <c r="E75" s="5"/>
      <c r="F75" s="1" t="s">
        <v>55</v>
      </c>
      <c r="G75">
        <f t="shared" si="3"/>
        <v>0</v>
      </c>
    </row>
    <row r="76" spans="1:7" x14ac:dyDescent="0.25">
      <c r="A76" s="1" t="s">
        <v>148</v>
      </c>
      <c r="B76" t="s">
        <v>53</v>
      </c>
      <c r="C76" s="1" t="s">
        <v>97</v>
      </c>
      <c r="D76" s="1" t="s">
        <v>54</v>
      </c>
      <c r="E76" s="5"/>
      <c r="F76" s="1" t="s">
        <v>55</v>
      </c>
      <c r="G76">
        <f t="shared" si="3"/>
        <v>0</v>
      </c>
    </row>
    <row r="77" spans="1:7" ht="30" x14ac:dyDescent="0.25">
      <c r="A77" s="1" t="s">
        <v>149</v>
      </c>
      <c r="B77" t="s">
        <v>53</v>
      </c>
      <c r="C77" s="1" t="s">
        <v>97</v>
      </c>
      <c r="D77" s="1" t="s">
        <v>54</v>
      </c>
      <c r="E77" s="5"/>
      <c r="F77" s="1" t="s">
        <v>55</v>
      </c>
      <c r="G77">
        <f t="shared" si="3"/>
        <v>0</v>
      </c>
    </row>
    <row r="78" spans="1:7" ht="45" x14ac:dyDescent="0.25">
      <c r="A78" s="1" t="s">
        <v>56</v>
      </c>
      <c r="B78" t="s">
        <v>59</v>
      </c>
      <c r="C78" s="1" t="s">
        <v>97</v>
      </c>
      <c r="D78" s="1" t="s">
        <v>51</v>
      </c>
      <c r="E78" s="5"/>
      <c r="F78" s="1" t="s">
        <v>39</v>
      </c>
      <c r="G78">
        <f>E78</f>
        <v>0</v>
      </c>
    </row>
    <row r="79" spans="1:7" ht="30" x14ac:dyDescent="0.25">
      <c r="A79" s="1" t="s">
        <v>57</v>
      </c>
      <c r="B79" t="s">
        <v>59</v>
      </c>
      <c r="C79" s="1" t="s">
        <v>97</v>
      </c>
      <c r="D79" s="1" t="s">
        <v>114</v>
      </c>
      <c r="E79" s="5"/>
      <c r="F79" s="1" t="s">
        <v>39</v>
      </c>
      <c r="G79">
        <f t="shared" ref="G79:G91" si="4">E79</f>
        <v>0</v>
      </c>
    </row>
    <row r="80" spans="1:7" ht="30" x14ac:dyDescent="0.25">
      <c r="A80" s="1" t="s">
        <v>58</v>
      </c>
      <c r="B80" t="s">
        <v>59</v>
      </c>
      <c r="C80" s="1" t="s">
        <v>97</v>
      </c>
      <c r="D80" s="1" t="s">
        <v>114</v>
      </c>
      <c r="E80" s="5"/>
      <c r="F80" s="1" t="s">
        <v>39</v>
      </c>
      <c r="G80">
        <f t="shared" si="4"/>
        <v>0</v>
      </c>
    </row>
    <row r="81" spans="1:7" ht="30" x14ac:dyDescent="0.25">
      <c r="A81" s="1" t="s">
        <v>127</v>
      </c>
      <c r="B81" t="s">
        <v>99</v>
      </c>
      <c r="C81" s="1" t="s">
        <v>98</v>
      </c>
      <c r="D81" s="1" t="s">
        <v>114</v>
      </c>
      <c r="E81" s="5"/>
      <c r="F81" s="1" t="s">
        <v>39</v>
      </c>
      <c r="G81">
        <f t="shared" si="4"/>
        <v>0</v>
      </c>
    </row>
    <row r="82" spans="1:7" ht="30" x14ac:dyDescent="0.25">
      <c r="A82" s="1" t="s">
        <v>126</v>
      </c>
      <c r="B82" t="s">
        <v>99</v>
      </c>
      <c r="C82" s="1" t="s">
        <v>98</v>
      </c>
      <c r="D82" s="1" t="s">
        <v>114</v>
      </c>
      <c r="E82" s="5"/>
      <c r="F82" s="1" t="s">
        <v>39</v>
      </c>
      <c r="G82">
        <f t="shared" si="4"/>
        <v>0</v>
      </c>
    </row>
    <row r="83" spans="1:7" ht="30" x14ac:dyDescent="0.25">
      <c r="A83" s="1" t="s">
        <v>125</v>
      </c>
      <c r="B83" t="s">
        <v>99</v>
      </c>
      <c r="C83" s="1" t="s">
        <v>98</v>
      </c>
      <c r="D83" s="1" t="s">
        <v>114</v>
      </c>
      <c r="E83" s="5"/>
      <c r="F83" s="1" t="s">
        <v>39</v>
      </c>
      <c r="G83">
        <f t="shared" si="4"/>
        <v>0</v>
      </c>
    </row>
    <row r="84" spans="1:7" ht="30" x14ac:dyDescent="0.25">
      <c r="A84" s="1" t="s">
        <v>124</v>
      </c>
      <c r="B84" t="s">
        <v>99</v>
      </c>
      <c r="C84" s="1" t="s">
        <v>98</v>
      </c>
      <c r="D84" s="1" t="s">
        <v>114</v>
      </c>
      <c r="E84" s="5"/>
      <c r="F84" s="1" t="s">
        <v>39</v>
      </c>
      <c r="G84">
        <f t="shared" si="4"/>
        <v>0</v>
      </c>
    </row>
    <row r="85" spans="1:7" ht="30" x14ac:dyDescent="0.25">
      <c r="A85" s="2" t="s">
        <v>123</v>
      </c>
      <c r="B85" t="s">
        <v>99</v>
      </c>
      <c r="C85" s="1" t="s">
        <v>98</v>
      </c>
      <c r="D85" s="1" t="s">
        <v>115</v>
      </c>
      <c r="E85" s="5"/>
      <c r="F85" s="1" t="s">
        <v>39</v>
      </c>
      <c r="G85">
        <f t="shared" si="4"/>
        <v>0</v>
      </c>
    </row>
    <row r="86" spans="1:7" ht="30" x14ac:dyDescent="0.25">
      <c r="A86" s="3" t="s">
        <v>122</v>
      </c>
      <c r="B86" t="s">
        <v>99</v>
      </c>
      <c r="C86" s="1" t="s">
        <v>98</v>
      </c>
      <c r="D86" s="1" t="s">
        <v>116</v>
      </c>
      <c r="E86" s="5"/>
      <c r="F86" s="1" t="s">
        <v>39</v>
      </c>
      <c r="G86">
        <f t="shared" si="4"/>
        <v>0</v>
      </c>
    </row>
    <row r="87" spans="1:7" ht="30" x14ac:dyDescent="0.25">
      <c r="A87" s="1" t="s">
        <v>121</v>
      </c>
      <c r="B87" t="s">
        <v>99</v>
      </c>
      <c r="C87" s="1" t="s">
        <v>98</v>
      </c>
      <c r="D87" s="1" t="s">
        <v>116</v>
      </c>
      <c r="E87" s="5"/>
      <c r="F87" s="1" t="s">
        <v>39</v>
      </c>
      <c r="G87">
        <f t="shared" si="4"/>
        <v>0</v>
      </c>
    </row>
    <row r="88" spans="1:7" ht="30" x14ac:dyDescent="0.25">
      <c r="A88" s="1" t="s">
        <v>120</v>
      </c>
      <c r="B88" t="s">
        <v>99</v>
      </c>
      <c r="C88" s="1" t="s">
        <v>98</v>
      </c>
      <c r="D88" s="1" t="s">
        <v>114</v>
      </c>
      <c r="E88" s="5"/>
      <c r="F88" s="1" t="s">
        <v>39</v>
      </c>
      <c r="G88">
        <f t="shared" si="4"/>
        <v>0</v>
      </c>
    </row>
    <row r="89" spans="1:7" ht="30" x14ac:dyDescent="0.25">
      <c r="A89" s="1" t="s">
        <v>119</v>
      </c>
      <c r="B89" t="s">
        <v>99</v>
      </c>
      <c r="C89" s="1" t="s">
        <v>98</v>
      </c>
      <c r="D89" s="1" t="s">
        <v>114</v>
      </c>
      <c r="E89" s="5"/>
      <c r="F89" s="1" t="s">
        <v>39</v>
      </c>
      <c r="G89">
        <f t="shared" si="4"/>
        <v>0</v>
      </c>
    </row>
    <row r="90" spans="1:7" ht="30" x14ac:dyDescent="0.25">
      <c r="A90" s="1" t="s">
        <v>118</v>
      </c>
      <c r="B90" t="s">
        <v>99</v>
      </c>
      <c r="C90" s="1" t="s">
        <v>98</v>
      </c>
      <c r="D90" s="1" t="s">
        <v>116</v>
      </c>
      <c r="E90" s="5"/>
      <c r="F90" s="1" t="s">
        <v>39</v>
      </c>
      <c r="G90">
        <f t="shared" si="4"/>
        <v>0</v>
      </c>
    </row>
    <row r="91" spans="1:7" ht="30" x14ac:dyDescent="0.25">
      <c r="A91" s="1" t="s">
        <v>117</v>
      </c>
      <c r="B91" t="s">
        <v>99</v>
      </c>
      <c r="C91" s="1" t="s">
        <v>98</v>
      </c>
      <c r="D91" s="1" t="s">
        <v>114</v>
      </c>
      <c r="E91" s="5"/>
      <c r="F91" s="1" t="s">
        <v>39</v>
      </c>
      <c r="G91">
        <f t="shared" si="4"/>
        <v>0</v>
      </c>
    </row>
  </sheetData>
  <phoneticPr fontId="2" type="noConversion"/>
  <pageMargins left="0.7" right="0.7" top="0.75" bottom="0.75" header="0.3" footer="0.3"/>
  <pageSetup paperSize="9" orientation="portrait" horizontalDpi="360" verticalDpi="36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3FD17-6729-40F6-8D52-68F953DB5EF0}">
  <dimension ref="A1:L94"/>
  <sheetViews>
    <sheetView topLeftCell="A56" workbookViewId="0">
      <selection activeCell="H34" sqref="H34:H40"/>
    </sheetView>
  </sheetViews>
  <sheetFormatPr defaultRowHeight="15" x14ac:dyDescent="0.25"/>
  <cols>
    <col min="1" max="1" width="50.140625" customWidth="1"/>
    <col min="2" max="2" width="13" customWidth="1"/>
    <col min="3" max="3" width="24.42578125" customWidth="1"/>
    <col min="4" max="4" width="15" customWidth="1"/>
    <col min="6" max="6" width="13.42578125" customWidth="1"/>
    <col min="7" max="7" width="5.5703125" customWidth="1"/>
  </cols>
  <sheetData>
    <row r="1" spans="1:12" x14ac:dyDescent="0.25">
      <c r="A1" t="s">
        <v>0</v>
      </c>
    </row>
    <row r="3" spans="1:12" x14ac:dyDescent="0.25">
      <c r="A3" t="s">
        <v>2</v>
      </c>
    </row>
    <row r="5" spans="1:12" x14ac:dyDescent="0.25">
      <c r="A5" t="s">
        <v>3</v>
      </c>
    </row>
    <row r="6" spans="1:12" x14ac:dyDescent="0.25">
      <c r="A6" t="s">
        <v>1</v>
      </c>
    </row>
    <row r="8" spans="1:12" x14ac:dyDescent="0.25">
      <c r="A8" t="s">
        <v>28</v>
      </c>
      <c r="E8" s="4">
        <f>SUM(G11:G94)</f>
        <v>0</v>
      </c>
      <c r="F8" t="s">
        <v>153</v>
      </c>
    </row>
    <row r="10" spans="1:12" x14ac:dyDescent="0.25">
      <c r="B10" t="s">
        <v>18</v>
      </c>
      <c r="C10" t="s">
        <v>80</v>
      </c>
      <c r="E10" s="1" t="s">
        <v>4</v>
      </c>
      <c r="F10" t="s">
        <v>78</v>
      </c>
      <c r="G10" t="s">
        <v>7</v>
      </c>
    </row>
    <row r="11" spans="1:12" s="62" customFormat="1" x14ac:dyDescent="0.25">
      <c r="A11" s="69" t="s">
        <v>79</v>
      </c>
      <c r="B11" s="62" t="s">
        <v>77</v>
      </c>
      <c r="C11" s="63" t="s">
        <v>97</v>
      </c>
      <c r="D11" s="62" t="s">
        <v>52</v>
      </c>
      <c r="E11" s="64"/>
      <c r="F11" s="63" t="s">
        <v>16</v>
      </c>
      <c r="G11" s="62">
        <f>E11/625</f>
        <v>0</v>
      </c>
      <c r="H11" s="62">
        <v>625</v>
      </c>
    </row>
    <row r="12" spans="1:12" x14ac:dyDescent="0.25">
      <c r="A12" s="70" t="s">
        <v>60</v>
      </c>
      <c r="B12" t="s">
        <v>19</v>
      </c>
      <c r="C12" s="1" t="s">
        <v>97</v>
      </c>
      <c r="D12" t="s">
        <v>52</v>
      </c>
      <c r="E12" s="5"/>
      <c r="F12" s="1" t="s">
        <v>16</v>
      </c>
      <c r="G12">
        <f>E12/750</f>
        <v>0</v>
      </c>
      <c r="H12" t="s">
        <v>9</v>
      </c>
    </row>
    <row r="13" spans="1:12" x14ac:dyDescent="0.25">
      <c r="A13" s="70" t="s">
        <v>61</v>
      </c>
      <c r="B13" t="s">
        <v>19</v>
      </c>
      <c r="C13" s="1" t="s">
        <v>97</v>
      </c>
      <c r="D13" t="s">
        <v>52</v>
      </c>
      <c r="E13" s="5"/>
      <c r="F13" s="1" t="s">
        <v>17</v>
      </c>
      <c r="G13">
        <f>E13/1.5</f>
        <v>0</v>
      </c>
      <c r="H13" t="s">
        <v>10</v>
      </c>
      <c r="L13" t="s">
        <v>4</v>
      </c>
    </row>
    <row r="14" spans="1:12" x14ac:dyDescent="0.25">
      <c r="A14" s="70" t="s">
        <v>62</v>
      </c>
      <c r="B14" t="s">
        <v>19</v>
      </c>
      <c r="C14" s="1" t="s">
        <v>97</v>
      </c>
      <c r="D14" t="s">
        <v>52</v>
      </c>
      <c r="E14" s="5"/>
      <c r="F14" s="1" t="s">
        <v>17</v>
      </c>
      <c r="G14">
        <f>E14/6</f>
        <v>0</v>
      </c>
      <c r="H14" t="s">
        <v>11</v>
      </c>
    </row>
    <row r="15" spans="1:12" x14ac:dyDescent="0.25">
      <c r="A15" s="70" t="s">
        <v>63</v>
      </c>
      <c r="B15" t="s">
        <v>19</v>
      </c>
      <c r="C15" s="1" t="s">
        <v>97</v>
      </c>
      <c r="D15" t="s">
        <v>52</v>
      </c>
      <c r="E15" s="5"/>
      <c r="F15" s="1" t="s">
        <v>16</v>
      </c>
      <c r="G15">
        <f>E15/500</f>
        <v>0</v>
      </c>
      <c r="H15" t="s">
        <v>167</v>
      </c>
    </row>
    <row r="16" spans="1:12" x14ac:dyDescent="0.25">
      <c r="A16" s="70" t="s">
        <v>64</v>
      </c>
      <c r="B16" t="s">
        <v>19</v>
      </c>
      <c r="C16" s="1" t="s">
        <v>97</v>
      </c>
      <c r="D16" t="s">
        <v>52</v>
      </c>
      <c r="E16" s="5"/>
      <c r="F16" s="1" t="s">
        <v>17</v>
      </c>
      <c r="G16">
        <f>E16/15</f>
        <v>0</v>
      </c>
      <c r="H16" t="s">
        <v>13</v>
      </c>
    </row>
    <row r="17" spans="1:11" x14ac:dyDescent="0.25">
      <c r="A17" s="70" t="s">
        <v>5</v>
      </c>
      <c r="B17" t="s">
        <v>19</v>
      </c>
      <c r="C17" s="1" t="s">
        <v>97</v>
      </c>
      <c r="D17" t="s">
        <v>52</v>
      </c>
      <c r="E17" s="5"/>
      <c r="F17" s="1" t="s">
        <v>17</v>
      </c>
      <c r="G17">
        <f>E17/4</f>
        <v>0</v>
      </c>
      <c r="H17" t="s">
        <v>14</v>
      </c>
    </row>
    <row r="18" spans="1:11" s="65" customFormat="1" x14ac:dyDescent="0.25">
      <c r="A18" s="71" t="s">
        <v>6</v>
      </c>
      <c r="B18" s="65" t="s">
        <v>19</v>
      </c>
      <c r="C18" s="66" t="s">
        <v>97</v>
      </c>
      <c r="D18" s="65" t="s">
        <v>52</v>
      </c>
      <c r="E18" s="67"/>
      <c r="F18" s="66" t="s">
        <v>17</v>
      </c>
      <c r="G18" s="65">
        <f>E18/5</f>
        <v>0</v>
      </c>
      <c r="H18" s="65" t="s">
        <v>15</v>
      </c>
    </row>
    <row r="19" spans="1:11" ht="45" x14ac:dyDescent="0.25">
      <c r="A19" s="68" t="s">
        <v>168</v>
      </c>
      <c r="B19" t="s">
        <v>19</v>
      </c>
      <c r="C19" s="1" t="s">
        <v>101</v>
      </c>
      <c r="D19" s="1" t="s">
        <v>52</v>
      </c>
      <c r="E19" s="5"/>
      <c r="F19" s="1" t="s">
        <v>17</v>
      </c>
      <c r="G19">
        <f>E19/5</f>
        <v>0</v>
      </c>
      <c r="H19" t="s">
        <v>44</v>
      </c>
      <c r="K19" t="s">
        <v>176</v>
      </c>
    </row>
    <row r="20" spans="1:11" ht="45" x14ac:dyDescent="0.25">
      <c r="A20" s="68" t="s">
        <v>169</v>
      </c>
      <c r="B20" t="s">
        <v>19</v>
      </c>
      <c r="C20" s="1" t="s">
        <v>101</v>
      </c>
      <c r="D20" s="1" t="s">
        <v>52</v>
      </c>
      <c r="E20" s="5"/>
      <c r="F20" s="1" t="s">
        <v>17</v>
      </c>
      <c r="G20">
        <f>E20/6</f>
        <v>0</v>
      </c>
      <c r="H20" t="s">
        <v>8</v>
      </c>
    </row>
    <row r="21" spans="1:11" ht="45" x14ac:dyDescent="0.25">
      <c r="A21" s="68" t="s">
        <v>170</v>
      </c>
      <c r="B21" t="s">
        <v>19</v>
      </c>
      <c r="C21" s="1" t="s">
        <v>101</v>
      </c>
      <c r="D21" s="1" t="s">
        <v>52</v>
      </c>
      <c r="E21" s="5"/>
      <c r="F21" s="1" t="s">
        <v>17</v>
      </c>
      <c r="G21">
        <f>E21/12</f>
        <v>0</v>
      </c>
      <c r="H21" t="s">
        <v>45</v>
      </c>
    </row>
    <row r="22" spans="1:11" ht="45" x14ac:dyDescent="0.25">
      <c r="A22" s="68" t="s">
        <v>171</v>
      </c>
      <c r="B22" t="s">
        <v>19</v>
      </c>
      <c r="C22" s="1" t="s">
        <v>101</v>
      </c>
      <c r="D22" s="1" t="s">
        <v>52</v>
      </c>
      <c r="E22" s="5"/>
      <c r="F22" s="1" t="s">
        <v>17</v>
      </c>
      <c r="G22">
        <f>E22/48</f>
        <v>0</v>
      </c>
      <c r="H22" t="s">
        <v>46</v>
      </c>
    </row>
    <row r="23" spans="1:11" ht="45" x14ac:dyDescent="0.25">
      <c r="A23" s="68" t="s">
        <v>172</v>
      </c>
      <c r="B23" t="s">
        <v>19</v>
      </c>
      <c r="C23" s="1" t="s">
        <v>101</v>
      </c>
      <c r="D23" s="1" t="s">
        <v>52</v>
      </c>
      <c r="E23" s="5"/>
      <c r="F23" s="1" t="s">
        <v>17</v>
      </c>
      <c r="G23">
        <f>E23/4</f>
        <v>0</v>
      </c>
      <c r="H23" t="s">
        <v>47</v>
      </c>
    </row>
    <row r="24" spans="1:11" ht="45" x14ac:dyDescent="0.25">
      <c r="A24" s="68" t="s">
        <v>173</v>
      </c>
      <c r="B24" t="s">
        <v>19</v>
      </c>
      <c r="C24" s="1" t="s">
        <v>101</v>
      </c>
      <c r="D24" s="1" t="s">
        <v>52</v>
      </c>
      <c r="E24" s="5"/>
      <c r="F24" s="1" t="s">
        <v>17</v>
      </c>
      <c r="G24">
        <f>E24/120</f>
        <v>0</v>
      </c>
      <c r="H24" t="s">
        <v>48</v>
      </c>
    </row>
    <row r="25" spans="1:11" ht="45" x14ac:dyDescent="0.25">
      <c r="A25" s="68" t="s">
        <v>174</v>
      </c>
      <c r="B25" t="s">
        <v>19</v>
      </c>
      <c r="C25" s="1" t="s">
        <v>101</v>
      </c>
      <c r="D25" s="1" t="s">
        <v>52</v>
      </c>
      <c r="E25" s="5"/>
      <c r="F25" s="1" t="s">
        <v>17</v>
      </c>
      <c r="G25">
        <f>E25/32</f>
        <v>0</v>
      </c>
      <c r="H25" t="s">
        <v>49</v>
      </c>
    </row>
    <row r="26" spans="1:11" ht="45" x14ac:dyDescent="0.25">
      <c r="A26" s="68" t="s">
        <v>175</v>
      </c>
      <c r="B26" t="s">
        <v>19</v>
      </c>
      <c r="C26" s="1" t="s">
        <v>101</v>
      </c>
      <c r="D26" s="1" t="s">
        <v>52</v>
      </c>
      <c r="E26" s="5"/>
      <c r="F26" s="1" t="s">
        <v>17</v>
      </c>
      <c r="G26">
        <f>E26/40</f>
        <v>0</v>
      </c>
      <c r="H26" t="s">
        <v>50</v>
      </c>
    </row>
    <row r="27" spans="1:11" s="62" customFormat="1" ht="29.25" customHeight="1" x14ac:dyDescent="0.25">
      <c r="A27" s="63" t="s">
        <v>184</v>
      </c>
      <c r="B27" s="62" t="s">
        <v>20</v>
      </c>
      <c r="C27" s="63" t="s">
        <v>110</v>
      </c>
      <c r="D27" s="62" t="s">
        <v>52</v>
      </c>
      <c r="E27" s="64"/>
      <c r="F27" s="63" t="s">
        <v>16</v>
      </c>
      <c r="G27" s="62">
        <f>E27/1000</f>
        <v>0</v>
      </c>
      <c r="H27" s="62" t="s">
        <v>21</v>
      </c>
    </row>
    <row r="28" spans="1:11" ht="30" x14ac:dyDescent="0.25">
      <c r="A28" s="1" t="s">
        <v>187</v>
      </c>
      <c r="B28" t="s">
        <v>20</v>
      </c>
      <c r="C28" s="1" t="s">
        <v>110</v>
      </c>
      <c r="D28" t="s">
        <v>52</v>
      </c>
      <c r="E28" s="5"/>
      <c r="F28" s="1" t="s">
        <v>16</v>
      </c>
      <c r="G28">
        <f>E28/500</f>
        <v>0</v>
      </c>
      <c r="H28" t="s">
        <v>22</v>
      </c>
    </row>
    <row r="29" spans="1:11" ht="30" x14ac:dyDescent="0.25">
      <c r="A29" s="1" t="s">
        <v>186</v>
      </c>
      <c r="B29" t="s">
        <v>20</v>
      </c>
      <c r="C29" s="1" t="s">
        <v>110</v>
      </c>
      <c r="D29" t="s">
        <v>52</v>
      </c>
      <c r="E29" s="5"/>
      <c r="F29" s="1" t="s">
        <v>16</v>
      </c>
      <c r="G29">
        <f>E29/400</f>
        <v>0</v>
      </c>
      <c r="H29" t="s">
        <v>185</v>
      </c>
    </row>
    <row r="30" spans="1:11" ht="30" x14ac:dyDescent="0.25">
      <c r="A30" s="1" t="s">
        <v>68</v>
      </c>
      <c r="B30" t="s">
        <v>20</v>
      </c>
      <c r="C30" s="1" t="s">
        <v>110</v>
      </c>
      <c r="D30" t="s">
        <v>52</v>
      </c>
      <c r="E30" s="5"/>
      <c r="F30" s="1" t="s">
        <v>16</v>
      </c>
      <c r="G30">
        <f>E30/480</f>
        <v>0</v>
      </c>
      <c r="H30" t="s">
        <v>24</v>
      </c>
    </row>
    <row r="31" spans="1:11" ht="30" x14ac:dyDescent="0.25">
      <c r="A31" s="1" t="s">
        <v>69</v>
      </c>
      <c r="B31" t="s">
        <v>20</v>
      </c>
      <c r="C31" s="1" t="s">
        <v>110</v>
      </c>
      <c r="D31" t="s">
        <v>52</v>
      </c>
      <c r="E31" s="5"/>
      <c r="F31" s="1" t="s">
        <v>16</v>
      </c>
      <c r="G31">
        <f>E31/500</f>
        <v>0</v>
      </c>
      <c r="H31" t="s">
        <v>25</v>
      </c>
    </row>
    <row r="32" spans="1:11" ht="30" x14ac:dyDescent="0.25">
      <c r="A32" s="1" t="s">
        <v>70</v>
      </c>
      <c r="B32" t="s">
        <v>20</v>
      </c>
      <c r="C32" s="1" t="s">
        <v>110</v>
      </c>
      <c r="D32" t="s">
        <v>52</v>
      </c>
      <c r="E32" s="5"/>
      <c r="F32" s="1" t="s">
        <v>16</v>
      </c>
      <c r="G32">
        <f>E32/200</f>
        <v>0</v>
      </c>
      <c r="H32" t="s">
        <v>26</v>
      </c>
    </row>
    <row r="33" spans="1:10" ht="30" x14ac:dyDescent="0.25">
      <c r="A33" s="1" t="s">
        <v>71</v>
      </c>
      <c r="B33" t="s">
        <v>20</v>
      </c>
      <c r="C33" s="1" t="s">
        <v>110</v>
      </c>
      <c r="D33" t="s">
        <v>52</v>
      </c>
      <c r="E33" s="5"/>
      <c r="F33" s="1" t="s">
        <v>16</v>
      </c>
      <c r="G33">
        <f>E33/800</f>
        <v>0</v>
      </c>
      <c r="H33" t="s">
        <v>27</v>
      </c>
    </row>
    <row r="34" spans="1:10" ht="45" x14ac:dyDescent="0.25">
      <c r="A34" s="1" t="s">
        <v>72</v>
      </c>
      <c r="B34" t="s">
        <v>20</v>
      </c>
      <c r="C34" s="1" t="s">
        <v>110</v>
      </c>
      <c r="D34" t="s">
        <v>52</v>
      </c>
      <c r="E34" s="5"/>
      <c r="F34" s="1" t="s">
        <v>16</v>
      </c>
      <c r="G34">
        <f>E34/800</f>
        <v>0</v>
      </c>
      <c r="H34" t="s">
        <v>29</v>
      </c>
    </row>
    <row r="35" spans="1:10" ht="30" x14ac:dyDescent="0.25">
      <c r="A35" s="1" t="s">
        <v>73</v>
      </c>
      <c r="B35" t="s">
        <v>20</v>
      </c>
      <c r="C35" s="1" t="s">
        <v>110</v>
      </c>
      <c r="D35" t="s">
        <v>52</v>
      </c>
      <c r="E35" s="5"/>
      <c r="F35" s="1" t="s">
        <v>16</v>
      </c>
      <c r="G35">
        <f>E35/400</f>
        <v>0</v>
      </c>
      <c r="H35" t="s">
        <v>30</v>
      </c>
    </row>
    <row r="36" spans="1:10" ht="30" x14ac:dyDescent="0.25">
      <c r="A36" s="1" t="s">
        <v>74</v>
      </c>
      <c r="B36" t="s">
        <v>20</v>
      </c>
      <c r="C36" s="1" t="s">
        <v>110</v>
      </c>
      <c r="D36" t="s">
        <v>52</v>
      </c>
      <c r="E36" s="5"/>
      <c r="F36" s="1" t="s">
        <v>16</v>
      </c>
      <c r="G36">
        <f>E36/800</f>
        <v>0</v>
      </c>
      <c r="H36" t="s">
        <v>31</v>
      </c>
    </row>
    <row r="37" spans="1:10" ht="30" x14ac:dyDescent="0.25">
      <c r="A37" s="1" t="s">
        <v>81</v>
      </c>
      <c r="B37" t="s">
        <v>20</v>
      </c>
      <c r="C37" s="1" t="s">
        <v>110</v>
      </c>
      <c r="D37" t="s">
        <v>52</v>
      </c>
      <c r="E37" s="5"/>
      <c r="F37" s="1" t="s">
        <v>16</v>
      </c>
      <c r="G37">
        <f>E37/320</f>
        <v>0</v>
      </c>
      <c r="H37" t="s">
        <v>32</v>
      </c>
    </row>
    <row r="38" spans="1:10" ht="30" x14ac:dyDescent="0.25">
      <c r="A38" s="1" t="s">
        <v>75</v>
      </c>
      <c r="B38" t="s">
        <v>20</v>
      </c>
      <c r="C38" s="1" t="s">
        <v>110</v>
      </c>
      <c r="D38" t="s">
        <v>52</v>
      </c>
      <c r="E38" s="5"/>
      <c r="F38" s="1" t="s">
        <v>16</v>
      </c>
      <c r="G38">
        <f>E38/400</f>
        <v>0</v>
      </c>
      <c r="H38" t="s">
        <v>33</v>
      </c>
    </row>
    <row r="39" spans="1:10" ht="30" x14ac:dyDescent="0.25">
      <c r="A39" s="1" t="s">
        <v>76</v>
      </c>
      <c r="B39" t="s">
        <v>20</v>
      </c>
      <c r="C39" s="1" t="s">
        <v>110</v>
      </c>
      <c r="D39" t="s">
        <v>52</v>
      </c>
      <c r="E39" s="5"/>
      <c r="F39" s="1" t="s">
        <v>16</v>
      </c>
      <c r="G39">
        <f>E39/100</f>
        <v>0</v>
      </c>
      <c r="H39" t="s">
        <v>34</v>
      </c>
    </row>
    <row r="40" spans="1:10" s="65" customFormat="1" ht="30" x14ac:dyDescent="0.25">
      <c r="A40" s="66" t="s">
        <v>82</v>
      </c>
      <c r="B40" s="65" t="s">
        <v>20</v>
      </c>
      <c r="C40" s="66" t="s">
        <v>110</v>
      </c>
      <c r="D40" t="s">
        <v>52</v>
      </c>
      <c r="E40" s="67"/>
      <c r="F40" s="66" t="s">
        <v>16</v>
      </c>
      <c r="G40" s="65">
        <f>E40/400</f>
        <v>0</v>
      </c>
      <c r="H40" s="65" t="s">
        <v>33</v>
      </c>
    </row>
    <row r="41" spans="1:10" s="73" customFormat="1" ht="30" x14ac:dyDescent="0.25">
      <c r="A41" s="72" t="s">
        <v>36</v>
      </c>
      <c r="B41" s="72" t="s">
        <v>35</v>
      </c>
      <c r="C41" s="72" t="s">
        <v>177</v>
      </c>
      <c r="D41" s="72" t="s">
        <v>111</v>
      </c>
      <c r="F41" s="72" t="s">
        <v>39</v>
      </c>
      <c r="G41" s="73">
        <f>E41</f>
        <v>0</v>
      </c>
      <c r="J41" s="73" t="s">
        <v>178</v>
      </c>
    </row>
    <row r="42" spans="1:10" s="73" customFormat="1" ht="30" x14ac:dyDescent="0.25">
      <c r="A42" s="72" t="s">
        <v>37</v>
      </c>
      <c r="B42" s="72" t="s">
        <v>35</v>
      </c>
      <c r="C42" s="72" t="s">
        <v>177</v>
      </c>
      <c r="D42" s="72" t="s">
        <v>112</v>
      </c>
      <c r="F42" s="72" t="s">
        <v>39</v>
      </c>
      <c r="G42" s="73">
        <f t="shared" ref="G42:G43" si="0">E42</f>
        <v>0</v>
      </c>
    </row>
    <row r="43" spans="1:10" s="73" customFormat="1" ht="30" x14ac:dyDescent="0.25">
      <c r="A43" s="72" t="s">
        <v>38</v>
      </c>
      <c r="B43" s="72" t="s">
        <v>35</v>
      </c>
      <c r="C43" s="72" t="s">
        <v>177</v>
      </c>
      <c r="D43" s="72" t="s">
        <v>111</v>
      </c>
      <c r="F43" s="72" t="s">
        <v>39</v>
      </c>
      <c r="G43" s="73">
        <f t="shared" si="0"/>
        <v>0</v>
      </c>
    </row>
    <row r="44" spans="1:10" ht="30" x14ac:dyDescent="0.25">
      <c r="A44" s="1" t="s">
        <v>128</v>
      </c>
      <c r="B44" s="1" t="s">
        <v>35</v>
      </c>
      <c r="C44" s="1" t="s">
        <v>101</v>
      </c>
      <c r="D44" s="1" t="s">
        <v>111</v>
      </c>
      <c r="E44" s="5"/>
      <c r="F44" s="1" t="s">
        <v>39</v>
      </c>
      <c r="G44">
        <f>E44</f>
        <v>0</v>
      </c>
    </row>
    <row r="45" spans="1:10" ht="30" x14ac:dyDescent="0.25">
      <c r="A45" s="1" t="s">
        <v>129</v>
      </c>
      <c r="B45" s="1" t="s">
        <v>35</v>
      </c>
      <c r="C45" s="1" t="s">
        <v>101</v>
      </c>
      <c r="D45" s="1" t="s">
        <v>112</v>
      </c>
      <c r="E45" s="5"/>
      <c r="F45" s="1" t="s">
        <v>39</v>
      </c>
      <c r="G45">
        <f t="shared" ref="G45:G46" si="1">E45</f>
        <v>0</v>
      </c>
    </row>
    <row r="46" spans="1:10" s="65" customFormat="1" ht="30" x14ac:dyDescent="0.25">
      <c r="A46" s="66" t="s">
        <v>130</v>
      </c>
      <c r="B46" s="66" t="s">
        <v>35</v>
      </c>
      <c r="C46" s="66" t="s">
        <v>101</v>
      </c>
      <c r="D46" s="66" t="s">
        <v>111</v>
      </c>
      <c r="E46" s="67"/>
      <c r="F46" s="66" t="s">
        <v>39</v>
      </c>
      <c r="G46" s="65">
        <f t="shared" si="1"/>
        <v>0</v>
      </c>
    </row>
    <row r="47" spans="1:10" ht="30" x14ac:dyDescent="0.25">
      <c r="A47" s="1" t="s">
        <v>179</v>
      </c>
      <c r="B47" s="1" t="s">
        <v>35</v>
      </c>
      <c r="C47" s="1" t="s">
        <v>182</v>
      </c>
      <c r="D47" s="1" t="s">
        <v>111</v>
      </c>
      <c r="E47" s="5"/>
      <c r="F47" s="1" t="s">
        <v>39</v>
      </c>
      <c r="G47">
        <f>E47</f>
        <v>0</v>
      </c>
      <c r="J47" t="s">
        <v>183</v>
      </c>
    </row>
    <row r="48" spans="1:10" ht="30" x14ac:dyDescent="0.25">
      <c r="A48" s="1" t="s">
        <v>180</v>
      </c>
      <c r="B48" s="1" t="s">
        <v>35</v>
      </c>
      <c r="C48" s="1" t="s">
        <v>182</v>
      </c>
      <c r="D48" s="1" t="s">
        <v>112</v>
      </c>
      <c r="E48" s="5"/>
      <c r="F48" s="1" t="s">
        <v>39</v>
      </c>
      <c r="G48">
        <f t="shared" ref="G48:G49" si="2">E48</f>
        <v>0</v>
      </c>
    </row>
    <row r="49" spans="1:8" s="65" customFormat="1" ht="30" x14ac:dyDescent="0.25">
      <c r="A49" s="66" t="s">
        <v>181</v>
      </c>
      <c r="B49" s="66" t="s">
        <v>35</v>
      </c>
      <c r="C49" s="66" t="s">
        <v>182</v>
      </c>
      <c r="D49" s="66" t="s">
        <v>111</v>
      </c>
      <c r="E49" s="67"/>
      <c r="F49" s="66" t="s">
        <v>39</v>
      </c>
      <c r="G49" s="65">
        <f t="shared" si="2"/>
        <v>0</v>
      </c>
    </row>
    <row r="50" spans="1:8" ht="45" x14ac:dyDescent="0.25">
      <c r="A50" s="1" t="s">
        <v>84</v>
      </c>
      <c r="B50" t="s">
        <v>20</v>
      </c>
      <c r="C50" s="1" t="s">
        <v>100</v>
      </c>
      <c r="D50" s="1" t="s">
        <v>83</v>
      </c>
      <c r="E50" s="5"/>
      <c r="F50" s="1" t="s">
        <v>16</v>
      </c>
      <c r="G50">
        <f>E50/1000</f>
        <v>0</v>
      </c>
      <c r="H50" t="s">
        <v>21</v>
      </c>
    </row>
    <row r="51" spans="1:8" ht="45" x14ac:dyDescent="0.25">
      <c r="A51" s="1" t="s">
        <v>86</v>
      </c>
      <c r="B51" t="s">
        <v>20</v>
      </c>
      <c r="C51" s="1" t="s">
        <v>100</v>
      </c>
      <c r="D51" s="1" t="s">
        <v>83</v>
      </c>
      <c r="E51" s="5"/>
      <c r="F51" s="1" t="s">
        <v>16</v>
      </c>
      <c r="G51">
        <f>E51/500</f>
        <v>0</v>
      </c>
      <c r="H51" t="s">
        <v>22</v>
      </c>
    </row>
    <row r="52" spans="1:8" ht="30" x14ac:dyDescent="0.25">
      <c r="A52" s="1" t="s">
        <v>85</v>
      </c>
      <c r="B52" t="s">
        <v>20</v>
      </c>
      <c r="C52" s="1" t="s">
        <v>100</v>
      </c>
      <c r="D52" s="1" t="s">
        <v>83</v>
      </c>
      <c r="E52" s="5"/>
      <c r="F52" s="1" t="s">
        <v>16</v>
      </c>
      <c r="G52">
        <f>E52/1000</f>
        <v>0</v>
      </c>
      <c r="H52" t="s">
        <v>23</v>
      </c>
    </row>
    <row r="53" spans="1:8" ht="45" x14ac:dyDescent="0.25">
      <c r="A53" s="1" t="s">
        <v>40</v>
      </c>
      <c r="B53" t="s">
        <v>20</v>
      </c>
      <c r="C53" s="1" t="s">
        <v>100</v>
      </c>
      <c r="D53" s="1" t="s">
        <v>83</v>
      </c>
      <c r="E53" s="5"/>
      <c r="F53" s="1" t="s">
        <v>16</v>
      </c>
      <c r="G53">
        <f>E53/480</f>
        <v>0</v>
      </c>
      <c r="H53" t="s">
        <v>24</v>
      </c>
    </row>
    <row r="54" spans="1:8" ht="45" x14ac:dyDescent="0.25">
      <c r="A54" s="1" t="s">
        <v>41</v>
      </c>
      <c r="B54" t="s">
        <v>20</v>
      </c>
      <c r="C54" s="1" t="s">
        <v>100</v>
      </c>
      <c r="D54" s="1" t="s">
        <v>83</v>
      </c>
      <c r="E54" s="5"/>
      <c r="F54" s="1" t="s">
        <v>16</v>
      </c>
      <c r="G54">
        <f>E54/500</f>
        <v>0</v>
      </c>
      <c r="H54" t="s">
        <v>25</v>
      </c>
    </row>
    <row r="55" spans="1:8" ht="45" x14ac:dyDescent="0.25">
      <c r="A55" s="1" t="s">
        <v>42</v>
      </c>
      <c r="B55" t="s">
        <v>20</v>
      </c>
      <c r="C55" s="1" t="s">
        <v>100</v>
      </c>
      <c r="D55" s="1" t="s">
        <v>83</v>
      </c>
      <c r="E55" s="5"/>
      <c r="F55" s="1" t="s">
        <v>16</v>
      </c>
      <c r="G55">
        <f>E55/200</f>
        <v>0</v>
      </c>
      <c r="H55" t="s">
        <v>26</v>
      </c>
    </row>
    <row r="56" spans="1:8" ht="45" x14ac:dyDescent="0.25">
      <c r="A56" s="1" t="s">
        <v>43</v>
      </c>
      <c r="B56" t="s">
        <v>20</v>
      </c>
      <c r="C56" s="1" t="s">
        <v>100</v>
      </c>
      <c r="D56" s="1" t="s">
        <v>83</v>
      </c>
      <c r="E56" s="5"/>
      <c r="F56" s="1" t="s">
        <v>16</v>
      </c>
      <c r="G56">
        <f>E56/800</f>
        <v>0</v>
      </c>
      <c r="H56" t="s">
        <v>27</v>
      </c>
    </row>
    <row r="57" spans="1:8" ht="30" x14ac:dyDescent="0.25">
      <c r="A57" s="1" t="s">
        <v>151</v>
      </c>
      <c r="B57" t="s">
        <v>19</v>
      </c>
      <c r="C57" s="1" t="s">
        <v>4</v>
      </c>
      <c r="D57" s="1" t="s">
        <v>111</v>
      </c>
      <c r="E57" s="5"/>
      <c r="F57" s="1" t="s">
        <v>39</v>
      </c>
      <c r="G57">
        <f>E57</f>
        <v>0</v>
      </c>
    </row>
    <row r="58" spans="1:8" ht="33" customHeight="1" x14ac:dyDescent="0.25">
      <c r="A58" s="1" t="s">
        <v>152</v>
      </c>
      <c r="B58" t="s">
        <v>19</v>
      </c>
      <c r="C58" s="1" t="s">
        <v>4</v>
      </c>
      <c r="D58" s="1" t="s">
        <v>113</v>
      </c>
      <c r="E58" s="5"/>
      <c r="F58" s="1" t="s">
        <v>39</v>
      </c>
      <c r="G58">
        <f>E58</f>
        <v>0</v>
      </c>
    </row>
    <row r="59" spans="1:8" ht="30" x14ac:dyDescent="0.25">
      <c r="A59" s="1" t="s">
        <v>131</v>
      </c>
      <c r="B59" t="s">
        <v>53</v>
      </c>
      <c r="C59" s="1" t="s">
        <v>97</v>
      </c>
      <c r="D59" s="1" t="s">
        <v>54</v>
      </c>
      <c r="E59" s="5"/>
      <c r="F59" s="1" t="s">
        <v>55</v>
      </c>
      <c r="G59">
        <f>E59/200</f>
        <v>0</v>
      </c>
    </row>
    <row r="60" spans="1:8" ht="30" x14ac:dyDescent="0.25">
      <c r="A60" s="1" t="s">
        <v>132</v>
      </c>
      <c r="B60" t="s">
        <v>53</v>
      </c>
      <c r="C60" s="1" t="s">
        <v>97</v>
      </c>
      <c r="D60" s="1" t="s">
        <v>54</v>
      </c>
      <c r="E60" s="5"/>
      <c r="F60" s="1" t="s">
        <v>55</v>
      </c>
      <c r="G60">
        <f t="shared" ref="G60:G69" si="3">E60/200</f>
        <v>0</v>
      </c>
    </row>
    <row r="61" spans="1:8" ht="30" x14ac:dyDescent="0.25">
      <c r="A61" s="1" t="s">
        <v>140</v>
      </c>
      <c r="B61" t="s">
        <v>53</v>
      </c>
      <c r="C61" s="1" t="s">
        <v>97</v>
      </c>
      <c r="D61" s="1" t="s">
        <v>54</v>
      </c>
      <c r="E61" s="5"/>
      <c r="F61" s="1" t="s">
        <v>55</v>
      </c>
      <c r="G61">
        <f>E61/200</f>
        <v>0</v>
      </c>
    </row>
    <row r="62" spans="1:8" ht="30" x14ac:dyDescent="0.25">
      <c r="A62" s="1" t="s">
        <v>133</v>
      </c>
      <c r="B62" t="s">
        <v>53</v>
      </c>
      <c r="C62" s="1" t="s">
        <v>97</v>
      </c>
      <c r="D62" s="1" t="s">
        <v>54</v>
      </c>
      <c r="E62" s="5"/>
      <c r="F62" s="1" t="s">
        <v>55</v>
      </c>
      <c r="G62">
        <f t="shared" si="3"/>
        <v>0</v>
      </c>
    </row>
    <row r="63" spans="1:8" ht="30" x14ac:dyDescent="0.25">
      <c r="A63" s="1" t="s">
        <v>141</v>
      </c>
      <c r="B63" t="s">
        <v>53</v>
      </c>
      <c r="C63" s="1" t="s">
        <v>97</v>
      </c>
      <c r="D63" s="1" t="s">
        <v>54</v>
      </c>
      <c r="E63" s="5"/>
      <c r="F63" s="1" t="s">
        <v>55</v>
      </c>
      <c r="G63">
        <f>E63/200</f>
        <v>0</v>
      </c>
    </row>
    <row r="64" spans="1:8" ht="30" x14ac:dyDescent="0.25">
      <c r="A64" s="1" t="s">
        <v>134</v>
      </c>
      <c r="B64" t="s">
        <v>53</v>
      </c>
      <c r="C64" s="1" t="s">
        <v>97</v>
      </c>
      <c r="D64" s="1" t="s">
        <v>54</v>
      </c>
      <c r="E64" s="5"/>
      <c r="F64" s="1" t="s">
        <v>55</v>
      </c>
      <c r="G64">
        <f t="shared" si="3"/>
        <v>0</v>
      </c>
    </row>
    <row r="65" spans="1:7" ht="30" x14ac:dyDescent="0.25">
      <c r="A65" s="1" t="s">
        <v>135</v>
      </c>
      <c r="B65" t="s">
        <v>53</v>
      </c>
      <c r="C65" s="1" t="s">
        <v>97</v>
      </c>
      <c r="D65" s="1" t="s">
        <v>54</v>
      </c>
      <c r="E65" s="5"/>
      <c r="F65" s="1" t="s">
        <v>55</v>
      </c>
      <c r="G65">
        <f t="shared" si="3"/>
        <v>0</v>
      </c>
    </row>
    <row r="66" spans="1:7" ht="30" x14ac:dyDescent="0.25">
      <c r="A66" s="1" t="s">
        <v>136</v>
      </c>
      <c r="B66" t="s">
        <v>53</v>
      </c>
      <c r="C66" s="1" t="s">
        <v>97</v>
      </c>
      <c r="D66" s="1" t="s">
        <v>54</v>
      </c>
      <c r="E66" s="5"/>
      <c r="F66" s="1" t="s">
        <v>55</v>
      </c>
      <c r="G66">
        <f t="shared" si="3"/>
        <v>0</v>
      </c>
    </row>
    <row r="67" spans="1:7" ht="30" x14ac:dyDescent="0.25">
      <c r="A67" s="1" t="s">
        <v>137</v>
      </c>
      <c r="B67" t="s">
        <v>53</v>
      </c>
      <c r="C67" s="1" t="s">
        <v>97</v>
      </c>
      <c r="D67" s="1" t="s">
        <v>54</v>
      </c>
      <c r="E67" s="5"/>
      <c r="F67" s="1" t="s">
        <v>55</v>
      </c>
      <c r="G67">
        <f t="shared" si="3"/>
        <v>0</v>
      </c>
    </row>
    <row r="68" spans="1:7" ht="30" x14ac:dyDescent="0.25">
      <c r="A68" s="1" t="s">
        <v>138</v>
      </c>
      <c r="B68" t="s">
        <v>53</v>
      </c>
      <c r="C68" s="1" t="s">
        <v>97</v>
      </c>
      <c r="D68" s="1" t="s">
        <v>54</v>
      </c>
      <c r="E68" s="5"/>
      <c r="F68" s="1" t="s">
        <v>55</v>
      </c>
      <c r="G68">
        <f t="shared" si="3"/>
        <v>0</v>
      </c>
    </row>
    <row r="69" spans="1:7" ht="30" x14ac:dyDescent="0.25">
      <c r="A69" s="1" t="s">
        <v>139</v>
      </c>
      <c r="B69" t="s">
        <v>53</v>
      </c>
      <c r="C69" s="1" t="s">
        <v>97</v>
      </c>
      <c r="D69" s="1" t="s">
        <v>54</v>
      </c>
      <c r="E69" s="5"/>
      <c r="F69" s="1" t="s">
        <v>55</v>
      </c>
      <c r="G69">
        <f t="shared" si="3"/>
        <v>0</v>
      </c>
    </row>
    <row r="70" spans="1:7" ht="30" x14ac:dyDescent="0.25">
      <c r="A70" s="1" t="s">
        <v>150</v>
      </c>
      <c r="B70" t="s">
        <v>53</v>
      </c>
      <c r="C70" s="1" t="s">
        <v>97</v>
      </c>
      <c r="D70" s="1" t="s">
        <v>54</v>
      </c>
      <c r="E70" s="5"/>
      <c r="F70" s="1" t="s">
        <v>55</v>
      </c>
      <c r="G70">
        <f>E70/30</f>
        <v>0</v>
      </c>
    </row>
    <row r="71" spans="1:7" ht="30" x14ac:dyDescent="0.25">
      <c r="A71" s="1" t="s">
        <v>142</v>
      </c>
      <c r="B71" t="s">
        <v>53</v>
      </c>
      <c r="C71" s="1" t="s">
        <v>97</v>
      </c>
      <c r="D71" s="1" t="s">
        <v>54</v>
      </c>
      <c r="E71" s="5"/>
      <c r="F71" s="1" t="s">
        <v>55</v>
      </c>
      <c r="G71">
        <f t="shared" ref="G71:G80" si="4">E71/30</f>
        <v>0</v>
      </c>
    </row>
    <row r="72" spans="1:7" x14ac:dyDescent="0.25">
      <c r="A72" s="1" t="s">
        <v>143</v>
      </c>
      <c r="B72" t="s">
        <v>53</v>
      </c>
      <c r="C72" s="1" t="s">
        <v>97</v>
      </c>
      <c r="D72" s="1" t="s">
        <v>54</v>
      </c>
      <c r="E72" s="5"/>
      <c r="F72" s="1" t="s">
        <v>55</v>
      </c>
      <c r="G72">
        <f t="shared" si="4"/>
        <v>0</v>
      </c>
    </row>
    <row r="73" spans="1:7" x14ac:dyDescent="0.25">
      <c r="A73" s="1" t="s">
        <v>144</v>
      </c>
      <c r="B73" t="s">
        <v>53</v>
      </c>
      <c r="C73" s="1" t="s">
        <v>97</v>
      </c>
      <c r="D73" s="1" t="s">
        <v>54</v>
      </c>
      <c r="E73" s="5"/>
      <c r="F73" s="1" t="s">
        <v>55</v>
      </c>
      <c r="G73">
        <f t="shared" si="4"/>
        <v>0</v>
      </c>
    </row>
    <row r="74" spans="1:7" ht="30" x14ac:dyDescent="0.25">
      <c r="A74" s="1" t="s">
        <v>141</v>
      </c>
      <c r="B74" t="s">
        <v>53</v>
      </c>
      <c r="C74" s="1" t="s">
        <v>97</v>
      </c>
      <c r="D74" s="1" t="s">
        <v>54</v>
      </c>
      <c r="E74" s="5"/>
      <c r="F74" s="1" t="s">
        <v>55</v>
      </c>
      <c r="G74">
        <f t="shared" si="4"/>
        <v>0</v>
      </c>
    </row>
    <row r="75" spans="1:7" ht="30" x14ac:dyDescent="0.25">
      <c r="A75" s="1" t="s">
        <v>145</v>
      </c>
      <c r="B75" t="s">
        <v>53</v>
      </c>
      <c r="C75" s="1" t="s">
        <v>97</v>
      </c>
      <c r="D75" s="1" t="s">
        <v>54</v>
      </c>
      <c r="E75" s="5"/>
      <c r="F75" s="1" t="s">
        <v>55</v>
      </c>
      <c r="G75">
        <f t="shared" si="4"/>
        <v>0</v>
      </c>
    </row>
    <row r="76" spans="1:7" ht="30" x14ac:dyDescent="0.25">
      <c r="A76" s="1" t="s">
        <v>135</v>
      </c>
      <c r="B76" t="s">
        <v>53</v>
      </c>
      <c r="C76" s="1" t="s">
        <v>97</v>
      </c>
      <c r="D76" s="1" t="s">
        <v>54</v>
      </c>
      <c r="E76" s="5"/>
      <c r="F76" s="1" t="s">
        <v>55</v>
      </c>
      <c r="G76">
        <f t="shared" si="4"/>
        <v>0</v>
      </c>
    </row>
    <row r="77" spans="1:7" x14ac:dyDescent="0.25">
      <c r="A77" s="1" t="s">
        <v>146</v>
      </c>
      <c r="B77" t="s">
        <v>53</v>
      </c>
      <c r="C77" s="1" t="s">
        <v>97</v>
      </c>
      <c r="D77" s="1" t="s">
        <v>54</v>
      </c>
      <c r="E77" s="5"/>
      <c r="F77" s="1" t="s">
        <v>55</v>
      </c>
      <c r="G77">
        <f t="shared" si="4"/>
        <v>0</v>
      </c>
    </row>
    <row r="78" spans="1:7" x14ac:dyDescent="0.25">
      <c r="A78" s="1" t="s">
        <v>147</v>
      </c>
      <c r="B78" t="s">
        <v>53</v>
      </c>
      <c r="C78" s="1" t="s">
        <v>97</v>
      </c>
      <c r="D78" s="1" t="s">
        <v>54</v>
      </c>
      <c r="E78" s="5"/>
      <c r="F78" s="1" t="s">
        <v>55</v>
      </c>
      <c r="G78">
        <f t="shared" si="4"/>
        <v>0</v>
      </c>
    </row>
    <row r="79" spans="1:7" x14ac:dyDescent="0.25">
      <c r="A79" s="1" t="s">
        <v>148</v>
      </c>
      <c r="B79" t="s">
        <v>53</v>
      </c>
      <c r="C79" s="1" t="s">
        <v>97</v>
      </c>
      <c r="D79" s="1" t="s">
        <v>54</v>
      </c>
      <c r="E79" s="5"/>
      <c r="F79" s="1" t="s">
        <v>55</v>
      </c>
      <c r="G79">
        <f t="shared" si="4"/>
        <v>0</v>
      </c>
    </row>
    <row r="80" spans="1:7" ht="30" x14ac:dyDescent="0.25">
      <c r="A80" s="1" t="s">
        <v>149</v>
      </c>
      <c r="B80" t="s">
        <v>53</v>
      </c>
      <c r="C80" s="1" t="s">
        <v>97</v>
      </c>
      <c r="D80" s="1" t="s">
        <v>54</v>
      </c>
      <c r="E80" s="5"/>
      <c r="F80" s="1" t="s">
        <v>55</v>
      </c>
      <c r="G80">
        <f t="shared" si="4"/>
        <v>0</v>
      </c>
    </row>
    <row r="81" spans="1:7" ht="45" x14ac:dyDescent="0.25">
      <c r="A81" s="1" t="s">
        <v>56</v>
      </c>
      <c r="B81" t="s">
        <v>59</v>
      </c>
      <c r="C81" s="1" t="s">
        <v>97</v>
      </c>
      <c r="D81" s="1" t="s">
        <v>51</v>
      </c>
      <c r="E81" s="5"/>
      <c r="F81" s="1" t="s">
        <v>39</v>
      </c>
      <c r="G81">
        <f>E81</f>
        <v>0</v>
      </c>
    </row>
    <row r="82" spans="1:7" ht="30" x14ac:dyDescent="0.25">
      <c r="A82" s="1" t="s">
        <v>57</v>
      </c>
      <c r="B82" t="s">
        <v>59</v>
      </c>
      <c r="C82" s="1" t="s">
        <v>97</v>
      </c>
      <c r="D82" s="1" t="s">
        <v>114</v>
      </c>
      <c r="E82" s="5"/>
      <c r="F82" s="1" t="s">
        <v>39</v>
      </c>
      <c r="G82">
        <f t="shared" ref="G82:G94" si="5">E82</f>
        <v>0</v>
      </c>
    </row>
    <row r="83" spans="1:7" ht="30" x14ac:dyDescent="0.25">
      <c r="A83" s="1" t="s">
        <v>58</v>
      </c>
      <c r="B83" t="s">
        <v>59</v>
      </c>
      <c r="C83" s="1" t="s">
        <v>97</v>
      </c>
      <c r="D83" s="1" t="s">
        <v>114</v>
      </c>
      <c r="E83" s="5"/>
      <c r="F83" s="1" t="s">
        <v>39</v>
      </c>
      <c r="G83">
        <f t="shared" si="5"/>
        <v>0</v>
      </c>
    </row>
    <row r="84" spans="1:7" ht="30" x14ac:dyDescent="0.25">
      <c r="A84" s="1" t="s">
        <v>188</v>
      </c>
      <c r="B84" t="s">
        <v>99</v>
      </c>
      <c r="C84" s="1" t="s">
        <v>98</v>
      </c>
      <c r="D84" s="1" t="s">
        <v>114</v>
      </c>
      <c r="E84" s="5"/>
      <c r="F84" s="1" t="s">
        <v>39</v>
      </c>
      <c r="G84">
        <f t="shared" si="5"/>
        <v>0</v>
      </c>
    </row>
    <row r="85" spans="1:7" ht="30" x14ac:dyDescent="0.25">
      <c r="A85" s="1" t="s">
        <v>126</v>
      </c>
      <c r="B85" t="s">
        <v>99</v>
      </c>
      <c r="C85" s="1" t="s">
        <v>98</v>
      </c>
      <c r="D85" s="1" t="s">
        <v>114</v>
      </c>
      <c r="E85" s="5"/>
      <c r="F85" s="1" t="s">
        <v>39</v>
      </c>
      <c r="G85">
        <f t="shared" si="5"/>
        <v>0</v>
      </c>
    </row>
    <row r="86" spans="1:7" ht="30" x14ac:dyDescent="0.25">
      <c r="A86" s="1" t="s">
        <v>125</v>
      </c>
      <c r="B86" t="s">
        <v>99</v>
      </c>
      <c r="C86" s="1" t="s">
        <v>98</v>
      </c>
      <c r="D86" s="1" t="s">
        <v>114</v>
      </c>
      <c r="E86" s="5"/>
      <c r="F86" s="1" t="s">
        <v>39</v>
      </c>
      <c r="G86">
        <f t="shared" si="5"/>
        <v>0</v>
      </c>
    </row>
    <row r="87" spans="1:7" ht="30" x14ac:dyDescent="0.25">
      <c r="A87" s="1" t="s">
        <v>124</v>
      </c>
      <c r="B87" t="s">
        <v>99</v>
      </c>
      <c r="C87" s="1" t="s">
        <v>98</v>
      </c>
      <c r="D87" s="1" t="s">
        <v>114</v>
      </c>
      <c r="E87" s="5"/>
      <c r="F87" s="1" t="s">
        <v>39</v>
      </c>
      <c r="G87">
        <f t="shared" si="5"/>
        <v>0</v>
      </c>
    </row>
    <row r="88" spans="1:7" ht="30" x14ac:dyDescent="0.25">
      <c r="A88" s="2" t="s">
        <v>123</v>
      </c>
      <c r="B88" t="s">
        <v>99</v>
      </c>
      <c r="C88" s="1" t="s">
        <v>98</v>
      </c>
      <c r="D88" s="1" t="s">
        <v>115</v>
      </c>
      <c r="E88" s="5"/>
      <c r="F88" s="1" t="s">
        <v>39</v>
      </c>
      <c r="G88">
        <f t="shared" si="5"/>
        <v>0</v>
      </c>
    </row>
    <row r="89" spans="1:7" ht="30" x14ac:dyDescent="0.25">
      <c r="A89" s="3" t="s">
        <v>122</v>
      </c>
      <c r="B89" t="s">
        <v>99</v>
      </c>
      <c r="C89" s="1" t="s">
        <v>98</v>
      </c>
      <c r="D89" s="1" t="s">
        <v>116</v>
      </c>
      <c r="E89" s="5"/>
      <c r="F89" s="1" t="s">
        <v>39</v>
      </c>
      <c r="G89">
        <f t="shared" si="5"/>
        <v>0</v>
      </c>
    </row>
    <row r="90" spans="1:7" ht="30" x14ac:dyDescent="0.25">
      <c r="A90" s="1" t="s">
        <v>121</v>
      </c>
      <c r="B90" t="s">
        <v>99</v>
      </c>
      <c r="C90" s="1" t="s">
        <v>98</v>
      </c>
      <c r="D90" s="1" t="s">
        <v>116</v>
      </c>
      <c r="E90" s="5"/>
      <c r="F90" s="1" t="s">
        <v>39</v>
      </c>
      <c r="G90">
        <f t="shared" si="5"/>
        <v>0</v>
      </c>
    </row>
    <row r="91" spans="1:7" ht="30" x14ac:dyDescent="0.25">
      <c r="A91" s="1" t="s">
        <v>120</v>
      </c>
      <c r="B91" t="s">
        <v>99</v>
      </c>
      <c r="C91" s="1" t="s">
        <v>98</v>
      </c>
      <c r="D91" s="1" t="s">
        <v>114</v>
      </c>
      <c r="E91" s="5"/>
      <c r="F91" s="1" t="s">
        <v>39</v>
      </c>
      <c r="G91">
        <f t="shared" si="5"/>
        <v>0</v>
      </c>
    </row>
    <row r="92" spans="1:7" ht="30" x14ac:dyDescent="0.25">
      <c r="A92" s="1" t="s">
        <v>119</v>
      </c>
      <c r="B92" t="s">
        <v>99</v>
      </c>
      <c r="C92" s="1" t="s">
        <v>98</v>
      </c>
      <c r="D92" s="1" t="s">
        <v>114</v>
      </c>
      <c r="E92" s="5"/>
      <c r="F92" s="1" t="s">
        <v>39</v>
      </c>
      <c r="G92">
        <f t="shared" si="5"/>
        <v>0</v>
      </c>
    </row>
    <row r="93" spans="1:7" ht="30" x14ac:dyDescent="0.25">
      <c r="A93" s="1" t="s">
        <v>118</v>
      </c>
      <c r="B93" t="s">
        <v>99</v>
      </c>
      <c r="C93" s="1" t="s">
        <v>98</v>
      </c>
      <c r="D93" s="1" t="s">
        <v>116</v>
      </c>
      <c r="E93" s="5"/>
      <c r="F93" s="1" t="s">
        <v>39</v>
      </c>
      <c r="G93">
        <f t="shared" si="5"/>
        <v>0</v>
      </c>
    </row>
    <row r="94" spans="1:7" ht="30" x14ac:dyDescent="0.25">
      <c r="A94" s="1" t="s">
        <v>117</v>
      </c>
      <c r="B94" t="s">
        <v>99</v>
      </c>
      <c r="C94" s="1" t="s">
        <v>98</v>
      </c>
      <c r="D94" s="1" t="s">
        <v>114</v>
      </c>
      <c r="E94" s="5"/>
      <c r="F94" s="1" t="s">
        <v>39</v>
      </c>
      <c r="G94">
        <f t="shared" si="5"/>
        <v>0</v>
      </c>
    </row>
  </sheetData>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CBB7-D1A6-41F4-B2BB-DED998CB3ED5}">
  <dimension ref="A1:G23"/>
  <sheetViews>
    <sheetView workbookViewId="0">
      <selection activeCell="C10" sqref="C10"/>
    </sheetView>
  </sheetViews>
  <sheetFormatPr defaultRowHeight="15" x14ac:dyDescent="0.25"/>
  <cols>
    <col min="2" max="3" width="54.42578125" style="1" customWidth="1"/>
    <col min="4" max="4" width="42.5703125" style="1" customWidth="1"/>
    <col min="5" max="5" width="22.140625" style="1" customWidth="1"/>
    <col min="6" max="6" width="59.140625" customWidth="1"/>
  </cols>
  <sheetData>
    <row r="1" spans="1:7" x14ac:dyDescent="0.25">
      <c r="B1" s="1" t="s">
        <v>245</v>
      </c>
      <c r="C1" s="75"/>
      <c r="D1" s="1" t="s">
        <v>4</v>
      </c>
      <c r="E1" s="1" t="s">
        <v>4</v>
      </c>
      <c r="F1" s="1" t="s">
        <v>4</v>
      </c>
    </row>
    <row r="2" spans="1:7" ht="195" x14ac:dyDescent="0.25">
      <c r="A2" t="s">
        <v>189</v>
      </c>
      <c r="B2" s="1" t="s">
        <v>301</v>
      </c>
      <c r="C2" s="1" t="s">
        <v>300</v>
      </c>
      <c r="D2" s="1" t="s">
        <v>302</v>
      </c>
      <c r="E2" s="1" t="s">
        <v>218</v>
      </c>
      <c r="F2" s="78" t="s">
        <v>292</v>
      </c>
      <c r="G2" s="1" t="s">
        <v>4</v>
      </c>
    </row>
    <row r="3" spans="1:7" x14ac:dyDescent="0.25">
      <c r="B3" s="74" t="s">
        <v>217</v>
      </c>
      <c r="F3" s="1"/>
    </row>
    <row r="4" spans="1:7" x14ac:dyDescent="0.25">
      <c r="A4" t="s">
        <v>190</v>
      </c>
      <c r="B4" s="74"/>
      <c r="F4" s="1"/>
    </row>
    <row r="5" spans="1:7" ht="30" x14ac:dyDescent="0.25">
      <c r="B5" s="1" t="s">
        <v>304</v>
      </c>
      <c r="C5" s="1" t="s">
        <v>233</v>
      </c>
      <c r="D5" s="1" t="s">
        <v>234</v>
      </c>
      <c r="E5"/>
    </row>
    <row r="6" spans="1:7" x14ac:dyDescent="0.25">
      <c r="B6" s="1" t="s">
        <v>241</v>
      </c>
      <c r="C6"/>
      <c r="D6"/>
      <c r="E6"/>
    </row>
    <row r="7" spans="1:7" x14ac:dyDescent="0.25">
      <c r="B7" s="1" t="s">
        <v>235</v>
      </c>
      <c r="D7" t="s">
        <v>4</v>
      </c>
      <c r="E7"/>
    </row>
    <row r="8" spans="1:7" x14ac:dyDescent="0.25">
      <c r="B8" s="1" t="s">
        <v>236</v>
      </c>
      <c r="D8"/>
      <c r="E8"/>
    </row>
    <row r="9" spans="1:7" x14ac:dyDescent="0.25">
      <c r="B9" s="1" t="s">
        <v>237</v>
      </c>
      <c r="D9"/>
      <c r="E9"/>
    </row>
    <row r="10" spans="1:7" x14ac:dyDescent="0.25">
      <c r="B10" s="1" t="s">
        <v>238</v>
      </c>
      <c r="D10"/>
      <c r="E10"/>
    </row>
    <row r="11" spans="1:7" ht="18.75" customHeight="1" x14ac:dyDescent="0.25">
      <c r="B11" s="1" t="s">
        <v>239</v>
      </c>
      <c r="D11"/>
      <c r="E11"/>
    </row>
    <row r="12" spans="1:7" x14ac:dyDescent="0.25">
      <c r="B12" s="1" t="s">
        <v>240</v>
      </c>
      <c r="D12"/>
      <c r="E12"/>
    </row>
    <row r="13" spans="1:7" x14ac:dyDescent="0.25">
      <c r="B13" s="1" t="s">
        <v>298</v>
      </c>
      <c r="D13"/>
      <c r="E13"/>
    </row>
    <row r="14" spans="1:7" x14ac:dyDescent="0.25">
      <c r="B14" s="1" t="s">
        <v>303</v>
      </c>
      <c r="D14"/>
      <c r="E14"/>
    </row>
    <row r="15" spans="1:7" x14ac:dyDescent="0.25">
      <c r="B15"/>
      <c r="D15"/>
      <c r="E15"/>
    </row>
    <row r="16" spans="1:7" x14ac:dyDescent="0.25">
      <c r="B16"/>
      <c r="D16"/>
      <c r="E16"/>
    </row>
    <row r="17" spans="2:5" x14ac:dyDescent="0.25">
      <c r="B17"/>
      <c r="D17"/>
      <c r="E17"/>
    </row>
    <row r="18" spans="2:5" x14ac:dyDescent="0.25">
      <c r="B18"/>
      <c r="D18"/>
      <c r="E18"/>
    </row>
    <row r="19" spans="2:5" x14ac:dyDescent="0.25">
      <c r="B19"/>
      <c r="D19"/>
      <c r="E19"/>
    </row>
    <row r="20" spans="2:5" x14ac:dyDescent="0.25">
      <c r="B20"/>
      <c r="D20"/>
      <c r="E20"/>
    </row>
    <row r="21" spans="2:5" x14ac:dyDescent="0.25">
      <c r="B21"/>
      <c r="D21"/>
      <c r="E21"/>
    </row>
    <row r="22" spans="2:5" x14ac:dyDescent="0.25">
      <c r="B22"/>
      <c r="D22"/>
      <c r="E22"/>
    </row>
    <row r="23" spans="2:5" x14ac:dyDescent="0.25">
      <c r="B23" s="1" t="s">
        <v>4</v>
      </c>
      <c r="C23"/>
      <c r="D23"/>
      <c r="E2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26A4-A81C-4916-8DA6-2CCEC92D6D12}">
  <dimension ref="A1:I30"/>
  <sheetViews>
    <sheetView workbookViewId="0">
      <selection activeCell="A14" sqref="A14"/>
    </sheetView>
  </sheetViews>
  <sheetFormatPr defaultRowHeight="15" x14ac:dyDescent="0.25"/>
  <cols>
    <col min="1" max="1" width="19.140625" customWidth="1"/>
    <col min="2" max="2" width="31.42578125" bestFit="1" customWidth="1"/>
    <col min="5" max="5" width="17.42578125" customWidth="1"/>
    <col min="7" max="7" width="96.85546875" customWidth="1"/>
    <col min="8" max="8" width="68.85546875" customWidth="1"/>
    <col min="9" max="9" width="72.28515625" customWidth="1"/>
    <col min="10" max="10" width="84.28515625" customWidth="1"/>
    <col min="11" max="11" width="61" customWidth="1"/>
  </cols>
  <sheetData>
    <row r="1" spans="1:9" x14ac:dyDescent="0.25">
      <c r="A1" t="s">
        <v>191</v>
      </c>
      <c r="B1" t="s">
        <v>219</v>
      </c>
      <c r="E1" t="s">
        <v>220</v>
      </c>
    </row>
    <row r="2" spans="1:9" x14ac:dyDescent="0.25">
      <c r="B2" t="s">
        <v>4</v>
      </c>
      <c r="E2" t="s">
        <v>221</v>
      </c>
    </row>
    <row r="3" spans="1:9" x14ac:dyDescent="0.25">
      <c r="B3" t="s">
        <v>4</v>
      </c>
    </row>
    <row r="5" spans="1:9" x14ac:dyDescent="0.25">
      <c r="A5" t="s">
        <v>287</v>
      </c>
      <c r="C5" t="s">
        <v>192</v>
      </c>
      <c r="E5" t="s">
        <v>194</v>
      </c>
      <c r="I5" t="s">
        <v>4</v>
      </c>
    </row>
    <row r="6" spans="1:9" ht="30" x14ac:dyDescent="0.25">
      <c r="A6" s="62" t="s">
        <v>79</v>
      </c>
      <c r="B6" s="62" t="s">
        <v>52</v>
      </c>
      <c r="C6" s="64"/>
      <c r="D6" s="63" t="s">
        <v>16</v>
      </c>
      <c r="E6" s="62">
        <f>C6/F6</f>
        <v>0</v>
      </c>
      <c r="F6" s="62">
        <v>625</v>
      </c>
      <c r="G6" s="62"/>
    </row>
    <row r="7" spans="1:9" ht="30" x14ac:dyDescent="0.25">
      <c r="A7" t="s">
        <v>60</v>
      </c>
      <c r="B7" t="s">
        <v>52</v>
      </c>
      <c r="C7" s="5"/>
      <c r="D7" s="1" t="s">
        <v>16</v>
      </c>
      <c r="E7">
        <f t="shared" ref="E7:E13" si="0">C7/F7</f>
        <v>0</v>
      </c>
      <c r="F7">
        <v>750</v>
      </c>
    </row>
    <row r="8" spans="1:9" x14ac:dyDescent="0.25">
      <c r="A8" t="s">
        <v>61</v>
      </c>
      <c r="B8" t="s">
        <v>52</v>
      </c>
      <c r="C8" s="5"/>
      <c r="D8" s="1" t="s">
        <v>17</v>
      </c>
      <c r="E8">
        <f t="shared" si="0"/>
        <v>0</v>
      </c>
      <c r="F8">
        <v>1.5</v>
      </c>
    </row>
    <row r="9" spans="1:9" x14ac:dyDescent="0.25">
      <c r="A9" t="s">
        <v>62</v>
      </c>
      <c r="B9" t="s">
        <v>52</v>
      </c>
      <c r="C9" s="5"/>
      <c r="D9" s="1" t="s">
        <v>17</v>
      </c>
      <c r="E9">
        <f t="shared" si="0"/>
        <v>0</v>
      </c>
      <c r="F9">
        <v>6</v>
      </c>
    </row>
    <row r="10" spans="1:9" x14ac:dyDescent="0.25">
      <c r="A10" t="s">
        <v>63</v>
      </c>
      <c r="B10" t="s">
        <v>52</v>
      </c>
      <c r="C10" s="5"/>
      <c r="D10" s="1" t="s">
        <v>17</v>
      </c>
      <c r="E10">
        <f t="shared" si="0"/>
        <v>0</v>
      </c>
      <c r="F10">
        <v>0.5</v>
      </c>
    </row>
    <row r="11" spans="1:9" x14ac:dyDescent="0.25">
      <c r="A11" t="s">
        <v>64</v>
      </c>
      <c r="B11" t="s">
        <v>52</v>
      </c>
      <c r="C11" s="5"/>
      <c r="D11" s="1" t="s">
        <v>17</v>
      </c>
      <c r="E11">
        <f t="shared" si="0"/>
        <v>0</v>
      </c>
      <c r="F11">
        <v>15</v>
      </c>
    </row>
    <row r="12" spans="1:9" x14ac:dyDescent="0.25">
      <c r="A12" t="s">
        <v>5</v>
      </c>
      <c r="B12" t="s">
        <v>52</v>
      </c>
      <c r="C12" s="5"/>
      <c r="D12" s="1" t="s">
        <v>17</v>
      </c>
      <c r="E12">
        <f t="shared" si="0"/>
        <v>0</v>
      </c>
      <c r="F12">
        <v>4</v>
      </c>
    </row>
    <row r="13" spans="1:9" x14ac:dyDescent="0.25">
      <c r="A13" s="65" t="s">
        <v>6</v>
      </c>
      <c r="B13" s="65" t="s">
        <v>52</v>
      </c>
      <c r="C13" s="67"/>
      <c r="D13" s="66" t="s">
        <v>17</v>
      </c>
      <c r="E13" s="65">
        <f t="shared" si="0"/>
        <v>0</v>
      </c>
      <c r="F13" s="65">
        <v>5</v>
      </c>
      <c r="G13" s="65"/>
    </row>
    <row r="14" spans="1:9" ht="14.25" customHeight="1" x14ac:dyDescent="0.25">
      <c r="E14">
        <f>SUM(E6:E13)</f>
        <v>0</v>
      </c>
    </row>
    <row r="15" spans="1:9" ht="120" x14ac:dyDescent="0.25">
      <c r="A15" s="1" t="s">
        <v>222</v>
      </c>
      <c r="B15" s="78" t="s">
        <v>246</v>
      </c>
    </row>
    <row r="16" spans="1:9" x14ac:dyDescent="0.25">
      <c r="A16" t="s">
        <v>223</v>
      </c>
      <c r="B16" t="s">
        <v>202</v>
      </c>
      <c r="I16" t="s">
        <v>4</v>
      </c>
    </row>
    <row r="19" spans="1:8" x14ac:dyDescent="0.25">
      <c r="A19" s="7" t="s">
        <v>195</v>
      </c>
      <c r="B19" t="s">
        <v>293</v>
      </c>
    </row>
    <row r="20" spans="1:8" x14ac:dyDescent="0.25">
      <c r="C20" t="s">
        <v>207</v>
      </c>
    </row>
    <row r="21" spans="1:8" ht="45" x14ac:dyDescent="0.25">
      <c r="A21" s="68" t="s">
        <v>79</v>
      </c>
      <c r="B21" s="3" t="s">
        <v>224</v>
      </c>
      <c r="C21" s="5"/>
      <c r="D21" s="1"/>
      <c r="E21" s="1" t="s">
        <v>213</v>
      </c>
      <c r="F21" s="77" t="s">
        <v>4</v>
      </c>
      <c r="G21" s="1" t="s">
        <v>250</v>
      </c>
      <c r="H21" s="1" t="s">
        <v>251</v>
      </c>
    </row>
    <row r="22" spans="1:8" ht="45" x14ac:dyDescent="0.25">
      <c r="A22" s="68" t="s">
        <v>199</v>
      </c>
      <c r="B22" s="3" t="s">
        <v>225</v>
      </c>
      <c r="C22" s="5"/>
      <c r="E22" s="1" t="s">
        <v>213</v>
      </c>
      <c r="G22" s="1" t="s">
        <v>250</v>
      </c>
      <c r="H22" s="1" t="s">
        <v>251</v>
      </c>
    </row>
    <row r="23" spans="1:8" ht="45" x14ac:dyDescent="0.25">
      <c r="A23" s="68" t="s">
        <v>61</v>
      </c>
      <c r="B23" s="3" t="s">
        <v>226</v>
      </c>
      <c r="C23" s="5"/>
      <c r="E23" s="1" t="s">
        <v>213</v>
      </c>
      <c r="G23" s="1" t="s">
        <v>250</v>
      </c>
      <c r="H23" s="1" t="s">
        <v>251</v>
      </c>
    </row>
    <row r="24" spans="1:8" ht="45" x14ac:dyDescent="0.25">
      <c r="A24" s="68" t="s">
        <v>62</v>
      </c>
      <c r="B24" s="3" t="s">
        <v>227</v>
      </c>
      <c r="C24" s="5"/>
      <c r="E24" s="1" t="s">
        <v>213</v>
      </c>
      <c r="G24" s="1" t="s">
        <v>250</v>
      </c>
      <c r="H24" s="1" t="s">
        <v>251</v>
      </c>
    </row>
    <row r="25" spans="1:8" ht="45" x14ac:dyDescent="0.25">
      <c r="A25" s="68" t="s">
        <v>63</v>
      </c>
      <c r="B25" s="3" t="s">
        <v>228</v>
      </c>
      <c r="C25" s="5"/>
      <c r="E25" s="1" t="s">
        <v>213</v>
      </c>
      <c r="G25" s="1" t="s">
        <v>250</v>
      </c>
      <c r="H25" s="1" t="s">
        <v>251</v>
      </c>
    </row>
    <row r="26" spans="1:8" ht="45" x14ac:dyDescent="0.25">
      <c r="A26" s="68" t="s">
        <v>63</v>
      </c>
      <c r="B26" s="76" t="s">
        <v>214</v>
      </c>
      <c r="C26" s="5"/>
      <c r="E26" s="1" t="s">
        <v>213</v>
      </c>
      <c r="G26" s="1" t="s">
        <v>250</v>
      </c>
      <c r="H26" s="1" t="s">
        <v>251</v>
      </c>
    </row>
    <row r="27" spans="1:8" ht="45" x14ac:dyDescent="0.25">
      <c r="A27" s="68" t="s">
        <v>63</v>
      </c>
      <c r="B27" s="3" t="s">
        <v>215</v>
      </c>
      <c r="C27" s="5"/>
      <c r="E27" s="1" t="s">
        <v>213</v>
      </c>
      <c r="G27" s="1" t="s">
        <v>250</v>
      </c>
      <c r="H27" s="1" t="s">
        <v>251</v>
      </c>
    </row>
    <row r="28" spans="1:8" ht="45" x14ac:dyDescent="0.25">
      <c r="A28" s="68" t="s">
        <v>64</v>
      </c>
      <c r="B28" s="3" t="s">
        <v>229</v>
      </c>
      <c r="C28" s="5"/>
      <c r="E28" s="1" t="s">
        <v>213</v>
      </c>
      <c r="G28" s="1" t="s">
        <v>250</v>
      </c>
      <c r="H28" s="1" t="s">
        <v>251</v>
      </c>
    </row>
    <row r="29" spans="1:8" ht="45" x14ac:dyDescent="0.25">
      <c r="A29" s="68" t="s">
        <v>5</v>
      </c>
      <c r="B29" s="3" t="s">
        <v>230</v>
      </c>
      <c r="C29" s="5"/>
      <c r="E29" s="1" t="s">
        <v>213</v>
      </c>
      <c r="G29" s="1" t="s">
        <v>250</v>
      </c>
      <c r="H29" s="1" t="s">
        <v>251</v>
      </c>
    </row>
    <row r="30" spans="1:8" ht="45" x14ac:dyDescent="0.25">
      <c r="A30" s="68" t="s">
        <v>200</v>
      </c>
      <c r="B30" s="3" t="s">
        <v>231</v>
      </c>
      <c r="C30" s="5"/>
      <c r="E30" s="1" t="s">
        <v>213</v>
      </c>
      <c r="G30" s="1" t="s">
        <v>250</v>
      </c>
      <c r="H30" s="1" t="s">
        <v>251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F1083-212D-4310-9FFC-A85A9E5F1B86}">
  <dimension ref="A1:I30"/>
  <sheetViews>
    <sheetView topLeftCell="A15" workbookViewId="0">
      <selection activeCell="E29" sqref="E29"/>
    </sheetView>
  </sheetViews>
  <sheetFormatPr defaultRowHeight="15" x14ac:dyDescent="0.25"/>
  <cols>
    <col min="1" max="1" width="19.140625" customWidth="1"/>
    <col min="2" max="2" width="31.42578125" bestFit="1" customWidth="1"/>
    <col min="4" max="4" width="31.42578125" customWidth="1"/>
    <col min="5" max="5" width="46.5703125" customWidth="1"/>
    <col min="7" max="7" width="96.85546875" customWidth="1"/>
    <col min="8" max="8" width="68.85546875" customWidth="1"/>
    <col min="9" max="9" width="72.28515625" customWidth="1"/>
    <col min="10" max="10" width="84.28515625" customWidth="1"/>
    <col min="11" max="11" width="61" customWidth="1"/>
  </cols>
  <sheetData>
    <row r="1" spans="1:8" x14ac:dyDescent="0.25">
      <c r="A1" t="s">
        <v>313</v>
      </c>
      <c r="B1" t="s">
        <v>321</v>
      </c>
      <c r="E1" t="s">
        <v>326</v>
      </c>
    </row>
    <row r="2" spans="1:8" x14ac:dyDescent="0.25">
      <c r="B2" t="s">
        <v>4</v>
      </c>
      <c r="E2" t="s">
        <v>327</v>
      </c>
    </row>
    <row r="3" spans="1:8" ht="45" x14ac:dyDescent="0.25">
      <c r="A3" t="s">
        <v>314</v>
      </c>
      <c r="F3" s="1" t="s">
        <v>315</v>
      </c>
      <c r="G3" s="1" t="s">
        <v>250</v>
      </c>
      <c r="H3" s="1" t="s">
        <v>251</v>
      </c>
    </row>
    <row r="4" spans="1:8" x14ac:dyDescent="0.25">
      <c r="A4" s="68" t="s">
        <v>79</v>
      </c>
      <c r="B4" s="3" t="s">
        <v>305</v>
      </c>
      <c r="C4" s="77" t="s">
        <v>4</v>
      </c>
    </row>
    <row r="5" spans="1:8" x14ac:dyDescent="0.25">
      <c r="A5" s="68" t="s">
        <v>199</v>
      </c>
      <c r="B5" s="3" t="s">
        <v>306</v>
      </c>
    </row>
    <row r="6" spans="1:8" x14ac:dyDescent="0.25">
      <c r="A6" s="68" t="s">
        <v>61</v>
      </c>
      <c r="B6" s="3" t="s">
        <v>307</v>
      </c>
    </row>
    <row r="7" spans="1:8" x14ac:dyDescent="0.25">
      <c r="A7" s="68" t="s">
        <v>62</v>
      </c>
      <c r="B7" s="3" t="s">
        <v>308</v>
      </c>
    </row>
    <row r="8" spans="1:8" x14ac:dyDescent="0.25">
      <c r="A8" s="68" t="s">
        <v>63</v>
      </c>
      <c r="B8" s="3" t="s">
        <v>309</v>
      </c>
    </row>
    <row r="9" spans="1:8" x14ac:dyDescent="0.25">
      <c r="A9" s="68" t="s">
        <v>64</v>
      </c>
      <c r="B9" s="3" t="s">
        <v>310</v>
      </c>
    </row>
    <row r="10" spans="1:8" ht="16.5" customHeight="1" x14ac:dyDescent="0.25">
      <c r="A10" s="68" t="s">
        <v>5</v>
      </c>
      <c r="B10" s="3" t="s">
        <v>311</v>
      </c>
    </row>
    <row r="11" spans="1:8" x14ac:dyDescent="0.25">
      <c r="A11" s="68" t="s">
        <v>200</v>
      </c>
      <c r="B11" s="3" t="s">
        <v>312</v>
      </c>
    </row>
    <row r="13" spans="1:8" ht="105" x14ac:dyDescent="0.25">
      <c r="A13" s="68" t="s">
        <v>316</v>
      </c>
    </row>
    <row r="14" spans="1:8" ht="45" x14ac:dyDescent="0.25">
      <c r="A14" s="76" t="s">
        <v>317</v>
      </c>
      <c r="B14" s="3" t="s">
        <v>4</v>
      </c>
      <c r="C14" s="1" t="s">
        <v>4</v>
      </c>
      <c r="E14" s="1" t="s">
        <v>4</v>
      </c>
      <c r="F14" s="1" t="s">
        <v>329</v>
      </c>
      <c r="G14" s="1" t="s">
        <v>319</v>
      </c>
      <c r="H14" s="1" t="s">
        <v>251</v>
      </c>
    </row>
    <row r="15" spans="1:8" ht="45" x14ac:dyDescent="0.25">
      <c r="A15" s="76" t="s">
        <v>318</v>
      </c>
      <c r="F15" s="1" t="s">
        <v>329</v>
      </c>
      <c r="G15" s="1" t="s">
        <v>319</v>
      </c>
      <c r="H15" s="1" t="s">
        <v>251</v>
      </c>
    </row>
    <row r="16" spans="1:8" ht="45" x14ac:dyDescent="0.25">
      <c r="A16" t="s">
        <v>320</v>
      </c>
      <c r="F16" s="1" t="s">
        <v>330</v>
      </c>
    </row>
    <row r="17" spans="1:9" x14ac:dyDescent="0.25">
      <c r="B17" t="s">
        <v>4</v>
      </c>
    </row>
    <row r="18" spans="1:9" ht="45" x14ac:dyDescent="0.25">
      <c r="A18" t="s">
        <v>328</v>
      </c>
      <c r="F18" s="1" t="s">
        <v>322</v>
      </c>
      <c r="G18" t="s">
        <v>323</v>
      </c>
    </row>
    <row r="19" spans="1:9" x14ac:dyDescent="0.25">
      <c r="A19" t="s">
        <v>287</v>
      </c>
      <c r="C19" t="s">
        <v>192</v>
      </c>
      <c r="E19" t="s">
        <v>194</v>
      </c>
      <c r="I19" t="s">
        <v>4</v>
      </c>
    </row>
    <row r="20" spans="1:9" ht="30" x14ac:dyDescent="0.25">
      <c r="A20" s="62" t="s">
        <v>79</v>
      </c>
      <c r="B20" s="62" t="s">
        <v>52</v>
      </c>
      <c r="C20" s="64"/>
      <c r="D20" s="63" t="s">
        <v>16</v>
      </c>
      <c r="E20" s="62">
        <f>C20/F20</f>
        <v>0</v>
      </c>
      <c r="F20" s="62">
        <v>625</v>
      </c>
      <c r="G20" s="62"/>
    </row>
    <row r="21" spans="1:9" ht="30" x14ac:dyDescent="0.25">
      <c r="A21" t="s">
        <v>60</v>
      </c>
      <c r="B21" t="s">
        <v>52</v>
      </c>
      <c r="C21" s="5"/>
      <c r="D21" s="1" t="s">
        <v>16</v>
      </c>
      <c r="E21">
        <f t="shared" ref="E21:E27" si="0">C21/F21</f>
        <v>0</v>
      </c>
      <c r="F21">
        <v>750</v>
      </c>
    </row>
    <row r="22" spans="1:9" x14ac:dyDescent="0.25">
      <c r="A22" t="s">
        <v>61</v>
      </c>
      <c r="B22" t="s">
        <v>52</v>
      </c>
      <c r="C22" s="5"/>
      <c r="D22" s="1" t="s">
        <v>17</v>
      </c>
      <c r="E22">
        <f t="shared" si="0"/>
        <v>0</v>
      </c>
      <c r="F22">
        <v>1.5</v>
      </c>
    </row>
    <row r="23" spans="1:9" x14ac:dyDescent="0.25">
      <c r="A23" t="s">
        <v>62</v>
      </c>
      <c r="B23" t="s">
        <v>52</v>
      </c>
      <c r="C23" s="5"/>
      <c r="D23" s="1" t="s">
        <v>17</v>
      </c>
      <c r="E23">
        <f t="shared" si="0"/>
        <v>0</v>
      </c>
      <c r="F23">
        <v>6</v>
      </c>
    </row>
    <row r="24" spans="1:9" x14ac:dyDescent="0.25">
      <c r="A24" t="s">
        <v>63</v>
      </c>
      <c r="B24" t="s">
        <v>52</v>
      </c>
      <c r="C24" s="5"/>
      <c r="D24" s="1" t="s">
        <v>17</v>
      </c>
      <c r="E24">
        <f t="shared" si="0"/>
        <v>0</v>
      </c>
      <c r="F24">
        <v>0.5</v>
      </c>
    </row>
    <row r="25" spans="1:9" x14ac:dyDescent="0.25">
      <c r="A25" t="s">
        <v>64</v>
      </c>
      <c r="B25" t="s">
        <v>52</v>
      </c>
      <c r="C25" s="5"/>
      <c r="D25" s="1" t="s">
        <v>17</v>
      </c>
      <c r="E25">
        <f t="shared" si="0"/>
        <v>0</v>
      </c>
      <c r="F25">
        <v>15</v>
      </c>
    </row>
    <row r="26" spans="1:9" x14ac:dyDescent="0.25">
      <c r="A26" t="s">
        <v>5</v>
      </c>
      <c r="B26" t="s">
        <v>52</v>
      </c>
      <c r="C26" s="5"/>
      <c r="D26" s="1" t="s">
        <v>17</v>
      </c>
      <c r="E26">
        <f t="shared" si="0"/>
        <v>0</v>
      </c>
      <c r="F26">
        <v>4</v>
      </c>
    </row>
    <row r="27" spans="1:9" x14ac:dyDescent="0.25">
      <c r="A27" s="65" t="s">
        <v>6</v>
      </c>
      <c r="B27" s="65" t="s">
        <v>52</v>
      </c>
      <c r="C27" s="67">
        <v>3</v>
      </c>
      <c r="D27" s="66" t="s">
        <v>17</v>
      </c>
      <c r="E27" s="65">
        <f t="shared" si="0"/>
        <v>0.6</v>
      </c>
      <c r="F27" s="65">
        <v>5</v>
      </c>
      <c r="G27" s="65"/>
    </row>
    <row r="28" spans="1:9" ht="14.25" customHeight="1" x14ac:dyDescent="0.25">
      <c r="E28">
        <f>SUM(E20:E27)</f>
        <v>0.6</v>
      </c>
    </row>
    <row r="29" spans="1:9" ht="120" x14ac:dyDescent="0.25">
      <c r="A29" s="1" t="s">
        <v>324</v>
      </c>
      <c r="B29" s="78" t="s">
        <v>246</v>
      </c>
    </row>
    <row r="30" spans="1:9" x14ac:dyDescent="0.25">
      <c r="A30" t="s">
        <v>325</v>
      </c>
      <c r="B30" t="s">
        <v>202</v>
      </c>
      <c r="I30" t="s">
        <v>4</v>
      </c>
    </row>
  </sheetData>
  <phoneticPr fontId="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A7456-7041-4E7D-814D-C164530BC3A0}">
  <dimension ref="A1:E9"/>
  <sheetViews>
    <sheetView topLeftCell="A3" workbookViewId="0">
      <selection activeCell="H5" sqref="H4:H5"/>
    </sheetView>
  </sheetViews>
  <sheetFormatPr defaultRowHeight="15" x14ac:dyDescent="0.25"/>
  <cols>
    <col min="1" max="1" width="25.42578125" customWidth="1"/>
    <col min="2" max="2" width="39.28515625" customWidth="1"/>
    <col min="3" max="3" width="18.5703125" customWidth="1"/>
    <col min="4" max="4" width="74" customWidth="1"/>
    <col min="5" max="5" width="49.28515625" customWidth="1"/>
  </cols>
  <sheetData>
    <row r="1" spans="1:5" x14ac:dyDescent="0.25">
      <c r="A1" t="s">
        <v>267</v>
      </c>
    </row>
    <row r="2" spans="1:5" ht="75" x14ac:dyDescent="0.25">
      <c r="A2" t="s">
        <v>63</v>
      </c>
      <c r="B2" s="1" t="s">
        <v>258</v>
      </c>
      <c r="C2" s="1" t="s">
        <v>263</v>
      </c>
      <c r="D2" s="1" t="s">
        <v>250</v>
      </c>
      <c r="E2" s="1" t="s">
        <v>251</v>
      </c>
    </row>
    <row r="3" spans="1:5" ht="60" x14ac:dyDescent="0.25">
      <c r="A3" t="s">
        <v>63</v>
      </c>
      <c r="B3" s="1" t="s">
        <v>259</v>
      </c>
      <c r="C3" s="1" t="s">
        <v>263</v>
      </c>
      <c r="D3" s="1" t="s">
        <v>250</v>
      </c>
      <c r="E3" s="1" t="s">
        <v>251</v>
      </c>
    </row>
    <row r="4" spans="1:5" ht="75" x14ac:dyDescent="0.25">
      <c r="A4" t="s">
        <v>64</v>
      </c>
      <c r="B4" s="1" t="s">
        <v>261</v>
      </c>
      <c r="C4" s="1" t="s">
        <v>264</v>
      </c>
      <c r="D4" s="78" t="s">
        <v>254</v>
      </c>
      <c r="E4" s="1" t="s">
        <v>4</v>
      </c>
    </row>
    <row r="5" spans="1:5" ht="60" x14ac:dyDescent="0.25">
      <c r="A5" t="s">
        <v>64</v>
      </c>
      <c r="B5" s="1" t="s">
        <v>232</v>
      </c>
      <c r="C5" s="1" t="s">
        <v>264</v>
      </c>
      <c r="D5" s="1" t="s">
        <v>250</v>
      </c>
      <c r="E5" s="1" t="s">
        <v>251</v>
      </c>
    </row>
    <row r="6" spans="1:5" ht="75" x14ac:dyDescent="0.25">
      <c r="A6" t="s">
        <v>5</v>
      </c>
      <c r="B6" s="1" t="s">
        <v>262</v>
      </c>
      <c r="C6" s="1" t="s">
        <v>265</v>
      </c>
      <c r="D6" s="78" t="s">
        <v>254</v>
      </c>
      <c r="E6" s="1" t="s">
        <v>4</v>
      </c>
    </row>
    <row r="7" spans="1:5" s="65" customFormat="1" ht="60" x14ac:dyDescent="0.25">
      <c r="A7" t="s">
        <v>5</v>
      </c>
      <c r="B7" s="1" t="s">
        <v>252</v>
      </c>
      <c r="C7" s="1" t="s">
        <v>265</v>
      </c>
      <c r="D7" s="1" t="s">
        <v>250</v>
      </c>
      <c r="E7" s="1" t="s">
        <v>251</v>
      </c>
    </row>
    <row r="8" spans="1:5" ht="75" x14ac:dyDescent="0.25">
      <c r="A8" t="s">
        <v>257</v>
      </c>
      <c r="B8" s="1" t="s">
        <v>262</v>
      </c>
      <c r="C8" s="1" t="s">
        <v>266</v>
      </c>
      <c r="D8" s="78" t="s">
        <v>254</v>
      </c>
      <c r="E8" s="1" t="s">
        <v>4</v>
      </c>
    </row>
    <row r="9" spans="1:5" ht="60" x14ac:dyDescent="0.25">
      <c r="A9" t="s">
        <v>257</v>
      </c>
      <c r="B9" s="1" t="s">
        <v>253</v>
      </c>
      <c r="C9" s="1" t="s">
        <v>266</v>
      </c>
      <c r="D9" s="1" t="s">
        <v>250</v>
      </c>
      <c r="E9" s="1" t="s">
        <v>251</v>
      </c>
    </row>
  </sheetData>
  <sortState xmlns:xlrd2="http://schemas.microsoft.com/office/spreadsheetml/2017/richdata2" ref="B2:E9">
    <sortCondition ref="B2:B9"/>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BF8D-9B77-41A1-BAB4-CBB6D7969245}">
  <dimension ref="A1:F27"/>
  <sheetViews>
    <sheetView tabSelected="1" topLeftCell="A2" zoomScale="115" zoomScaleNormal="115" workbookViewId="0">
      <selection activeCell="G9" sqref="G9"/>
    </sheetView>
  </sheetViews>
  <sheetFormatPr defaultRowHeight="15" x14ac:dyDescent="0.25"/>
  <cols>
    <col min="1" max="1" width="51.140625" customWidth="1"/>
    <col min="2" max="2" width="30.5703125" customWidth="1"/>
    <col min="3" max="3" width="19.42578125" customWidth="1"/>
    <col min="4" max="4" width="15.5703125" customWidth="1"/>
    <col min="5" max="5" width="12.7109375" customWidth="1"/>
    <col min="6" max="6" width="13.7109375" customWidth="1"/>
    <col min="7" max="7" width="19.140625" customWidth="1"/>
  </cols>
  <sheetData>
    <row r="1" spans="1:6" ht="30" x14ac:dyDescent="0.25">
      <c r="A1" s="1" t="s">
        <v>279</v>
      </c>
    </row>
    <row r="4" spans="1:6" x14ac:dyDescent="0.25">
      <c r="A4" s="7" t="s">
        <v>288</v>
      </c>
    </row>
    <row r="5" spans="1:6" s="62" customFormat="1" ht="29.25" customHeight="1" x14ac:dyDescent="0.25">
      <c r="A5" s="63" t="s">
        <v>268</v>
      </c>
      <c r="B5" s="62" t="s">
        <v>52</v>
      </c>
      <c r="C5" s="64"/>
      <c r="D5" s="63" t="s">
        <v>16</v>
      </c>
      <c r="E5" s="62">
        <f>C5/F5</f>
        <v>0</v>
      </c>
      <c r="F5" s="62">
        <v>1000</v>
      </c>
    </row>
    <row r="6" spans="1:6" ht="45" x14ac:dyDescent="0.25">
      <c r="A6" s="1" t="s">
        <v>270</v>
      </c>
      <c r="B6" t="s">
        <v>52</v>
      </c>
      <c r="C6" s="5"/>
      <c r="D6" s="1" t="s">
        <v>16</v>
      </c>
      <c r="E6">
        <f t="shared" ref="E6:E11" si="0">C6/F6</f>
        <v>0</v>
      </c>
      <c r="F6">
        <v>500</v>
      </c>
    </row>
    <row r="7" spans="1:6" x14ac:dyDescent="0.25">
      <c r="A7" s="1" t="s">
        <v>61</v>
      </c>
      <c r="B7" t="s">
        <v>52</v>
      </c>
      <c r="C7" s="5"/>
      <c r="D7" s="1" t="s">
        <v>16</v>
      </c>
      <c r="E7">
        <f t="shared" si="0"/>
        <v>0</v>
      </c>
      <c r="F7">
        <v>1000</v>
      </c>
    </row>
    <row r="8" spans="1:6" ht="30" x14ac:dyDescent="0.25">
      <c r="A8" s="1" t="s">
        <v>271</v>
      </c>
      <c r="B8" t="s">
        <v>52</v>
      </c>
      <c r="C8" s="5"/>
      <c r="D8" s="1" t="s">
        <v>16</v>
      </c>
      <c r="E8">
        <f t="shared" si="0"/>
        <v>0</v>
      </c>
      <c r="F8">
        <v>480</v>
      </c>
    </row>
    <row r="9" spans="1:6" ht="30" x14ac:dyDescent="0.25">
      <c r="A9" s="1" t="s">
        <v>272</v>
      </c>
      <c r="B9" t="s">
        <v>52</v>
      </c>
      <c r="C9" s="5"/>
      <c r="D9" s="1" t="s">
        <v>16</v>
      </c>
      <c r="E9">
        <f t="shared" si="0"/>
        <v>0</v>
      </c>
      <c r="F9">
        <v>500</v>
      </c>
    </row>
    <row r="10" spans="1:6" ht="30" x14ac:dyDescent="0.25">
      <c r="A10" s="1" t="s">
        <v>273</v>
      </c>
      <c r="B10" t="s">
        <v>52</v>
      </c>
      <c r="C10" s="5"/>
      <c r="D10" s="1" t="s">
        <v>16</v>
      </c>
      <c r="E10">
        <f t="shared" si="0"/>
        <v>0</v>
      </c>
      <c r="F10">
        <v>200</v>
      </c>
    </row>
    <row r="11" spans="1:6" ht="30" x14ac:dyDescent="0.25">
      <c r="A11" s="1" t="s">
        <v>274</v>
      </c>
      <c r="B11" t="s">
        <v>52</v>
      </c>
      <c r="C11" s="5"/>
      <c r="D11" s="1" t="s">
        <v>16</v>
      </c>
      <c r="E11">
        <f t="shared" si="0"/>
        <v>0</v>
      </c>
      <c r="F11">
        <v>800</v>
      </c>
    </row>
    <row r="12" spans="1:6" x14ac:dyDescent="0.25">
      <c r="E12" s="80">
        <f>SUM(E5:E11)</f>
        <v>0</v>
      </c>
    </row>
    <row r="13" spans="1:6" ht="120" x14ac:dyDescent="0.25">
      <c r="A13" s="1" t="s">
        <v>275</v>
      </c>
      <c r="B13" s="78" t="s">
        <v>246</v>
      </c>
      <c r="E13" s="80">
        <f>E12+Oral!E14</f>
        <v>0</v>
      </c>
    </row>
    <row r="14" spans="1:6" x14ac:dyDescent="0.25">
      <c r="A14" t="s">
        <v>276</v>
      </c>
      <c r="B14" t="s">
        <v>202</v>
      </c>
      <c r="E14" s="7"/>
    </row>
    <row r="16" spans="1:6" x14ac:dyDescent="0.25">
      <c r="A16" s="7" t="s">
        <v>289</v>
      </c>
    </row>
    <row r="17" spans="1:6" ht="45" x14ac:dyDescent="0.25">
      <c r="A17" s="63" t="s">
        <v>294</v>
      </c>
      <c r="B17" s="62" t="s">
        <v>52</v>
      </c>
      <c r="C17" s="64"/>
      <c r="D17" s="63" t="s">
        <v>16</v>
      </c>
      <c r="E17" s="62">
        <f>C17/F17</f>
        <v>0</v>
      </c>
      <c r="F17">
        <v>800</v>
      </c>
    </row>
    <row r="18" spans="1:6" ht="45" x14ac:dyDescent="0.25">
      <c r="A18" s="1" t="s">
        <v>270</v>
      </c>
      <c r="B18" t="s">
        <v>52</v>
      </c>
      <c r="C18" s="5"/>
      <c r="D18" s="1" t="s">
        <v>16</v>
      </c>
      <c r="E18">
        <f t="shared" ref="E18:E23" si="1">C18/F18</f>
        <v>0</v>
      </c>
      <c r="F18">
        <v>400</v>
      </c>
    </row>
    <row r="19" spans="1:6" x14ac:dyDescent="0.25">
      <c r="A19" s="1" t="s">
        <v>61</v>
      </c>
      <c r="B19" t="s">
        <v>52</v>
      </c>
      <c r="C19" s="5"/>
      <c r="D19" s="1"/>
      <c r="E19">
        <f t="shared" si="1"/>
        <v>0</v>
      </c>
      <c r="F19">
        <v>800</v>
      </c>
    </row>
    <row r="20" spans="1:6" ht="30" x14ac:dyDescent="0.25">
      <c r="A20" s="1" t="s">
        <v>271</v>
      </c>
      <c r="B20" t="s">
        <v>52</v>
      </c>
      <c r="C20" s="5"/>
      <c r="D20" s="1" t="s">
        <v>16</v>
      </c>
      <c r="E20">
        <f t="shared" si="1"/>
        <v>0</v>
      </c>
      <c r="F20">
        <v>320</v>
      </c>
    </row>
    <row r="21" spans="1:6" ht="30" x14ac:dyDescent="0.25">
      <c r="A21" s="1" t="s">
        <v>272</v>
      </c>
      <c r="B21" t="s">
        <v>52</v>
      </c>
      <c r="C21" s="5"/>
      <c r="D21" s="1" t="s">
        <v>16</v>
      </c>
      <c r="E21">
        <f t="shared" si="1"/>
        <v>0</v>
      </c>
      <c r="F21">
        <v>400</v>
      </c>
    </row>
    <row r="22" spans="1:6" ht="30" x14ac:dyDescent="0.25">
      <c r="A22" s="1" t="s">
        <v>273</v>
      </c>
      <c r="B22" t="s">
        <v>52</v>
      </c>
      <c r="C22" s="5"/>
      <c r="D22" s="1" t="s">
        <v>16</v>
      </c>
      <c r="E22">
        <f t="shared" si="1"/>
        <v>0</v>
      </c>
      <c r="F22">
        <v>100</v>
      </c>
    </row>
    <row r="23" spans="1:6" ht="30" x14ac:dyDescent="0.25">
      <c r="A23" s="1" t="s">
        <v>274</v>
      </c>
      <c r="B23" t="s">
        <v>52</v>
      </c>
      <c r="C23" s="5"/>
      <c r="D23" s="1" t="s">
        <v>16</v>
      </c>
      <c r="E23">
        <f t="shared" si="1"/>
        <v>0</v>
      </c>
      <c r="F23" s="65">
        <v>400</v>
      </c>
    </row>
    <row r="24" spans="1:6" x14ac:dyDescent="0.25">
      <c r="E24" s="81">
        <f>SUM(E17:E23)</f>
        <v>0</v>
      </c>
    </row>
    <row r="25" spans="1:6" x14ac:dyDescent="0.25">
      <c r="E25" s="81">
        <f>E24+Oral!E14</f>
        <v>0</v>
      </c>
    </row>
    <row r="26" spans="1:6" ht="120" x14ac:dyDescent="0.25">
      <c r="A26" s="1" t="s">
        <v>277</v>
      </c>
      <c r="B26" s="78" t="s">
        <v>246</v>
      </c>
    </row>
    <row r="27" spans="1:6" x14ac:dyDescent="0.25">
      <c r="A27" t="s">
        <v>278</v>
      </c>
      <c r="B27" t="s">
        <v>202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527A-CC1A-422F-8154-0896CC4F4A00}">
  <dimension ref="A1:A5"/>
  <sheetViews>
    <sheetView workbookViewId="0">
      <selection activeCell="A3" sqref="A3"/>
    </sheetView>
  </sheetViews>
  <sheetFormatPr defaultRowHeight="15" x14ac:dyDescent="0.25"/>
  <cols>
    <col min="1" max="1" width="183.7109375" customWidth="1"/>
  </cols>
  <sheetData>
    <row r="1" spans="1:1" x14ac:dyDescent="0.25">
      <c r="A1" t="s">
        <v>290</v>
      </c>
    </row>
    <row r="3" spans="1:1" ht="45" x14ac:dyDescent="0.25">
      <c r="A3" s="1" t="s">
        <v>291</v>
      </c>
    </row>
    <row r="5" spans="1:1" x14ac:dyDescent="0.25">
      <c r="A5" t="s">
        <v>295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02572-51FB-4CBD-9DCE-248FBBB94D3E}">
  <dimension ref="A1:A10"/>
  <sheetViews>
    <sheetView workbookViewId="0">
      <selection activeCell="A10" sqref="A10"/>
    </sheetView>
  </sheetViews>
  <sheetFormatPr defaultRowHeight="15" x14ac:dyDescent="0.25"/>
  <cols>
    <col min="1" max="1" width="90.28515625" customWidth="1"/>
  </cols>
  <sheetData>
    <row r="1" spans="1:1" x14ac:dyDescent="0.25">
      <c r="A1" t="s">
        <v>282</v>
      </c>
    </row>
    <row r="3" spans="1:1" ht="60" x14ac:dyDescent="0.25">
      <c r="A3" s="1" t="s">
        <v>283</v>
      </c>
    </row>
    <row r="5" spans="1:1" x14ac:dyDescent="0.25">
      <c r="A5" t="s">
        <v>284</v>
      </c>
    </row>
    <row r="7" spans="1:1" ht="60" x14ac:dyDescent="0.25">
      <c r="A7" s="1" t="s">
        <v>283</v>
      </c>
    </row>
    <row r="10" spans="1:1" ht="30" x14ac:dyDescent="0.25">
      <c r="A10" s="1" t="s">
        <v>281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A941-1052-4C91-A1BE-00448C6207B2}">
  <dimension ref="A1:A5"/>
  <sheetViews>
    <sheetView workbookViewId="0">
      <selection activeCell="A5" sqref="A5"/>
    </sheetView>
  </sheetViews>
  <sheetFormatPr defaultRowHeight="15" x14ac:dyDescent="0.25"/>
  <cols>
    <col min="1" max="1" width="146.140625" customWidth="1"/>
  </cols>
  <sheetData>
    <row r="1" spans="1:1" ht="45" x14ac:dyDescent="0.25">
      <c r="A1" s="1" t="s">
        <v>296</v>
      </c>
    </row>
    <row r="3" spans="1:1" ht="45" x14ac:dyDescent="0.25">
      <c r="A3" s="1" t="s">
        <v>283</v>
      </c>
    </row>
    <row r="5" spans="1:1" x14ac:dyDescent="0.25">
      <c r="A5"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ESC</vt:lpstr>
      <vt:lpstr>Start</vt:lpstr>
      <vt:lpstr>Oral</vt:lpstr>
      <vt:lpstr>Oral (2)</vt:lpstr>
      <vt:lpstr>Injection</vt:lpstr>
      <vt:lpstr>Inhaled</vt:lpstr>
      <vt:lpstr>Nasal</vt:lpstr>
      <vt:lpstr>Topical</vt:lpstr>
      <vt:lpstr>Rectal</vt:lpstr>
      <vt:lpstr>Opthalmic</vt:lpstr>
      <vt:lpstr>Sick Day Rules</vt:lpstr>
      <vt:lpstr>Old</vt:lpstr>
      <vt:lpstr>JA queries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McRobbie</dc:creator>
  <cp:lastModifiedBy>Pavan Sahadevan</cp:lastModifiedBy>
  <dcterms:created xsi:type="dcterms:W3CDTF">2023-02-10T11:14:47Z</dcterms:created>
  <dcterms:modified xsi:type="dcterms:W3CDTF">2025-04-13T19:49:46Z</dcterms:modified>
</cp:coreProperties>
</file>