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Ex4.xml" ContentType="application/vnd.ms-office.chartex+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91967\Downloads\"/>
    </mc:Choice>
  </mc:AlternateContent>
  <xr:revisionPtr revIDLastSave="0" documentId="13_ncr:1_{E255BE97-113F-41FE-81E4-3E08B211FF04}" xr6:coauthVersionLast="47" xr6:coauthVersionMax="47" xr10:uidLastSave="{00000000-0000-0000-0000-000000000000}"/>
  <bookViews>
    <workbookView xWindow="-120" yWindow="-120" windowWidth="20730" windowHeight="11040" firstSheet="4" activeTab="8" xr2:uid="{4A6D6DEC-64D1-48C1-8FDF-1CED8A5DA623}"/>
  </bookViews>
  <sheets>
    <sheet name="Raw_Data" sheetId="2" r:id="rId1"/>
    <sheet name="Main_Data" sheetId="3" r:id="rId2"/>
    <sheet name="CorrelCrudeoil" sheetId="11" r:id="rId3"/>
    <sheet name="Problem_Statement" sheetId="8" r:id="rId4"/>
    <sheet name="Crude_Oil_Data" sheetId="10" r:id="rId5"/>
    <sheet name="Data Cleaning" sheetId="5" r:id="rId6"/>
    <sheet name="EDA" sheetId="6" r:id="rId7"/>
    <sheet name="Analysis" sheetId="9" r:id="rId8"/>
    <sheet name="Communication" sheetId="7" r:id="rId9"/>
  </sheets>
  <definedNames>
    <definedName name="_xlnm._FilterDatabase" localSheetId="4" hidden="1">Crude_Oil_Data!$Q$1:$Q$373</definedName>
    <definedName name="_xlnm._FilterDatabase" localSheetId="1" hidden="1">Main_Data!$A$1:$AI$373</definedName>
    <definedName name="_xlchart.v1.0" hidden="1">Analysis!$AO$65:$AO$76</definedName>
    <definedName name="_xlchart.v1.1" hidden="1">Analysis!$AP$64</definedName>
    <definedName name="_xlchart.v1.10" hidden="1">Analysis!$AF$6</definedName>
    <definedName name="_xlchart.v1.11" hidden="1">Analysis!$AF$7:$AF$18</definedName>
    <definedName name="_xlchart.v1.2" hidden="1">Analysis!$AP$65:$AP$76</definedName>
    <definedName name="_xlchart.v1.3" hidden="1">Analysis!$AS$65:$AS$76</definedName>
    <definedName name="_xlchart.v1.4" hidden="1">Analysis!$AT$64</definedName>
    <definedName name="_xlchart.v1.5" hidden="1">Analysis!$AT$65:$AT$76</definedName>
    <definedName name="_xlchart.v1.6" hidden="1">Analysis!$AE$7:$AE$18</definedName>
    <definedName name="_xlchart.v1.7" hidden="1">Analysis!$AF$6</definedName>
    <definedName name="_xlchart.v1.8" hidden="1">Analysis!$AF$7:$AF$18</definedName>
    <definedName name="_xlchart.v1.9" hidden="1">Analysis!$AE$7:$AE$18</definedName>
    <definedName name="ExternalData_1" localSheetId="0" hidden="1">Raw_Data!$A$1:$AD$374</definedName>
    <definedName name="Slicer_Secto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27" i="11" l="1"/>
  <c r="S127" i="11"/>
  <c r="T127" i="11"/>
  <c r="U127" i="11"/>
  <c r="V127" i="11"/>
  <c r="W127" i="11"/>
  <c r="X127" i="11"/>
  <c r="Y127" i="11"/>
  <c r="Z127" i="11"/>
  <c r="AA127" i="11"/>
  <c r="AB127" i="11"/>
  <c r="AC127" i="11"/>
  <c r="AD127" i="11"/>
  <c r="AE127" i="11"/>
  <c r="AF127" i="11"/>
  <c r="AG127" i="11"/>
  <c r="AH127" i="11"/>
  <c r="G127" i="11"/>
  <c r="H127" i="11"/>
  <c r="I127" i="11"/>
  <c r="J127" i="11"/>
  <c r="K127" i="11"/>
  <c r="L127" i="11"/>
  <c r="M127" i="11"/>
  <c r="N127" i="11"/>
  <c r="O127" i="11"/>
  <c r="P127" i="11"/>
  <c r="Q127" i="11"/>
  <c r="F127" i="11"/>
  <c r="E127" i="11"/>
  <c r="BV70" i="9"/>
  <c r="BV64" i="9"/>
  <c r="BV69" i="9"/>
  <c r="BV63" i="9"/>
  <c r="BV56" i="9"/>
  <c r="BV57" i="9"/>
  <c r="BX70" i="9"/>
  <c r="BX69" i="9"/>
  <c r="BX68" i="9"/>
  <c r="BX64" i="9"/>
  <c r="BX63" i="9"/>
  <c r="BX62" i="9"/>
  <c r="BX57" i="9"/>
  <c r="BX56" i="9"/>
  <c r="BX55" i="9"/>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19" i="10"/>
  <c r="E118" i="10"/>
  <c r="E117" i="10"/>
  <c r="C21" i="10"/>
  <c r="BU35" i="9"/>
  <c r="BU26" i="9"/>
  <c r="BK74" i="9"/>
  <c r="BK73" i="9"/>
  <c r="BK72" i="9"/>
  <c r="BK71" i="9"/>
  <c r="BK70" i="9"/>
  <c r="BK69" i="9"/>
  <c r="BK68" i="9"/>
  <c r="BK67" i="9"/>
  <c r="BK66" i="9"/>
  <c r="BK65" i="9"/>
  <c r="BK64" i="9"/>
  <c r="BK63" i="9"/>
  <c r="BU37" i="9"/>
  <c r="BU36" i="9"/>
  <c r="BU28" i="9"/>
  <c r="BU27" i="9"/>
  <c r="BU19" i="9"/>
  <c r="BU14" i="9"/>
  <c r="BU8" i="9"/>
  <c r="BK53" i="9"/>
  <c r="BK52" i="9"/>
  <c r="BK51" i="9"/>
  <c r="BK50" i="9"/>
  <c r="BK49" i="9"/>
  <c r="BK48" i="9"/>
  <c r="BK47" i="9"/>
  <c r="BK46" i="9"/>
  <c r="BK45" i="9"/>
  <c r="BK44" i="9"/>
  <c r="BK43" i="9"/>
  <c r="BK42" i="9"/>
  <c r="BK36" i="9"/>
  <c r="BK35" i="9"/>
  <c r="BK34" i="9"/>
  <c r="BK33" i="9"/>
  <c r="BK32" i="9"/>
  <c r="BK31" i="9"/>
  <c r="BK30" i="9"/>
  <c r="BK29" i="9"/>
  <c r="BK28" i="9"/>
  <c r="BK27" i="9"/>
  <c r="BK26" i="9"/>
  <c r="BK25" i="9"/>
  <c r="BK9" i="9"/>
  <c r="BK10" i="9"/>
  <c r="BK11" i="9"/>
  <c r="BK12" i="9"/>
  <c r="BK13" i="9"/>
  <c r="BK14" i="9"/>
  <c r="BK15" i="9"/>
  <c r="BK16" i="9"/>
  <c r="BK17" i="9"/>
  <c r="BK18" i="9"/>
  <c r="BK19" i="9"/>
  <c r="BK8" i="9"/>
  <c r="AU47" i="9"/>
  <c r="AU48" i="9"/>
  <c r="AU49" i="9"/>
  <c r="AU50" i="9"/>
  <c r="AU51" i="9"/>
  <c r="AU52" i="9"/>
  <c r="AU53" i="9"/>
  <c r="AU54" i="9"/>
  <c r="AU55" i="9"/>
  <c r="AU56" i="9"/>
  <c r="AU46" i="9"/>
  <c r="AQ47" i="9"/>
  <c r="AQ48" i="9"/>
  <c r="AQ49" i="9"/>
  <c r="AQ50" i="9"/>
  <c r="AQ51" i="9"/>
  <c r="AQ52" i="9"/>
  <c r="AQ53" i="9"/>
  <c r="AQ54" i="9"/>
  <c r="AQ55" i="9"/>
  <c r="AQ56" i="9"/>
  <c r="AQ46" i="9"/>
  <c r="AO26" i="9"/>
  <c r="S12" i="9"/>
  <c r="S11" i="9"/>
  <c r="S10" i="9"/>
  <c r="S9" i="9"/>
  <c r="S8" i="9"/>
  <c r="S7" i="9"/>
  <c r="L12" i="9"/>
  <c r="L11" i="9"/>
  <c r="L10" i="9"/>
  <c r="L9" i="9"/>
  <c r="L8" i="9"/>
  <c r="L7" i="9"/>
  <c r="H12" i="9"/>
  <c r="H11" i="9"/>
  <c r="H10" i="9"/>
  <c r="H9" i="9"/>
  <c r="H8" i="9"/>
  <c r="H7" i="9"/>
  <c r="C37" i="6"/>
  <c r="D2" i="3"/>
  <c r="AQ26" i="9" s="1"/>
  <c r="AF2" i="3"/>
  <c r="AH2" i="3"/>
  <c r="AG2" i="3"/>
  <c r="V376" i="3"/>
  <c r="BN63" i="9" l="1"/>
  <c r="BL67" i="9"/>
  <c r="BM71" i="9"/>
  <c r="BN64" i="9"/>
  <c r="BN68" i="9"/>
  <c r="BN71" i="9"/>
  <c r="BN29" i="9"/>
  <c r="BM36" i="9"/>
  <c r="BM48" i="9"/>
  <c r="BL64" i="9"/>
  <c r="BL68" i="9"/>
  <c r="BN72" i="9"/>
  <c r="BM64" i="9"/>
  <c r="BM68" i="9"/>
  <c r="BL72" i="9"/>
  <c r="BL65" i="9"/>
  <c r="BL69" i="9"/>
  <c r="BL73" i="9"/>
  <c r="BN65" i="9"/>
  <c r="BN69" i="9"/>
  <c r="BN74" i="9"/>
  <c r="BN66" i="9"/>
  <c r="BN70" i="9"/>
  <c r="BL63" i="9"/>
  <c r="BL66" i="9"/>
  <c r="BL71" i="9"/>
  <c r="BM66" i="9"/>
  <c r="BM69" i="9"/>
  <c r="BM72" i="9"/>
  <c r="BM67" i="9"/>
  <c r="BN67" i="9"/>
  <c r="BL70" i="9"/>
  <c r="BM65" i="9"/>
  <c r="BM70" i="9"/>
  <c r="BM73" i="9"/>
  <c r="BN73" i="9"/>
  <c r="BM63" i="9"/>
  <c r="BL74" i="9"/>
  <c r="BM74" i="9"/>
  <c r="BM10" i="9"/>
  <c r="BM18" i="9"/>
  <c r="BN35" i="9"/>
  <c r="BN47" i="9"/>
  <c r="BM12" i="9"/>
  <c r="BN17" i="9"/>
  <c r="BN15" i="9"/>
  <c r="BN31" i="9"/>
  <c r="BL16" i="9"/>
  <c r="BN9" i="9"/>
  <c r="BL14" i="9"/>
  <c r="BL8" i="9"/>
  <c r="BN26" i="9"/>
  <c r="BL15" i="9"/>
  <c r="BM19" i="9"/>
  <c r="BM11" i="9"/>
  <c r="BN16" i="9"/>
  <c r="BN25" i="9"/>
  <c r="BM30" i="9"/>
  <c r="BN36" i="9"/>
  <c r="BN48" i="9"/>
  <c r="BL13" i="9"/>
  <c r="BM17" i="9"/>
  <c r="BM9" i="9"/>
  <c r="BN14" i="9"/>
  <c r="BL26" i="9"/>
  <c r="BN32" i="9"/>
  <c r="BN42" i="9"/>
  <c r="BN49" i="9"/>
  <c r="BL12" i="9"/>
  <c r="BM16" i="9"/>
  <c r="BM8" i="9"/>
  <c r="BN13" i="9"/>
  <c r="BM26" i="9"/>
  <c r="BN33" i="9"/>
  <c r="BN43" i="9"/>
  <c r="BN50" i="9"/>
  <c r="BL19" i="9"/>
  <c r="BL11" i="9"/>
  <c r="BM15" i="9"/>
  <c r="BN8" i="9"/>
  <c r="BN12" i="9"/>
  <c r="BN27" i="9"/>
  <c r="BM34" i="9"/>
  <c r="BN44" i="9"/>
  <c r="BN51" i="9"/>
  <c r="BL18" i="9"/>
  <c r="BL10" i="9"/>
  <c r="BM14" i="9"/>
  <c r="BN19" i="9"/>
  <c r="BN11" i="9"/>
  <c r="BN28" i="9"/>
  <c r="BL34" i="9"/>
  <c r="BN45" i="9"/>
  <c r="BN52" i="9"/>
  <c r="BL17" i="9"/>
  <c r="BL9" i="9"/>
  <c r="BM13" i="9"/>
  <c r="BN18" i="9"/>
  <c r="BN10" i="9"/>
  <c r="BM28" i="9"/>
  <c r="BN34" i="9"/>
  <c r="BN46" i="9"/>
  <c r="BN53" i="9"/>
  <c r="BM44" i="9"/>
  <c r="BM50" i="9"/>
  <c r="BM46" i="9"/>
  <c r="BM52" i="9"/>
  <c r="BM42" i="9"/>
  <c r="BN30" i="9"/>
  <c r="BL28" i="9"/>
  <c r="BL32" i="9"/>
  <c r="BM32" i="9"/>
  <c r="BL30" i="9"/>
  <c r="BL42" i="9"/>
  <c r="BL44" i="9"/>
  <c r="BL46" i="9"/>
  <c r="BL48" i="9"/>
  <c r="BL50" i="9"/>
  <c r="BL52" i="9"/>
  <c r="BL43" i="9"/>
  <c r="BL45" i="9"/>
  <c r="BL47" i="9"/>
  <c r="BL49" i="9"/>
  <c r="BL51" i="9"/>
  <c r="BL53" i="9"/>
  <c r="BM43" i="9"/>
  <c r="BM45" i="9"/>
  <c r="BM47" i="9"/>
  <c r="BM49" i="9"/>
  <c r="BM51" i="9"/>
  <c r="BM53" i="9"/>
  <c r="BL25" i="9"/>
  <c r="BL27" i="9"/>
  <c r="BL29" i="9"/>
  <c r="BL31" i="9"/>
  <c r="BL33" i="9"/>
  <c r="BL35" i="9"/>
  <c r="BM25" i="9"/>
  <c r="BM27" i="9"/>
  <c r="BM29" i="9"/>
  <c r="BM31" i="9"/>
  <c r="BM33" i="9"/>
  <c r="BM35" i="9"/>
  <c r="BL36" i="9"/>
  <c r="AI2" i="3"/>
  <c r="C40" i="6"/>
  <c r="AB17" i="9"/>
  <c r="AR13" i="9"/>
  <c r="AP37" i="9"/>
  <c r="AR26" i="9"/>
  <c r="AU30" i="9"/>
  <c r="BA26" i="9"/>
  <c r="AZ29" i="9"/>
  <c r="C41" i="6"/>
  <c r="AP8" i="9"/>
  <c r="AR17" i="9"/>
  <c r="AP33" i="9"/>
  <c r="AS34" i="9"/>
  <c r="AU26" i="9"/>
  <c r="AX34" i="9"/>
  <c r="BA36" i="9"/>
  <c r="AQ7" i="9"/>
  <c r="D8" i="9"/>
  <c r="AP12" i="9"/>
  <c r="AS8" i="9"/>
  <c r="AP29" i="9"/>
  <c r="AS30" i="9"/>
  <c r="AV34" i="9"/>
  <c r="AX30" i="9"/>
  <c r="BA32" i="9"/>
  <c r="AY26" i="9"/>
  <c r="D12" i="9"/>
  <c r="AP16" i="9"/>
  <c r="AS12" i="9"/>
  <c r="AQ36" i="9"/>
  <c r="AS26" i="9"/>
  <c r="AV30" i="9"/>
  <c r="AX37" i="9"/>
  <c r="BA28" i="9"/>
  <c r="AQ4" i="9"/>
  <c r="AU45" i="9" s="1"/>
  <c r="AQ9" i="9"/>
  <c r="AS16" i="9"/>
  <c r="AQ32" i="9"/>
  <c r="AT34" i="9"/>
  <c r="AV26" i="9"/>
  <c r="AY34" i="9"/>
  <c r="BB35" i="9"/>
  <c r="AY4" i="9"/>
  <c r="AQ45" i="9" s="1"/>
  <c r="AQ13" i="9"/>
  <c r="AT8" i="9"/>
  <c r="AQ28" i="9"/>
  <c r="AT30" i="9"/>
  <c r="AW34" i="9"/>
  <c r="AY30" i="9"/>
  <c r="BB31" i="9"/>
  <c r="C36" i="6"/>
  <c r="AB9" i="9"/>
  <c r="AQ17" i="9"/>
  <c r="AT12" i="9"/>
  <c r="AR34" i="9"/>
  <c r="AT26" i="9"/>
  <c r="AW30" i="9"/>
  <c r="AZ37" i="9"/>
  <c r="BB27" i="9"/>
  <c r="AP26" i="9"/>
  <c r="AB13" i="9"/>
  <c r="AR9" i="9"/>
  <c r="AR30" i="9"/>
  <c r="AU34" i="9"/>
  <c r="AW26" i="9"/>
  <c r="AZ33" i="9"/>
  <c r="D9" i="9"/>
  <c r="S13" i="9"/>
  <c r="S20" i="9" s="1"/>
  <c r="AB10" i="9"/>
  <c r="AB18" i="9"/>
  <c r="AP13" i="9"/>
  <c r="AQ10" i="9"/>
  <c r="AQ18" i="9"/>
  <c r="AR14" i="9"/>
  <c r="AS9" i="9"/>
  <c r="AS17" i="9"/>
  <c r="AP7" i="9"/>
  <c r="AP32" i="9"/>
  <c r="AQ35" i="9"/>
  <c r="AR37" i="9"/>
  <c r="AR29" i="9"/>
  <c r="AS33" i="9"/>
  <c r="AT37" i="9"/>
  <c r="AT29" i="9"/>
  <c r="AU33" i="9"/>
  <c r="AV37" i="9"/>
  <c r="AV29" i="9"/>
  <c r="AW33" i="9"/>
  <c r="AX26" i="9"/>
  <c r="AX33" i="9"/>
  <c r="AY37" i="9"/>
  <c r="AY29" i="9"/>
  <c r="AZ32" i="9"/>
  <c r="BA35" i="9"/>
  <c r="BA27" i="9"/>
  <c r="BB30" i="9"/>
  <c r="C38" i="6"/>
  <c r="D10" i="9"/>
  <c r="AB11" i="9"/>
  <c r="AB7" i="9"/>
  <c r="AP14" i="9"/>
  <c r="AQ11" i="9"/>
  <c r="AR15" i="9"/>
  <c r="AS10" i="9"/>
  <c r="AS18" i="9"/>
  <c r="AP31" i="9"/>
  <c r="AQ34" i="9"/>
  <c r="AR36" i="9"/>
  <c r="AR28" i="9"/>
  <c r="AS32" i="9"/>
  <c r="AT36" i="9"/>
  <c r="AT28" i="9"/>
  <c r="AU32" i="9"/>
  <c r="AV36" i="9"/>
  <c r="AV28" i="9"/>
  <c r="AW32" i="9"/>
  <c r="AX32" i="9"/>
  <c r="AY36" i="9"/>
  <c r="AY28" i="9"/>
  <c r="AZ31" i="9"/>
  <c r="BA34" i="9"/>
  <c r="BB37" i="9"/>
  <c r="BB29" i="9"/>
  <c r="C39" i="6"/>
  <c r="D11" i="9"/>
  <c r="AB12" i="9"/>
  <c r="AB4" i="9"/>
  <c r="AP15" i="9"/>
  <c r="AQ12" i="9"/>
  <c r="AR8" i="9"/>
  <c r="AR16" i="9"/>
  <c r="AS11" i="9"/>
  <c r="AT7" i="9"/>
  <c r="AP27" i="9"/>
  <c r="AP30" i="9"/>
  <c r="AQ33" i="9"/>
  <c r="AR35" i="9"/>
  <c r="AR27" i="9"/>
  <c r="AS31" i="9"/>
  <c r="AT35" i="9"/>
  <c r="AT27" i="9"/>
  <c r="AU31" i="9"/>
  <c r="AV35" i="9"/>
  <c r="AV27" i="9"/>
  <c r="AW31" i="9"/>
  <c r="AZ26" i="9"/>
  <c r="AX31" i="9"/>
  <c r="AY35" i="9"/>
  <c r="AY27" i="9"/>
  <c r="AZ30" i="9"/>
  <c r="BA33" i="9"/>
  <c r="BB36" i="9"/>
  <c r="BB28" i="9"/>
  <c r="AB14" i="9"/>
  <c r="AP9" i="9"/>
  <c r="AP17" i="9"/>
  <c r="AQ14" i="9"/>
  <c r="AR10" i="9"/>
  <c r="AR18" i="9"/>
  <c r="AS13" i="9"/>
  <c r="AT9" i="9"/>
  <c r="AP36" i="9"/>
  <c r="AP28" i="9"/>
  <c r="AQ31" i="9"/>
  <c r="AR33" i="9"/>
  <c r="AS37" i="9"/>
  <c r="AS29" i="9"/>
  <c r="AT33" i="9"/>
  <c r="AU37" i="9"/>
  <c r="AU29" i="9"/>
  <c r="AV33" i="9"/>
  <c r="AW37" i="9"/>
  <c r="AW29" i="9"/>
  <c r="BB26" i="9"/>
  <c r="AX29" i="9"/>
  <c r="AY33" i="9"/>
  <c r="AZ36" i="9"/>
  <c r="AZ28" i="9"/>
  <c r="BA31" i="9"/>
  <c r="BB34" i="9"/>
  <c r="AQ27" i="9"/>
  <c r="AB15" i="9"/>
  <c r="AP10" i="9"/>
  <c r="AP18" i="9"/>
  <c r="AQ15" i="9"/>
  <c r="AR11" i="9"/>
  <c r="AR7" i="9"/>
  <c r="AS14" i="9"/>
  <c r="AT10" i="9"/>
  <c r="AP35" i="9"/>
  <c r="AQ30" i="9"/>
  <c r="AR32" i="9"/>
  <c r="AS36" i="9"/>
  <c r="AS28" i="9"/>
  <c r="AT32" i="9"/>
  <c r="AU36" i="9"/>
  <c r="AU28" i="9"/>
  <c r="AV32" i="9"/>
  <c r="AW36" i="9"/>
  <c r="AW28" i="9"/>
  <c r="AX36" i="9"/>
  <c r="AX28" i="9"/>
  <c r="AY32" i="9"/>
  <c r="AZ35" i="9"/>
  <c r="AZ27" i="9"/>
  <c r="BA30" i="9"/>
  <c r="BB33" i="9"/>
  <c r="D7" i="9"/>
  <c r="AB8" i="9"/>
  <c r="AB16" i="9"/>
  <c r="AP11" i="9"/>
  <c r="AQ8" i="9"/>
  <c r="AQ16" i="9"/>
  <c r="AR12" i="9"/>
  <c r="AS7" i="9"/>
  <c r="AS15" i="9"/>
  <c r="AT11" i="9"/>
  <c r="AP34" i="9"/>
  <c r="AQ37" i="9"/>
  <c r="AQ29" i="9"/>
  <c r="AR31" i="9"/>
  <c r="AS35" i="9"/>
  <c r="AS27" i="9"/>
  <c r="AT31" i="9"/>
  <c r="AU35" i="9"/>
  <c r="AU27" i="9"/>
  <c r="AV31" i="9"/>
  <c r="AW35" i="9"/>
  <c r="AW27" i="9"/>
  <c r="AX35" i="9"/>
  <c r="AX27" i="9"/>
  <c r="AY31" i="9"/>
  <c r="AZ34" i="9"/>
  <c r="BA37" i="9"/>
  <c r="BA29" i="9"/>
  <c r="BB32" i="9"/>
  <c r="AC10" i="9"/>
  <c r="AC18" i="9"/>
  <c r="L13" i="9"/>
  <c r="L22" i="9" s="1"/>
  <c r="H13" i="9"/>
  <c r="H20" i="9" s="1"/>
  <c r="AC13" i="9" l="1"/>
  <c r="BN21" i="9"/>
  <c r="BN20" i="9"/>
  <c r="BL75" i="9"/>
  <c r="BL76" i="9"/>
  <c r="BM21" i="9"/>
  <c r="BM20" i="9"/>
  <c r="BM75" i="9"/>
  <c r="BM76" i="9"/>
  <c r="BL38" i="9"/>
  <c r="BL37" i="9"/>
  <c r="BM55" i="9"/>
  <c r="BM54" i="9"/>
  <c r="BN55" i="9"/>
  <c r="BN54" i="9"/>
  <c r="BL20" i="9"/>
  <c r="BL21" i="9"/>
  <c r="BM38" i="9"/>
  <c r="BM37" i="9"/>
  <c r="BL55" i="9"/>
  <c r="BL54" i="9"/>
  <c r="BN38" i="9"/>
  <c r="BN37" i="9"/>
  <c r="BN76" i="9"/>
  <c r="BN75" i="9"/>
  <c r="AC7" i="9"/>
  <c r="AC14" i="9"/>
  <c r="C42" i="6"/>
  <c r="D36" i="6" s="1"/>
  <c r="D42" i="6" s="1"/>
  <c r="AC11" i="9"/>
  <c r="S18" i="9"/>
  <c r="AC8" i="9"/>
  <c r="S22" i="9"/>
  <c r="AC15" i="9"/>
  <c r="S19" i="9"/>
  <c r="S30" i="9" s="1"/>
  <c r="S23" i="9"/>
  <c r="S21" i="9"/>
  <c r="S31" i="9" s="1"/>
  <c r="AC12" i="9"/>
  <c r="AC16" i="9"/>
  <c r="D13" i="9"/>
  <c r="D19" i="9" s="1"/>
  <c r="AS38" i="9"/>
  <c r="BA38" i="9"/>
  <c r="AU38" i="9"/>
  <c r="AT38" i="9"/>
  <c r="AZ38" i="9"/>
  <c r="AR38" i="9"/>
  <c r="AP38" i="9"/>
  <c r="AV38" i="9"/>
  <c r="AB19" i="9"/>
  <c r="BB38" i="9"/>
  <c r="AX38" i="9"/>
  <c r="AQ38" i="9"/>
  <c r="AW38" i="9"/>
  <c r="AC17" i="9"/>
  <c r="AY38" i="9"/>
  <c r="AC9" i="9"/>
  <c r="H19" i="9"/>
  <c r="H23" i="9"/>
  <c r="H22" i="9"/>
  <c r="L21" i="9"/>
  <c r="H21" i="9"/>
  <c r="L19" i="9"/>
  <c r="H18" i="9"/>
  <c r="L20" i="9"/>
  <c r="L23" i="9"/>
  <c r="L18" i="9"/>
  <c r="BO55" i="9" l="1"/>
  <c r="BO21" i="9"/>
  <c r="BO20" i="9"/>
  <c r="BO54" i="9"/>
  <c r="BO76" i="9"/>
  <c r="BO75" i="9"/>
  <c r="BO37" i="9"/>
  <c r="BO38" i="9"/>
  <c r="S29" i="9"/>
  <c r="S33" i="9"/>
  <c r="S32" i="9"/>
  <c r="S24" i="9"/>
  <c r="D21" i="9"/>
  <c r="D18" i="9"/>
  <c r="D22" i="9"/>
  <c r="D23" i="9"/>
  <c r="D20" i="9"/>
  <c r="L24" i="9"/>
  <c r="H24" i="9"/>
  <c r="D24" i="9" l="1"/>
  <c r="S3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5293E5-1574-4D40-813D-AACF63EE8498}" keepAlive="1" name="Query - All_India_Index_Upto_April23 (1)" description="Connection to the 'All_India_Index_Upto_April23 (1)' query in the workbook." type="5" refreshedVersion="7" background="1" saveData="1">
    <dbPr connection="Provider=Microsoft.Mashup.OleDb.1;Data Source=$Workbook$;Location=&quot;All_India_Index_Upto_April23 (1)&quot;;Extended Properties=&quot;&quot;" command="SELECT * FROM [All_India_Index_Upto_April23 (1)]"/>
  </connection>
</connections>
</file>

<file path=xl/sharedStrings.xml><?xml version="1.0" encoding="utf-8"?>
<sst xmlns="http://schemas.openxmlformats.org/spreadsheetml/2006/main" count="13940" uniqueCount="1404">
  <si>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</si>
  <si>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</si>
  <si>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</si>
  <si>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</si>
  <si>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</si>
  <si>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</si>
  <si>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</si>
  <si>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</si>
  <si>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</si>
  <si>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</si>
  <si>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</si>
  <si>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</si>
  <si>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</si>
  <si>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</si>
  <si>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</si>
  <si>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</si>
  <si>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</si>
  <si>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</si>
  <si>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</si>
  <si>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</si>
  <si>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</si>
  <si>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</si>
  <si>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</si>
  <si>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</si>
  <si>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</si>
  <si>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</si>
  <si>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</si>
  <si>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</si>
  <si>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</si>
  <si>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</si>
  <si>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</si>
  <si>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</si>
  <si>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</si>
  <si>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</si>
  <si>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</si>
  <si>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</si>
  <si>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</si>
  <si>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</si>
  <si>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</si>
  <si>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</si>
  <si>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</si>
  <si>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</si>
  <si>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</si>
  <si>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</si>
  <si>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</si>
  <si>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</si>
  <si>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</si>
  <si>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</si>
  <si>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</si>
  <si>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</si>
  <si>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</si>
  <si>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</si>
  <si>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</si>
  <si>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</si>
  <si>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</si>
  <si>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</si>
  <si>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</si>
  <si>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</si>
  <si>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</si>
  <si>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</si>
  <si>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</si>
  <si>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2013</t>
  </si>
  <si>
    <t>January</t>
  </si>
  <si>
    <t>107.5</t>
  </si>
  <si>
    <t>106.3</t>
  </si>
  <si>
    <t>108.1</t>
  </si>
  <si>
    <t>104.9</t>
  </si>
  <si>
    <t>106.1</t>
  </si>
  <si>
    <t>103.9</t>
  </si>
  <si>
    <t>101.9</t>
  </si>
  <si>
    <t>106.8</t>
  </si>
  <si>
    <t>103.1</t>
  </si>
  <si>
    <t>104.8</t>
  </si>
  <si>
    <t>106.7</t>
  </si>
  <si>
    <t>105.5</t>
  </si>
  <si>
    <t>105.1</t>
  </si>
  <si>
    <t>106.5</t>
  </si>
  <si>
    <t>105.8</t>
  </si>
  <si>
    <t>106.4</t>
  </si>
  <si>
    <t>NA</t>
  </si>
  <si>
    <t>104</t>
  </si>
  <si>
    <t>103.3</t>
  </si>
  <si>
    <t>103.4</t>
  </si>
  <si>
    <t>103.8</t>
  </si>
  <si>
    <t>104.7</t>
  </si>
  <si>
    <t>Urban</t>
  </si>
  <si>
    <t>110.5</t>
  </si>
  <si>
    <t>109.1</t>
  </si>
  <si>
    <t>113</t>
  </si>
  <si>
    <t>103.6</t>
  </si>
  <si>
    <t>102.3</t>
  </si>
  <si>
    <t>102.9</t>
  </si>
  <si>
    <t>101.8</t>
  </si>
  <si>
    <t>107.9</t>
  </si>
  <si>
    <t>105.9</t>
  </si>
  <si>
    <t>105.2</t>
  </si>
  <si>
    <t>105</t>
  </si>
  <si>
    <t>100.3</t>
  </si>
  <si>
    <t>105.4</t>
  </si>
  <si>
    <t>104.1</t>
  </si>
  <si>
    <t>103.2</t>
  </si>
  <si>
    <t>103.5</t>
  </si>
  <si>
    <t>104.3</t>
  </si>
  <si>
    <t>103.7</t>
  </si>
  <si>
    <t>Rural+Urban</t>
  </si>
  <si>
    <t>108.4</t>
  </si>
  <si>
    <t>107.3</t>
  </si>
  <si>
    <t>110</t>
  </si>
  <si>
    <t>104.4</t>
  </si>
  <si>
    <t>102.2</t>
  </si>
  <si>
    <t>106</t>
  </si>
  <si>
    <t>106.2</t>
  </si>
  <si>
    <t>102.7</t>
  </si>
  <si>
    <t>105.6</t>
  </si>
  <si>
    <t>104.5</t>
  </si>
  <si>
    <t>104.6</t>
  </si>
  <si>
    <t>February</t>
  </si>
  <si>
    <t>109.2</t>
  </si>
  <si>
    <t>108.7</t>
  </si>
  <si>
    <t>110.2</t>
  </si>
  <si>
    <t>102.4</t>
  </si>
  <si>
    <t>105.7</t>
  </si>
  <si>
    <t>107.7</t>
  </si>
  <si>
    <t>107.1</t>
  </si>
  <si>
    <t>107</t>
  </si>
  <si>
    <t>112.9</t>
  </si>
  <si>
    <t>116.9</t>
  </si>
  <si>
    <t>109</t>
  </si>
  <si>
    <t>107.2</t>
  </si>
  <si>
    <t>106.6</t>
  </si>
  <si>
    <t>100.4</t>
  </si>
  <si>
    <t>110.4</t>
  </si>
  <si>
    <t>112.8</t>
  </si>
  <si>
    <t>105.3</t>
  </si>
  <si>
    <t>102.8</t>
  </si>
  <si>
    <t>108.3</t>
  </si>
  <si>
    <t>106.9</t>
  </si>
  <si>
    <t>104.2</t>
  </si>
  <si>
    <t>March</t>
  </si>
  <si>
    <t>108.8</t>
  </si>
  <si>
    <t>109.9</t>
  </si>
  <si>
    <t>101.4</t>
  </si>
  <si>
    <t>108.2</t>
  </si>
  <si>
    <t>107.6</t>
  </si>
  <si>
    <t>113.9</t>
  </si>
  <si>
    <t>111.4</t>
  </si>
  <si>
    <t>113.2</t>
  </si>
  <si>
    <t>102.6</t>
  </si>
  <si>
    <t>109.8</t>
  </si>
  <si>
    <t>109.7</t>
  </si>
  <si>
    <t>111.2</t>
  </si>
  <si>
    <t>103</t>
  </si>
  <si>
    <t>108.9</t>
  </si>
  <si>
    <t>107.4</t>
  </si>
  <si>
    <t>April</t>
  </si>
  <si>
    <t>109.5</t>
  </si>
  <si>
    <t>108</t>
  </si>
  <si>
    <t>114.6</t>
  </si>
  <si>
    <t>113.4</t>
  </si>
  <si>
    <t>102.1</t>
  </si>
  <si>
    <t>102</t>
  </si>
  <si>
    <t>110.6</t>
  </si>
  <si>
    <t>108.5</t>
  </si>
  <si>
    <t>100.5</t>
  </si>
  <si>
    <t>111.6</t>
  </si>
  <si>
    <t>110.9</t>
  </si>
  <si>
    <t>109.6</t>
  </si>
  <si>
    <t>May</t>
  </si>
  <si>
    <t>108.6</t>
  </si>
  <si>
    <t>115.4</t>
  </si>
  <si>
    <t>114.2</t>
  </si>
  <si>
    <t>101.5</t>
  </si>
  <si>
    <t>123.7</t>
  </si>
  <si>
    <t>111.3</t>
  </si>
  <si>
    <t>111.1</t>
  </si>
  <si>
    <t>112.3</t>
  </si>
  <si>
    <t>109.3</t>
  </si>
  <si>
    <t>June</t>
  </si>
  <si>
    <t>112.1</t>
  </si>
  <si>
    <t>118</t>
  </si>
  <si>
    <t>111</t>
  </si>
  <si>
    <t>102.5</t>
  </si>
  <si>
    <t>117</t>
  </si>
  <si>
    <t>120.1</t>
  </si>
  <si>
    <t>112.5</t>
  </si>
  <si>
    <t>101.3</t>
  </si>
  <si>
    <t>112.4</t>
  </si>
  <si>
    <t>143.6</t>
  </si>
  <si>
    <t>112.2</t>
  </si>
  <si>
    <t>115</t>
  </si>
  <si>
    <t>113.8</t>
  </si>
  <si>
    <t>114.9</t>
  </si>
  <si>
    <t>110.7</t>
  </si>
  <si>
    <t>126.7</t>
  </si>
  <si>
    <t>July</t>
  </si>
  <si>
    <t>110.3</t>
  </si>
  <si>
    <t>129.2</t>
  </si>
  <si>
    <t>113.1</t>
  </si>
  <si>
    <t>107.8</t>
  </si>
  <si>
    <t>117.8</t>
  </si>
  <si>
    <t>119.2</t>
  </si>
  <si>
    <t>114</t>
  </si>
  <si>
    <t>101.1</t>
  </si>
  <si>
    <t>160.9</t>
  </si>
  <si>
    <t>117.5</t>
  </si>
  <si>
    <t>111.7</t>
  </si>
  <si>
    <t>110.1</t>
  </si>
  <si>
    <t>114.8</t>
  </si>
  <si>
    <t>116.4</t>
  </si>
  <si>
    <t>111.9</t>
  </si>
  <si>
    <t>140</t>
  </si>
  <si>
    <t>112.6</t>
  </si>
  <si>
    <t>114.7</t>
  </si>
  <si>
    <t>August</t>
  </si>
  <si>
    <t>114.3</t>
  </si>
  <si>
    <t>110.8</t>
  </si>
  <si>
    <t>138.9</t>
  </si>
  <si>
    <t>118.3</t>
  </si>
  <si>
    <t>120.4</t>
  </si>
  <si>
    <t>112.7</t>
  </si>
  <si>
    <t>177</t>
  </si>
  <si>
    <t>101</t>
  </si>
  <si>
    <t>119.6</t>
  </si>
  <si>
    <t>115.6</t>
  </si>
  <si>
    <t>117.2</t>
  </si>
  <si>
    <t>151.8</t>
  </si>
  <si>
    <t>116.6</t>
  </si>
  <si>
    <t>109.4</t>
  </si>
  <si>
    <t>September</t>
  </si>
  <si>
    <t>115.7</t>
  </si>
  <si>
    <t>154</t>
  </si>
  <si>
    <t>118.6</t>
  </si>
  <si>
    <t>119.1</t>
  </si>
  <si>
    <t>101.7</t>
  </si>
  <si>
    <t>174.3</t>
  </si>
  <si>
    <t>100.8</t>
  </si>
  <si>
    <t>112</t>
  </si>
  <si>
    <t>113.7</t>
  </si>
  <si>
    <t>October</t>
  </si>
  <si>
    <t>116.3</t>
  </si>
  <si>
    <t>164.9</t>
  </si>
  <si>
    <t>119.8</t>
  </si>
  <si>
    <t>113.6</t>
  </si>
  <si>
    <t>115.5</t>
  </si>
  <si>
    <t>118.9</t>
  </si>
  <si>
    <t>118.1</t>
  </si>
  <si>
    <t>114.5</t>
  </si>
  <si>
    <t>183.5</t>
  </si>
  <si>
    <t>100.2</t>
  </si>
  <si>
    <t>116</t>
  </si>
  <si>
    <t>120.8</t>
  </si>
  <si>
    <t>113.5</t>
  </si>
  <si>
    <t>117.1</t>
  </si>
  <si>
    <t>113.3</t>
  </si>
  <si>
    <t>171.2</t>
  </si>
  <si>
    <t>120.2</t>
  </si>
  <si>
    <t xml:space="preserve">November </t>
  </si>
  <si>
    <t>117.3</t>
  </si>
  <si>
    <t>116.2</t>
  </si>
  <si>
    <t>178.1</t>
  </si>
  <si>
    <t>111.8</t>
  </si>
  <si>
    <t>122.5</t>
  </si>
  <si>
    <t>114.4</t>
  </si>
  <si>
    <t>117.4</t>
  </si>
  <si>
    <t>November</t>
  </si>
  <si>
    <t>122.6</t>
  </si>
  <si>
    <t>192.8</t>
  </si>
  <si>
    <t>99.5</t>
  </si>
  <si>
    <t>122.9</t>
  </si>
  <si>
    <t>114.1</t>
  </si>
  <si>
    <t>118.7</t>
  </si>
  <si>
    <t>183.1</t>
  </si>
  <si>
    <t>116.5</t>
  </si>
  <si>
    <t>December</t>
  </si>
  <si>
    <t>118.4</t>
  </si>
  <si>
    <t>115.9</t>
  </si>
  <si>
    <t>145.7</t>
  </si>
  <si>
    <t>116.8</t>
  </si>
  <si>
    <t>115.8</t>
  </si>
  <si>
    <t>120.5</t>
  </si>
  <si>
    <t>128.5</t>
  </si>
  <si>
    <t>144.8</t>
  </si>
  <si>
    <t>98.6</t>
  </si>
  <si>
    <t>116.7</t>
  </si>
  <si>
    <t>123.5</t>
  </si>
  <si>
    <t>145.4</t>
  </si>
  <si>
    <t>115.2</t>
  </si>
  <si>
    <t>111.5</t>
  </si>
  <si>
    <t>2014</t>
  </si>
  <si>
    <t>123.9</t>
  </si>
  <si>
    <t>121.2</t>
  </si>
  <si>
    <t>122</t>
  </si>
  <si>
    <t>129.9</t>
  </si>
  <si>
    <t>96.9</t>
  </si>
  <si>
    <t>119</t>
  </si>
  <si>
    <t>118.8</t>
  </si>
  <si>
    <t>124.1</t>
  </si>
  <si>
    <t>122.2</t>
  </si>
  <si>
    <t>119.4</t>
  </si>
  <si>
    <t>117.7</t>
  </si>
  <si>
    <t>115.3</t>
  </si>
  <si>
    <t>121.9</t>
  </si>
  <si>
    <t>124.5</t>
  </si>
  <si>
    <t>95.4</t>
  </si>
  <si>
    <t>119.9</t>
  </si>
  <si>
    <t>115.1</t>
  </si>
  <si>
    <t>99.2</t>
  </si>
  <si>
    <t>120.7</t>
  </si>
  <si>
    <t>116.1</t>
  </si>
  <si>
    <t>117.9</t>
  </si>
  <si>
    <t>101.2</t>
  </si>
  <si>
    <t>122.1</t>
  </si>
  <si>
    <t>121.4</t>
  </si>
  <si>
    <t>121.5</t>
  </si>
  <si>
    <t>96.3</t>
  </si>
  <si>
    <t>Marcrh</t>
  </si>
  <si>
    <t>119.3</t>
  </si>
  <si>
    <t>121</t>
  </si>
  <si>
    <t>99.6</t>
  </si>
  <si>
    <t>125.5</t>
  </si>
  <si>
    <t>121.7</t>
  </si>
  <si>
    <t>118.2</t>
  </si>
  <si>
    <t>117.6</t>
  </si>
  <si>
    <t>120.9</t>
  </si>
  <si>
    <t>126.1</t>
  </si>
  <si>
    <t>120.3</t>
  </si>
  <si>
    <t>126.3</t>
  </si>
  <si>
    <t>118.5</t>
  </si>
  <si>
    <t>122.7</t>
  </si>
  <si>
    <t>127</t>
  </si>
  <si>
    <t>120</t>
  </si>
  <si>
    <t>121.1</t>
  </si>
  <si>
    <t>121.6</t>
  </si>
  <si>
    <t>127.7</t>
  </si>
  <si>
    <t>125</t>
  </si>
  <si>
    <t>125.8</t>
  </si>
  <si>
    <t>129.3</t>
  </si>
  <si>
    <t>119.5</t>
  </si>
  <si>
    <t>119.7</t>
  </si>
  <si>
    <t>123.1</t>
  </si>
  <si>
    <t>125.9</t>
  </si>
  <si>
    <t>131.2</t>
  </si>
  <si>
    <t>137.5</t>
  </si>
  <si>
    <t>122.4</t>
  </si>
  <si>
    <t>128.3</t>
  </si>
  <si>
    <t>132.1</t>
  </si>
  <si>
    <t>120.6</t>
  </si>
  <si>
    <t>129.1</t>
  </si>
  <si>
    <t>150.1</t>
  </si>
  <si>
    <t>123.3</t>
  </si>
  <si>
    <t>123.8</t>
  </si>
  <si>
    <t>126.4</t>
  </si>
  <si>
    <t>133.7</t>
  </si>
  <si>
    <t>172.4</t>
  </si>
  <si>
    <t>123.4</t>
  </si>
  <si>
    <t>127.1</t>
  </si>
  <si>
    <t>157.7</t>
  </si>
  <si>
    <t>124.7</t>
  </si>
  <si>
    <t>121.8</t>
  </si>
  <si>
    <t>122.8</t>
  </si>
  <si>
    <t>129.7</t>
  </si>
  <si>
    <t>161.1</t>
  </si>
  <si>
    <t>125.3</t>
  </si>
  <si>
    <t>124.8</t>
  </si>
  <si>
    <t>127.3</t>
  </si>
  <si>
    <t>132.7</t>
  </si>
  <si>
    <t>181.9</t>
  </si>
  <si>
    <t>128.9</t>
  </si>
  <si>
    <t>123</t>
  </si>
  <si>
    <t>124.4</t>
  </si>
  <si>
    <t>131.1</t>
  </si>
  <si>
    <t>168.2</t>
  </si>
  <si>
    <t>126.6</t>
  </si>
  <si>
    <t>122.3</t>
  </si>
  <si>
    <t>129.8</t>
  </si>
  <si>
    <t>158.8</t>
  </si>
  <si>
    <t>121.3</t>
  </si>
  <si>
    <t>124.2</t>
  </si>
  <si>
    <t>125.4</t>
  </si>
  <si>
    <t>168.6</t>
  </si>
  <si>
    <t>125.2</t>
  </si>
  <si>
    <t>124.3</t>
  </si>
  <si>
    <t>162.1</t>
  </si>
  <si>
    <t>123.2</t>
  </si>
  <si>
    <t>155.3</t>
  </si>
  <si>
    <t>125.1</t>
  </si>
  <si>
    <t>124.6</t>
  </si>
  <si>
    <t>159.6</t>
  </si>
  <si>
    <t>156.8</t>
  </si>
  <si>
    <t>124</t>
  </si>
  <si>
    <t>128.8</t>
  </si>
  <si>
    <t>152</t>
  </si>
  <si>
    <t>124.9</t>
  </si>
  <si>
    <t>125.6</t>
  </si>
  <si>
    <t>153.2</t>
  </si>
  <si>
    <t>99.8</t>
  </si>
  <si>
    <t>126.9</t>
  </si>
  <si>
    <t>125.7</t>
  </si>
  <si>
    <t>152.4</t>
  </si>
  <si>
    <t>128.6</t>
  </si>
  <si>
    <t>140.3</t>
  </si>
  <si>
    <t>141</t>
  </si>
  <si>
    <t>97.8</t>
  </si>
  <si>
    <t>127.6</t>
  </si>
  <si>
    <t>140.5</t>
  </si>
  <si>
    <t>100.6</t>
  </si>
  <si>
    <t>123.6</t>
  </si>
  <si>
    <t>2015</t>
  </si>
  <si>
    <t>130.4</t>
  </si>
  <si>
    <t>132.3</t>
  </si>
  <si>
    <t>134.4</t>
  </si>
  <si>
    <t>96.1</t>
  </si>
  <si>
    <t>128</t>
  </si>
  <si>
    <t>127.4</t>
  </si>
  <si>
    <t>126.2</t>
  </si>
  <si>
    <t>133</t>
  </si>
  <si>
    <t>99</t>
  </si>
  <si>
    <t>129.4</t>
  </si>
  <si>
    <t>128.2</t>
  </si>
  <si>
    <t>100</t>
  </si>
  <si>
    <t>126.8</t>
  </si>
  <si>
    <t>126.5</t>
  </si>
  <si>
    <t>131.8</t>
  </si>
  <si>
    <t>95</t>
  </si>
  <si>
    <t>128.1</t>
  </si>
  <si>
    <t>98.3</t>
  </si>
  <si>
    <t>126</t>
  </si>
  <si>
    <t>130.9</t>
  </si>
  <si>
    <t>98.9</t>
  </si>
  <si>
    <t>131.4</t>
  </si>
  <si>
    <t>127.2</t>
  </si>
  <si>
    <t>93.2</t>
  </si>
  <si>
    <t>97</t>
  </si>
  <si>
    <t>128.4</t>
  </si>
  <si>
    <t>134.2</t>
  </si>
  <si>
    <t>127.5</t>
  </si>
  <si>
    <t>128.7</t>
  </si>
  <si>
    <t>130.6</t>
  </si>
  <si>
    <t>130.8</t>
  </si>
  <si>
    <t>131.3</t>
  </si>
  <si>
    <t>91.6</t>
  </si>
  <si>
    <t>129.5</t>
  </si>
  <si>
    <t>130.1</t>
  </si>
  <si>
    <t>132.5</t>
  </si>
  <si>
    <t>95.7</t>
  </si>
  <si>
    <t>134.1</t>
  </si>
  <si>
    <t>97.6</t>
  </si>
  <si>
    <t>135.6</t>
  </si>
  <si>
    <t>142.6</t>
  </si>
  <si>
    <t>90.8</t>
  </si>
  <si>
    <t>132.6</t>
  </si>
  <si>
    <t>130.5</t>
  </si>
  <si>
    <t>95.3</t>
  </si>
  <si>
    <t>127.9</t>
  </si>
  <si>
    <t>133.2</t>
  </si>
  <si>
    <t>135.2</t>
  </si>
  <si>
    <t>131.9</t>
  </si>
  <si>
    <t>146.7</t>
  </si>
  <si>
    <t>148.1</t>
  </si>
  <si>
    <t>89.8</t>
  </si>
  <si>
    <t>132.8</t>
  </si>
  <si>
    <t>139.1</t>
  </si>
  <si>
    <t>137.4</t>
  </si>
  <si>
    <t>94.1</t>
  </si>
  <si>
    <t>131.5</t>
  </si>
  <si>
    <t>133.3</t>
  </si>
  <si>
    <t>140.8</t>
  </si>
  <si>
    <t>133.8</t>
  </si>
  <si>
    <t>131.7</t>
  </si>
  <si>
    <t>134.3</t>
  </si>
  <si>
    <t>153.5</t>
  </si>
  <si>
    <t>149.5</t>
  </si>
  <si>
    <t>85.7</t>
  </si>
  <si>
    <t>133.1</t>
  </si>
  <si>
    <t>145.1</t>
  </si>
  <si>
    <t>91.3</t>
  </si>
  <si>
    <t>153.6</t>
  </si>
  <si>
    <t>137.9</t>
  </si>
  <si>
    <t>93.1</t>
  </si>
  <si>
    <t>129</t>
  </si>
  <si>
    <t>165.5</t>
  </si>
  <si>
    <t>156</t>
  </si>
  <si>
    <t>85.3</t>
  </si>
  <si>
    <t>157.6</t>
  </si>
  <si>
    <t>144</t>
  </si>
  <si>
    <t>90.5</t>
  </si>
  <si>
    <t>130.3</t>
  </si>
  <si>
    <t>158.9</t>
  </si>
  <si>
    <t>142.1</t>
  </si>
  <si>
    <t>92.5</t>
  </si>
  <si>
    <t>131</t>
  </si>
  <si>
    <t>168.5</t>
  </si>
  <si>
    <t>165.4</t>
  </si>
  <si>
    <t>86.3</t>
  </si>
  <si>
    <t>134.7</t>
  </si>
  <si>
    <t>162.2</t>
  </si>
  <si>
    <t>150</t>
  </si>
  <si>
    <t>90.4</t>
  </si>
  <si>
    <t>132</t>
  </si>
  <si>
    <t>154.2</t>
  </si>
  <si>
    <t>93.7</t>
  </si>
  <si>
    <t>165.8</t>
  </si>
  <si>
    <t>187.2</t>
  </si>
  <si>
    <t>89.4</t>
  </si>
  <si>
    <t>135.8</t>
  </si>
  <si>
    <t>132.9</t>
  </si>
  <si>
    <t>135.3</t>
  </si>
  <si>
    <t>160.4</t>
  </si>
  <si>
    <t>165.3</t>
  </si>
  <si>
    <t>92.3</t>
  </si>
  <si>
    <t>127.8</t>
  </si>
  <si>
    <t>155.2</t>
  </si>
  <si>
    <t>160.8</t>
  </si>
  <si>
    <t>94.5</t>
  </si>
  <si>
    <t>132.4</t>
  </si>
  <si>
    <t>132.2</t>
  </si>
  <si>
    <t>164.6</t>
  </si>
  <si>
    <t>191.6</t>
  </si>
  <si>
    <t>137.1</t>
  </si>
  <si>
    <t>137.6</t>
  </si>
  <si>
    <t>158.4</t>
  </si>
  <si>
    <t>93.3</t>
  </si>
  <si>
    <t>134</t>
  </si>
  <si>
    <t>133.6</t>
  </si>
  <si>
    <t>131.6</t>
  </si>
  <si>
    <t>145.5</t>
  </si>
  <si>
    <t>135.1</t>
  </si>
  <si>
    <t>149</t>
  </si>
  <si>
    <t>190.1</t>
  </si>
  <si>
    <t>92.7</t>
  </si>
  <si>
    <t>138.6</t>
  </si>
  <si>
    <t>138.2</t>
  </si>
  <si>
    <t>171.5</t>
  </si>
  <si>
    <t>134.5</t>
  </si>
  <si>
    <t>2016</t>
  </si>
  <si>
    <t>140.1</t>
  </si>
  <si>
    <t>163.8</t>
  </si>
  <si>
    <t>97.7</t>
  </si>
  <si>
    <t>129.6</t>
  </si>
  <si>
    <t>135.9</t>
  </si>
  <si>
    <t>144.1</t>
  </si>
  <si>
    <t>184.2</t>
  </si>
  <si>
    <t>96.7</t>
  </si>
  <si>
    <t>139.5</t>
  </si>
  <si>
    <t>141.5</t>
  </si>
  <si>
    <t>170.7</t>
  </si>
  <si>
    <t>97.4</t>
  </si>
  <si>
    <t>130.7</t>
  </si>
  <si>
    <t>162.8</t>
  </si>
  <si>
    <t>98.7</t>
  </si>
  <si>
    <t>136.4</t>
  </si>
  <si>
    <t>133.9</t>
  </si>
  <si>
    <t>133.4</t>
  </si>
  <si>
    <t>176.4</t>
  </si>
  <si>
    <t>99.1</t>
  </si>
  <si>
    <t>139.7</t>
  </si>
  <si>
    <t>167.4</t>
  </si>
  <si>
    <t>98.8</t>
  </si>
  <si>
    <t>130.2</t>
  </si>
  <si>
    <t>161.2</t>
  </si>
  <si>
    <t>137</t>
  </si>
  <si>
    <t>135</t>
  </si>
  <si>
    <t>136.3</t>
  </si>
  <si>
    <t>170.3</t>
  </si>
  <si>
    <t>135.4</t>
  </si>
  <si>
    <t>140.6</t>
  </si>
  <si>
    <t>164.3</t>
  </si>
  <si>
    <t>100.9</t>
  </si>
  <si>
    <t>136.5</t>
  </si>
  <si>
    <t>138.1</t>
  </si>
  <si>
    <t>162.7</t>
  </si>
  <si>
    <t>135.5</t>
  </si>
  <si>
    <t>139.3</t>
  </si>
  <si>
    <t>136.8</t>
  </si>
  <si>
    <t>176.9</t>
  </si>
  <si>
    <t>140.4</t>
  </si>
  <si>
    <t>134.8</t>
  </si>
  <si>
    <t>167.5</t>
  </si>
  <si>
    <t>136.7</t>
  </si>
  <si>
    <t>141.8</t>
  </si>
  <si>
    <t>166</t>
  </si>
  <si>
    <t>138.3</t>
  </si>
  <si>
    <t>136</t>
  </si>
  <si>
    <t>133.5</t>
  </si>
  <si>
    <t>151.4</t>
  </si>
  <si>
    <t>182.8</t>
  </si>
  <si>
    <t>134.6</t>
  </si>
  <si>
    <t>142.2</t>
  </si>
  <si>
    <t>171.7</t>
  </si>
  <si>
    <t>137.7</t>
  </si>
  <si>
    <t>152.5</t>
  </si>
  <si>
    <t>169.2</t>
  </si>
  <si>
    <t>139.2</t>
  </si>
  <si>
    <t>137.2</t>
  </si>
  <si>
    <t>143.9</t>
  </si>
  <si>
    <t>173.7</t>
  </si>
  <si>
    <t>184.4</t>
  </si>
  <si>
    <t>142.8</t>
  </si>
  <si>
    <t>136.9</t>
  </si>
  <si>
    <t>142.7</t>
  </si>
  <si>
    <t>159.7</t>
  </si>
  <si>
    <t>138.7</t>
  </si>
  <si>
    <t>138.5</t>
  </si>
  <si>
    <t>158.2</t>
  </si>
  <si>
    <t>171.8</t>
  </si>
  <si>
    <t>139.9</t>
  </si>
  <si>
    <t>138</t>
  </si>
  <si>
    <t>130</t>
  </si>
  <si>
    <t>144.2</t>
  </si>
  <si>
    <t>136.6</t>
  </si>
  <si>
    <t>179.5</t>
  </si>
  <si>
    <t>188.4</t>
  </si>
  <si>
    <t>139.8</t>
  </si>
  <si>
    <t>142.9</t>
  </si>
  <si>
    <t>141.2</t>
  </si>
  <si>
    <t>137.8</t>
  </si>
  <si>
    <t>177.4</t>
  </si>
  <si>
    <t>138.8</t>
  </si>
  <si>
    <t>138.4</t>
  </si>
  <si>
    <t>140.2</t>
  </si>
  <si>
    <t>156.9</t>
  </si>
  <si>
    <t>172.2</t>
  </si>
  <si>
    <t>134.9</t>
  </si>
  <si>
    <t>140.7</t>
  </si>
  <si>
    <t>163.5</t>
  </si>
  <si>
    <t>182.3</t>
  </si>
  <si>
    <t>144.6</t>
  </si>
  <si>
    <t>159.1</t>
  </si>
  <si>
    <t>175.6</t>
  </si>
  <si>
    <t>170.4</t>
  </si>
  <si>
    <t>152.9</t>
  </si>
  <si>
    <t>173.6</t>
  </si>
  <si>
    <t>135.7</t>
  </si>
  <si>
    <t>136.1</t>
  </si>
  <si>
    <t>150.7</t>
  </si>
  <si>
    <t>149.2</t>
  </si>
  <si>
    <t>170.2</t>
  </si>
  <si>
    <t>142.4</t>
  </si>
  <si>
    <t>140.9</t>
  </si>
  <si>
    <t>139.6</t>
  </si>
  <si>
    <t>155.1</t>
  </si>
  <si>
    <t>175.7</t>
  </si>
  <si>
    <t>145.3</t>
  </si>
  <si>
    <t>144.3</t>
  </si>
  <si>
    <t>151.2</t>
  </si>
  <si>
    <t>172.1</t>
  </si>
  <si>
    <t>141.1</t>
  </si>
  <si>
    <t>136.2</t>
  </si>
  <si>
    <t>170</t>
  </si>
  <si>
    <t>143.1</t>
  </si>
  <si>
    <t>142</t>
  </si>
  <si>
    <t>174.9</t>
  </si>
  <si>
    <t>141.9</t>
  </si>
  <si>
    <t>137.3</t>
  </si>
  <si>
    <t>167.9</t>
  </si>
  <si>
    <t>145</t>
  </si>
  <si>
    <t>168.7</t>
  </si>
  <si>
    <t>142.3</t>
  </si>
  <si>
    <t>2017</t>
  </si>
  <si>
    <t>161.7</t>
  </si>
  <si>
    <t>144.9</t>
  </si>
  <si>
    <t>141.6</t>
  </si>
  <si>
    <t>145.6</t>
  </si>
  <si>
    <t>159.5</t>
  </si>
  <si>
    <t>143.8</t>
  </si>
  <si>
    <t>144.4</t>
  </si>
  <si>
    <t>143.7</t>
  </si>
  <si>
    <t>146.3</t>
  </si>
  <si>
    <t>152.2</t>
  </si>
  <si>
    <t>143.2</t>
  </si>
  <si>
    <t>148</t>
  </si>
  <si>
    <t>139.4</t>
  </si>
  <si>
    <t>147.5</t>
  </si>
  <si>
    <t>139</t>
  </si>
  <si>
    <t>144.5</t>
  </si>
  <si>
    <t>141.3</t>
  </si>
  <si>
    <t>145.8</t>
  </si>
  <si>
    <t>142.5</t>
  </si>
  <si>
    <t>148.3</t>
  </si>
  <si>
    <t>146.2</t>
  </si>
  <si>
    <t>146.5</t>
  </si>
  <si>
    <t>148.7</t>
  </si>
  <si>
    <t>148.6</t>
  </si>
  <si>
    <t>151.5</t>
  </si>
  <si>
    <t>147.7</t>
  </si>
  <si>
    <t>147.4</t>
  </si>
  <si>
    <t>143.5</t>
  </si>
  <si>
    <t>148.4</t>
  </si>
  <si>
    <t>175.1</t>
  </si>
  <si>
    <t>150.5</t>
  </si>
  <si>
    <t>148.2</t>
  </si>
  <si>
    <t>162.9</t>
  </si>
  <si>
    <t>179.8</t>
  </si>
  <si>
    <t>152.1</t>
  </si>
  <si>
    <t>143.4</t>
  </si>
  <si>
    <t>146.8</t>
  </si>
  <si>
    <t>149.8</t>
  </si>
  <si>
    <t>147.8</t>
  </si>
  <si>
    <t>154.5</t>
  </si>
  <si>
    <t>149.3</t>
  </si>
  <si>
    <t>146.1</t>
  </si>
  <si>
    <t>145.2</t>
  </si>
  <si>
    <t>143</t>
  </si>
  <si>
    <t>160.7</t>
  </si>
  <si>
    <t>156.6</t>
  </si>
  <si>
    <t>147.3</t>
  </si>
  <si>
    <t>150.8</t>
  </si>
  <si>
    <t>157.1</t>
  </si>
  <si>
    <t>150.3</t>
  </si>
  <si>
    <t>147.2</t>
  </si>
  <si>
    <t>173.2</t>
  </si>
  <si>
    <t>154.6</t>
  </si>
  <si>
    <t>162.6</t>
  </si>
  <si>
    <t>151.6</t>
  </si>
  <si>
    <t>168</t>
  </si>
  <si>
    <t>185.2</t>
  </si>
  <si>
    <t>146</t>
  </si>
  <si>
    <t>156.2</t>
  </si>
  <si>
    <t>173.8</t>
  </si>
  <si>
    <t>148.9</t>
  </si>
  <si>
    <t>161</t>
  </si>
  <si>
    <t>145.9</t>
  </si>
  <si>
    <t>163.2</t>
  </si>
  <si>
    <t>157</t>
  </si>
  <si>
    <t>143.3</t>
  </si>
  <si>
    <t>2018</t>
  </si>
  <si>
    <t>147.9</t>
  </si>
  <si>
    <t>154.7</t>
  </si>
  <si>
    <t>149.4</t>
  </si>
  <si>
    <t>151.7</t>
  </si>
  <si>
    <t>153.3</t>
  </si>
  <si>
    <t>147.1</t>
  </si>
  <si>
    <t>159.3</t>
  </si>
  <si>
    <t>149.6</t>
  </si>
  <si>
    <t>154.9</t>
  </si>
  <si>
    <t>152.8</t>
  </si>
  <si>
    <t>147.6</t>
  </si>
  <si>
    <t>150.4</t>
  </si>
  <si>
    <t>156.3</t>
  </si>
  <si>
    <t>156.4</t>
  </si>
  <si>
    <t>153.8</t>
  </si>
  <si>
    <t>156.1</t>
  </si>
  <si>
    <t>149.1</t>
  </si>
  <si>
    <t>159.2</t>
  </si>
  <si>
    <t>141.4</t>
  </si>
  <si>
    <t>157.5</t>
  </si>
  <si>
    <t>154.3</t>
  </si>
  <si>
    <t>151.3</t>
  </si>
  <si>
    <t>160.3</t>
  </si>
  <si>
    <t>146.6</t>
  </si>
  <si>
    <t>157.9</t>
  </si>
  <si>
    <t>144.7</t>
  </si>
  <si>
    <t>154.1</t>
  </si>
  <si>
    <t>157.3</t>
  </si>
  <si>
    <t>149.7</t>
  </si>
  <si>
    <t>158.3</t>
  </si>
  <si>
    <t>146.4</t>
  </si>
  <si>
    <t>154.8</t>
  </si>
  <si>
    <t>150.6</t>
  </si>
  <si>
    <t>161.4</t>
  </si>
  <si>
    <t>155.9</t>
  </si>
  <si>
    <t>152.3</t>
  </si>
  <si>
    <t>148.8</t>
  </si>
  <si>
    <t>154.4</t>
  </si>
  <si>
    <t>146.9</t>
  </si>
  <si>
    <t>153</t>
  </si>
  <si>
    <t>141.7</t>
  </si>
  <si>
    <t>163.3</t>
  </si>
  <si>
    <t>164</t>
  </si>
  <si>
    <t>161.9</t>
  </si>
  <si>
    <t>150.2</t>
  </si>
  <si>
    <t>152.6</t>
  </si>
  <si>
    <t>164.4</t>
  </si>
  <si>
    <t>151.9</t>
  </si>
  <si>
    <t>162.4</t>
  </si>
  <si>
    <t>163</t>
  </si>
  <si>
    <t>2019</t>
  </si>
  <si>
    <t>155.8</t>
  </si>
  <si>
    <t>149.9</t>
  </si>
  <si>
    <t>164.7</t>
  </si>
  <si>
    <t>155.5</t>
  </si>
  <si>
    <t>148.5</t>
  </si>
  <si>
    <t>163.4</t>
  </si>
  <si>
    <t>151.1</t>
  </si>
  <si>
    <t>153.9</t>
  </si>
  <si>
    <t>156.7</t>
  </si>
  <si>
    <t>161.6</t>
  </si>
  <si>
    <t>166.2</t>
  </si>
  <si>
    <t>158.5</t>
  </si>
  <si>
    <t>164.1</t>
  </si>
  <si>
    <t>164.2</t>
  </si>
  <si>
    <t>150.9</t>
  </si>
  <si>
    <t>169.8</t>
  </si>
  <si>
    <t>166.7</t>
  </si>
  <si>
    <t>164.5</t>
  </si>
  <si>
    <t>160.2</t>
  </si>
  <si>
    <t>180.1</t>
  </si>
  <si>
    <t>155.6</t>
  </si>
  <si>
    <t>167.2</t>
  </si>
  <si>
    <t>165.2</t>
  </si>
  <si>
    <t>165.1</t>
  </si>
  <si>
    <t>152.7</t>
  </si>
  <si>
    <t>189.1</t>
  </si>
  <si>
    <t>160.6</t>
  </si>
  <si>
    <t>157.2</t>
  </si>
  <si>
    <t>165.7</t>
  </si>
  <si>
    <t>151</t>
  </si>
  <si>
    <t>153.4</t>
  </si>
  <si>
    <t>158.7</t>
  </si>
  <si>
    <t>192.4</t>
  </si>
  <si>
    <t>147</t>
  </si>
  <si>
    <t>166.5</t>
  </si>
  <si>
    <t>178.8</t>
  </si>
  <si>
    <t>157.4</t>
  </si>
  <si>
    <t>166.3</t>
  </si>
  <si>
    <t>153.7</t>
  </si>
  <si>
    <t>159.8</t>
  </si>
  <si>
    <t>207.2</t>
  </si>
  <si>
    <t>169.3</t>
  </si>
  <si>
    <t>167.1</t>
  </si>
  <si>
    <t>155.4</t>
  </si>
  <si>
    <t>163.7</t>
  </si>
  <si>
    <t>191.4</t>
  </si>
  <si>
    <t>215.7</t>
  </si>
  <si>
    <t>169.9</t>
  </si>
  <si>
    <t>199.6</t>
  </si>
  <si>
    <t>209.5</t>
  </si>
  <si>
    <t>167.8</t>
  </si>
  <si>
    <t>231.5</t>
  </si>
  <si>
    <t>165</t>
  </si>
  <si>
    <t>217</t>
  </si>
  <si>
    <t>158</t>
  </si>
  <si>
    <t>155</t>
  </si>
  <si>
    <t>155.7</t>
  </si>
  <si>
    <t>2020</t>
  </si>
  <si>
    <t>167.3</t>
  </si>
  <si>
    <t>191.5</t>
  </si>
  <si>
    <t>167.6</t>
  </si>
  <si>
    <t>207.8</t>
  </si>
  <si>
    <t>170.8</t>
  </si>
  <si>
    <t>197</t>
  </si>
  <si>
    <t>158.6</t>
  </si>
  <si>
    <t>169.4</t>
  </si>
  <si>
    <t>153.1</t>
  </si>
  <si>
    <t>181.7</t>
  </si>
  <si>
    <t>159</t>
  </si>
  <si>
    <t>172</t>
  </si>
  <si>
    <t>170.1</t>
  </si>
  <si>
    <t>166.8</t>
  </si>
  <si>
    <t>160</t>
  </si>
  <si>
    <t>170.5</t>
  </si>
  <si>
    <t>167</t>
  </si>
  <si>
    <t>173.3</t>
  </si>
  <si>
    <t>180</t>
  </si>
  <si>
    <t>190.3</t>
  </si>
  <si>
    <t>161.8</t>
  </si>
  <si>
    <t>182.4</t>
  </si>
  <si>
    <t>186.7</t>
  </si>
  <si>
    <t>192.7</t>
  </si>
  <si>
    <t>156.5</t>
  </si>
  <si>
    <t>171</t>
  </si>
  <si>
    <t>161.5</t>
  </si>
  <si>
    <t>180.9</t>
  </si>
  <si>
    <t>197.8</t>
  </si>
  <si>
    <t>191.9</t>
  </si>
  <si>
    <t>159.9</t>
  </si>
  <si>
    <t>190.9</t>
  </si>
  <si>
    <t>162.3</t>
  </si>
  <si>
    <t>182.6</t>
  </si>
  <si>
    <t>183.9</t>
  </si>
  <si>
    <t>182.9</t>
  </si>
  <si>
    <t>193.1</t>
  </si>
  <si>
    <t>202</t>
  </si>
  <si>
    <t>161.3</t>
  </si>
  <si>
    <t>188.7</t>
  </si>
  <si>
    <t>187.1</t>
  </si>
  <si>
    <t>186.3</t>
  </si>
  <si>
    <t>200.6</t>
  </si>
  <si>
    <t>182.7</t>
  </si>
  <si>
    <t>162.5</t>
  </si>
  <si>
    <t>193.7</t>
  </si>
  <si>
    <t>164.8</t>
  </si>
  <si>
    <t>226</t>
  </si>
  <si>
    <t>158.1</t>
  </si>
  <si>
    <t>188.9</t>
  </si>
  <si>
    <t>209.2</t>
  </si>
  <si>
    <t>184.3</t>
  </si>
  <si>
    <t>188.6</t>
  </si>
  <si>
    <t>171.6</t>
  </si>
  <si>
    <t>222.2</t>
  </si>
  <si>
    <t>162</t>
  </si>
  <si>
    <t>183.4</t>
  </si>
  <si>
    <t>195.5</t>
  </si>
  <si>
    <t>245.3</t>
  </si>
  <si>
    <t>188.8</t>
  </si>
  <si>
    <t>191</t>
  </si>
  <si>
    <t>230</t>
  </si>
  <si>
    <t>184.8</t>
  </si>
  <si>
    <t>188.5</t>
  </si>
  <si>
    <t>173.4</t>
  </si>
  <si>
    <t>225.2</t>
  </si>
  <si>
    <t>163.6</t>
  </si>
  <si>
    <t>183.6</t>
  </si>
  <si>
    <t>195.7</t>
  </si>
  <si>
    <t>178.3</t>
  </si>
  <si>
    <t>240.9</t>
  </si>
  <si>
    <t>166.1</t>
  </si>
  <si>
    <t>190.2</t>
  </si>
  <si>
    <t>175.3</t>
  </si>
  <si>
    <t>230.5</t>
  </si>
  <si>
    <t>185.4</t>
  </si>
  <si>
    <t>159.4</t>
  </si>
  <si>
    <t>2021</t>
  </si>
  <si>
    <t>187.5</t>
  </si>
  <si>
    <t>187.8</t>
  </si>
  <si>
    <t>184.6</t>
  </si>
  <si>
    <t>194.8</t>
  </si>
  <si>
    <t>178.4</t>
  </si>
  <si>
    <t>206.8</t>
  </si>
  <si>
    <t>191.8</t>
  </si>
  <si>
    <t>194.2</t>
  </si>
  <si>
    <t>165.6</t>
  </si>
  <si>
    <t>186.5</t>
  </si>
  <si>
    <t>184</t>
  </si>
  <si>
    <t>191.2</t>
  </si>
  <si>
    <t>180.2</t>
  </si>
  <si>
    <t>193.3</t>
  </si>
  <si>
    <t>188.3</t>
  </si>
  <si>
    <t>189.4</t>
  </si>
  <si>
    <t>166.4</t>
  </si>
  <si>
    <t>186.1</t>
  </si>
  <si>
    <t>-</t>
  </si>
  <si>
    <t>157.8</t>
  </si>
  <si>
    <t>197.5</t>
  </si>
  <si>
    <t>193.5</t>
  </si>
  <si>
    <t>192.2</t>
  </si>
  <si>
    <t>163.9</t>
  </si>
  <si>
    <t>188.1</t>
  </si>
  <si>
    <t>175.2</t>
  </si>
  <si>
    <t>186.8</t>
  </si>
  <si>
    <t>202.5</t>
  </si>
  <si>
    <t>168.8</t>
  </si>
  <si>
    <t>171.4</t>
  </si>
  <si>
    <t>194.4</t>
  </si>
  <si>
    <t>198</t>
  </si>
  <si>
    <t>168.9</t>
  </si>
  <si>
    <t>198.5</t>
  </si>
  <si>
    <t>169.7</t>
  </si>
  <si>
    <t>189.6</t>
  </si>
  <si>
    <t>169.1</t>
  </si>
  <si>
    <t>204.3</t>
  </si>
  <si>
    <t>173</t>
  </si>
  <si>
    <t>172.5</t>
  </si>
  <si>
    <t>165.9</t>
  </si>
  <si>
    <t>171.1</t>
  </si>
  <si>
    <t>198.2</t>
  </si>
  <si>
    <t>200.5</t>
  </si>
  <si>
    <t>178.7</t>
  </si>
  <si>
    <t>200.1</t>
  </si>
  <si>
    <t>179.3</t>
  </si>
  <si>
    <t>190.4</t>
  </si>
  <si>
    <t>160.5</t>
  </si>
  <si>
    <t>205.5</t>
  </si>
  <si>
    <t>176.2</t>
  </si>
  <si>
    <t>166.9</t>
  </si>
  <si>
    <t>195.6</t>
  </si>
  <si>
    <t>180.7</t>
  </si>
  <si>
    <t>183.7</t>
  </si>
  <si>
    <t>190.8</t>
  </si>
  <si>
    <t>204.5</t>
  </si>
  <si>
    <t>180.4</t>
  </si>
  <si>
    <t>189.7</t>
  </si>
  <si>
    <t>210.9</t>
  </si>
  <si>
    <t>185</t>
  </si>
  <si>
    <t>170.6</t>
  </si>
  <si>
    <t>170.9</t>
  </si>
  <si>
    <t>186.4</t>
  </si>
  <si>
    <t>173.5</t>
  </si>
  <si>
    <t>182.2</t>
  </si>
  <si>
    <t>182.1</t>
  </si>
  <si>
    <t>168.3</t>
  </si>
  <si>
    <t>160.1</t>
  </si>
  <si>
    <t>202.3</t>
  </si>
  <si>
    <t>176.5</t>
  </si>
  <si>
    <t>171.9</t>
  </si>
  <si>
    <t>163.1</t>
  </si>
  <si>
    <t>207.4</t>
  </si>
  <si>
    <t>174.1</t>
  </si>
  <si>
    <t>175</t>
  </si>
  <si>
    <t>183.3</t>
  </si>
  <si>
    <t>196.5</t>
  </si>
  <si>
    <t>204</t>
  </si>
  <si>
    <t>172.8</t>
  </si>
  <si>
    <t>188</t>
  </si>
  <si>
    <t>173.9</t>
  </si>
  <si>
    <t>192.1</t>
  </si>
  <si>
    <t>168.4</t>
  </si>
  <si>
    <t>202.1</t>
  </si>
  <si>
    <t>190.5</t>
  </si>
  <si>
    <t>167.7</t>
  </si>
  <si>
    <t>198.8</t>
  </si>
  <si>
    <t>169</t>
  </si>
  <si>
    <t>208.4</t>
  </si>
  <si>
    <t>176.6</t>
  </si>
  <si>
    <t>214.4</t>
  </si>
  <si>
    <t>175.9</t>
  </si>
  <si>
    <t>204.6</t>
  </si>
  <si>
    <t>190.6</t>
  </si>
  <si>
    <t>185.3</t>
  </si>
  <si>
    <t>174.7</t>
  </si>
  <si>
    <t>199.8</t>
  </si>
  <si>
    <t>198.4</t>
  </si>
  <si>
    <t>204.9</t>
  </si>
  <si>
    <t>175.4</t>
  </si>
  <si>
    <t>175.8</t>
  </si>
  <si>
    <t>229.1</t>
  </si>
  <si>
    <t>176.8</t>
  </si>
  <si>
    <t>201.6</t>
  </si>
  <si>
    <t>199.2</t>
  </si>
  <si>
    <t>169.6</t>
  </si>
  <si>
    <t>175.5</t>
  </si>
  <si>
    <t>192.9</t>
  </si>
  <si>
    <t>195.8</t>
  </si>
  <si>
    <t>172.3</t>
  </si>
  <si>
    <t>174</t>
  </si>
  <si>
    <t>202.2</t>
  </si>
  <si>
    <t>219.5</t>
  </si>
  <si>
    <t>178.2</t>
  </si>
  <si>
    <t>196.8</t>
  </si>
  <si>
    <t>177.9</t>
  </si>
  <si>
    <t>187.6</t>
  </si>
  <si>
    <t>2022</t>
  </si>
  <si>
    <t>196.9</t>
  </si>
  <si>
    <t>178</t>
  </si>
  <si>
    <t>192.6</t>
  </si>
  <si>
    <t>190.7</t>
  </si>
  <si>
    <t>172.7</t>
  </si>
  <si>
    <t>166.6</t>
  </si>
  <si>
    <t>203.6</t>
  </si>
  <si>
    <t>179</t>
  </si>
  <si>
    <t>196.4</t>
  </si>
  <si>
    <t>198.7</t>
  </si>
  <si>
    <t>184.7</t>
  </si>
  <si>
    <t>177.3</t>
  </si>
  <si>
    <t>198.1</t>
  </si>
  <si>
    <t>176.3</t>
  </si>
  <si>
    <t>205.2</t>
  </si>
  <si>
    <t>184.9</t>
  </si>
  <si>
    <t>208</t>
  </si>
  <si>
    <t>203.1</t>
  </si>
  <si>
    <t>192.3</t>
  </si>
  <si>
    <t>176</t>
  </si>
  <si>
    <t>215.8</t>
  </si>
  <si>
    <t>181.5</t>
  </si>
  <si>
    <t>210.7</t>
  </si>
  <si>
    <t>194.6</t>
  </si>
  <si>
    <t>209.7</t>
  </si>
  <si>
    <t>178.9</t>
  </si>
  <si>
    <t>177.5</t>
  </si>
  <si>
    <t>177.1</t>
  </si>
  <si>
    <t>186</t>
  </si>
  <si>
    <t>174.5</t>
  </si>
  <si>
    <t>197.1</t>
  </si>
  <si>
    <t>211.8</t>
  </si>
  <si>
    <t>199.5</t>
  </si>
  <si>
    <t>172.6</t>
  </si>
  <si>
    <t>181.3</t>
  </si>
  <si>
    <t>193.9</t>
  </si>
  <si>
    <t>214.7</t>
  </si>
  <si>
    <t>209.9</t>
  </si>
  <si>
    <t>186.6</t>
  </si>
  <si>
    <t>177.2</t>
  </si>
  <si>
    <t>177.7</t>
  </si>
  <si>
    <t>221.2</t>
  </si>
  <si>
    <t>189.5</t>
  </si>
  <si>
    <t>203.2</t>
  </si>
  <si>
    <t>181.4</t>
  </si>
  <si>
    <t>202.4</t>
  </si>
  <si>
    <t>182.5</t>
  </si>
  <si>
    <t>194.1</t>
  </si>
  <si>
    <t>174.6</t>
  </si>
  <si>
    <t>174.8</t>
  </si>
  <si>
    <t>217.2</t>
  </si>
  <si>
    <t>208.1</t>
  </si>
  <si>
    <t>174.2</t>
  </si>
  <si>
    <t>176.7</t>
  </si>
  <si>
    <t>169.5</t>
  </si>
  <si>
    <t>223.4</t>
  </si>
  <si>
    <t>211.5</t>
  </si>
  <si>
    <t>198.3</t>
  </si>
  <si>
    <t>219.4</t>
  </si>
  <si>
    <t>200.9</t>
  </si>
  <si>
    <t>194.3</t>
  </si>
  <si>
    <t>210.8</t>
  </si>
  <si>
    <t>193.2</t>
  </si>
  <si>
    <t>182</t>
  </si>
  <si>
    <t>180.3</t>
  </si>
  <si>
    <t>179.6</t>
  </si>
  <si>
    <t>171.3</t>
  </si>
  <si>
    <t>217.1</t>
  </si>
  <si>
    <t>208.5</t>
  </si>
  <si>
    <t>187.7</t>
  </si>
  <si>
    <t>179.4</t>
  </si>
  <si>
    <t>198.6</t>
  </si>
  <si>
    <t>213</t>
  </si>
  <si>
    <t>190</t>
  </si>
  <si>
    <t>176.1</t>
  </si>
  <si>
    <t>204.1</t>
  </si>
  <si>
    <t>173.1</t>
  </si>
  <si>
    <t>183.2</t>
  </si>
  <si>
    <t>183</t>
  </si>
  <si>
    <t>179.1</t>
  </si>
  <si>
    <t>213.1</t>
  </si>
  <si>
    <t>206.5</t>
  </si>
  <si>
    <t>168.1</t>
  </si>
  <si>
    <t>172.9</t>
  </si>
  <si>
    <t>193.6</t>
  </si>
  <si>
    <t>195</t>
  </si>
  <si>
    <t>178.5</t>
  </si>
  <si>
    <t>206.7</t>
  </si>
  <si>
    <t>199.1</t>
  </si>
  <si>
    <t>194.5</t>
  </si>
  <si>
    <t>184.5</t>
  </si>
  <si>
    <t>179.7</t>
  </si>
  <si>
    <t>213.7</t>
  </si>
  <si>
    <t>220.8</t>
  </si>
  <si>
    <t>181.8</t>
  </si>
  <si>
    <t>199.7</t>
  </si>
  <si>
    <t>179.2</t>
  </si>
  <si>
    <t>197.3</t>
  </si>
  <si>
    <t>187.4</t>
  </si>
  <si>
    <t>177.8</t>
  </si>
  <si>
    <t>195.9</t>
  </si>
  <si>
    <t>179.9</t>
  </si>
  <si>
    <t>208.8</t>
  </si>
  <si>
    <t>185.6</t>
  </si>
  <si>
    <t>194.9</t>
  </si>
  <si>
    <t>185.9</t>
  </si>
  <si>
    <t>180.8</t>
  </si>
  <si>
    <t>174.4</t>
  </si>
  <si>
    <t>181.2</t>
  </si>
  <si>
    <t>214.9</t>
  </si>
  <si>
    <t>228.6</t>
  </si>
  <si>
    <t>199.9</t>
  </si>
  <si>
    <t>196.3</t>
  </si>
  <si>
    <t>181</t>
  </si>
  <si>
    <t>180.5</t>
  </si>
  <si>
    <t>194</t>
  </si>
  <si>
    <t>204.8</t>
  </si>
  <si>
    <t>186.9</t>
  </si>
  <si>
    <t>213.4</t>
  </si>
  <si>
    <t>209.4</t>
  </si>
  <si>
    <t>202.8</t>
  </si>
  <si>
    <t>206.9</t>
  </si>
  <si>
    <t>207.5</t>
  </si>
  <si>
    <t>212.9</t>
  </si>
  <si>
    <t>178.6</t>
  </si>
  <si>
    <t>201.1</t>
  </si>
  <si>
    <t>180.6</t>
  </si>
  <si>
    <t>209</t>
  </si>
  <si>
    <t>181.1</t>
  </si>
  <si>
    <t>2023</t>
  </si>
  <si>
    <t>208.3</t>
  </si>
  <si>
    <t>210.5</t>
  </si>
  <si>
    <t>189</t>
  </si>
  <si>
    <t>215.2</t>
  </si>
  <si>
    <t>177.6</t>
  </si>
  <si>
    <t>183.8</t>
  </si>
  <si>
    <t>212.1</t>
  </si>
  <si>
    <t>189.9</t>
  </si>
  <si>
    <t>187</t>
  </si>
  <si>
    <t>181.6</t>
  </si>
  <si>
    <t>212.2</t>
  </si>
  <si>
    <t>196.6</t>
  </si>
  <si>
    <t>202.7</t>
  </si>
  <si>
    <t>207.7</t>
  </si>
  <si>
    <t>193</t>
  </si>
  <si>
    <t>186.2</t>
  </si>
  <si>
    <t>185.1</t>
  </si>
  <si>
    <t>215.5</t>
  </si>
  <si>
    <t>187.3</t>
  </si>
  <si>
    <t>203.5</t>
  </si>
  <si>
    <t>209.3</t>
  </si>
  <si>
    <t>185.7</t>
  </si>
  <si>
    <t>221</t>
  </si>
  <si>
    <t>191.1</t>
  </si>
  <si>
    <t>187.9</t>
  </si>
  <si>
    <t>211.9</t>
  </si>
  <si>
    <t>197.7</t>
  </si>
  <si>
    <t>204.2</t>
  </si>
  <si>
    <t>214.3</t>
  </si>
  <si>
    <t>218</t>
  </si>
  <si>
    <t>201</t>
  </si>
  <si>
    <t>Column which need to be clean</t>
  </si>
  <si>
    <t>S.NO</t>
  </si>
  <si>
    <t>Column Name / comments</t>
  </si>
  <si>
    <t>Status</t>
  </si>
  <si>
    <t>Method Used</t>
  </si>
  <si>
    <t>Done</t>
  </si>
  <si>
    <t>Text to column</t>
  </si>
  <si>
    <t>Cereals and Product</t>
  </si>
  <si>
    <t>Meat and Fish</t>
  </si>
  <si>
    <t xml:space="preserve">Milk and Product </t>
  </si>
  <si>
    <t>Oils and Fats</t>
  </si>
  <si>
    <t>Apparels</t>
  </si>
  <si>
    <t>Food and Beverages</t>
  </si>
  <si>
    <t>Foods</t>
  </si>
  <si>
    <t>Miscellaneous_Updated</t>
  </si>
  <si>
    <t>All the column we contains numeric data cleaned using Text to column.</t>
  </si>
  <si>
    <t>The NA and blanks value in Housing attribute are replaced by average</t>
  </si>
  <si>
    <t>Remaininga all the column where NA are present are replaced by Blanks</t>
  </si>
  <si>
    <t>Month+Year</t>
  </si>
  <si>
    <t>January-2013</t>
  </si>
  <si>
    <t>February-2013</t>
  </si>
  <si>
    <t>March-2013</t>
  </si>
  <si>
    <t>April-2013</t>
  </si>
  <si>
    <t>May-2013</t>
  </si>
  <si>
    <t>June-2013</t>
  </si>
  <si>
    <t>July-2013</t>
  </si>
  <si>
    <t>August-2013</t>
  </si>
  <si>
    <t>September-2013</t>
  </si>
  <si>
    <t>October-2013</t>
  </si>
  <si>
    <t>November -2013</t>
  </si>
  <si>
    <t>November-2013</t>
  </si>
  <si>
    <t>December-2013</t>
  </si>
  <si>
    <t>January-2014</t>
  </si>
  <si>
    <t>February-2014</t>
  </si>
  <si>
    <t>March-2014</t>
  </si>
  <si>
    <t>Marcrh-2014</t>
  </si>
  <si>
    <t>April-2014</t>
  </si>
  <si>
    <t>May-2014</t>
  </si>
  <si>
    <t>June-2014</t>
  </si>
  <si>
    <t>July-2014</t>
  </si>
  <si>
    <t>August-2014</t>
  </si>
  <si>
    <t>September-2014</t>
  </si>
  <si>
    <t>October-2014</t>
  </si>
  <si>
    <t>November-2014</t>
  </si>
  <si>
    <t>December-2014</t>
  </si>
  <si>
    <t>January-2015</t>
  </si>
  <si>
    <t>February-2015</t>
  </si>
  <si>
    <t>March-2015</t>
  </si>
  <si>
    <t>April-2015</t>
  </si>
  <si>
    <t>May-2015</t>
  </si>
  <si>
    <t>June-2015</t>
  </si>
  <si>
    <t>July-2015</t>
  </si>
  <si>
    <t>August-2015</t>
  </si>
  <si>
    <t>September-2015</t>
  </si>
  <si>
    <t>October-2015</t>
  </si>
  <si>
    <t>November-2015</t>
  </si>
  <si>
    <t>December-2015</t>
  </si>
  <si>
    <t>January-2016</t>
  </si>
  <si>
    <t>February-2016</t>
  </si>
  <si>
    <t>March-2016</t>
  </si>
  <si>
    <t>April-2016</t>
  </si>
  <si>
    <t>May-2016</t>
  </si>
  <si>
    <t>June-2016</t>
  </si>
  <si>
    <t>July-2016</t>
  </si>
  <si>
    <t>August-2016</t>
  </si>
  <si>
    <t>September-2016</t>
  </si>
  <si>
    <t>October-2016</t>
  </si>
  <si>
    <t>November-2016</t>
  </si>
  <si>
    <t>December-2016</t>
  </si>
  <si>
    <t>January-2017</t>
  </si>
  <si>
    <t>February-2017</t>
  </si>
  <si>
    <t>March-2017</t>
  </si>
  <si>
    <t>April-2017</t>
  </si>
  <si>
    <t>May-2017</t>
  </si>
  <si>
    <t>June-2017</t>
  </si>
  <si>
    <t>July-2017</t>
  </si>
  <si>
    <t>August-2017</t>
  </si>
  <si>
    <t>September-2017</t>
  </si>
  <si>
    <t>October-2017</t>
  </si>
  <si>
    <t>November-2017</t>
  </si>
  <si>
    <t>December-2017</t>
  </si>
  <si>
    <t>January-2018</t>
  </si>
  <si>
    <t>February-2018</t>
  </si>
  <si>
    <t>March-2018</t>
  </si>
  <si>
    <t>April-2018</t>
  </si>
  <si>
    <t>May-2018</t>
  </si>
  <si>
    <t>June-2018</t>
  </si>
  <si>
    <t>July-2018</t>
  </si>
  <si>
    <t>August-2018</t>
  </si>
  <si>
    <t>September-2018</t>
  </si>
  <si>
    <t>October-2018</t>
  </si>
  <si>
    <t>November-2018</t>
  </si>
  <si>
    <t>December-2018</t>
  </si>
  <si>
    <t>January-2019</t>
  </si>
  <si>
    <t>February-2019</t>
  </si>
  <si>
    <t>March-2019</t>
  </si>
  <si>
    <t>May-2019</t>
  </si>
  <si>
    <t>June-2019</t>
  </si>
  <si>
    <t>July-2019</t>
  </si>
  <si>
    <t>August-2019</t>
  </si>
  <si>
    <t>September-2019</t>
  </si>
  <si>
    <t>October-2019</t>
  </si>
  <si>
    <t>November-2019</t>
  </si>
  <si>
    <t>December-2019</t>
  </si>
  <si>
    <t>January-2020</t>
  </si>
  <si>
    <t>February-2020</t>
  </si>
  <si>
    <t>March-2020</t>
  </si>
  <si>
    <t>April-2020</t>
  </si>
  <si>
    <t>May-2020</t>
  </si>
  <si>
    <t>June-2020</t>
  </si>
  <si>
    <t>July-2020</t>
  </si>
  <si>
    <t>August-2020</t>
  </si>
  <si>
    <t>September-2020</t>
  </si>
  <si>
    <t>October-2020</t>
  </si>
  <si>
    <t>November-2020</t>
  </si>
  <si>
    <t>December-2020</t>
  </si>
  <si>
    <t>January-2021</t>
  </si>
  <si>
    <t>February-2021</t>
  </si>
  <si>
    <t>March-2021</t>
  </si>
  <si>
    <t>April-2021</t>
  </si>
  <si>
    <t>May-2021</t>
  </si>
  <si>
    <t>June-2021</t>
  </si>
  <si>
    <t>July-2021</t>
  </si>
  <si>
    <t>August-2021</t>
  </si>
  <si>
    <t>September-2021</t>
  </si>
  <si>
    <t>October-2021</t>
  </si>
  <si>
    <t>November-2021</t>
  </si>
  <si>
    <t>December-2021</t>
  </si>
  <si>
    <t>January-2022</t>
  </si>
  <si>
    <t>February-2022</t>
  </si>
  <si>
    <t>March-2022</t>
  </si>
  <si>
    <t>April-2022</t>
  </si>
  <si>
    <t>May-2022</t>
  </si>
  <si>
    <t>June-2022</t>
  </si>
  <si>
    <t>July-2022</t>
  </si>
  <si>
    <t>August-2022</t>
  </si>
  <si>
    <t>September-2022</t>
  </si>
  <si>
    <t>October-2022</t>
  </si>
  <si>
    <t>November-2022</t>
  </si>
  <si>
    <t>December-2022</t>
  </si>
  <si>
    <t>January-2023</t>
  </si>
  <si>
    <t>February-2023</t>
  </si>
  <si>
    <t>March-2023</t>
  </si>
  <si>
    <t>April-2023</t>
  </si>
  <si>
    <t>May-2023</t>
  </si>
  <si>
    <t>Row Labels</t>
  </si>
  <si>
    <t>Grand Total</t>
  </si>
  <si>
    <t>Sum of Foods</t>
  </si>
  <si>
    <t>Sum of Apparels</t>
  </si>
  <si>
    <t>Sum of Miscellaneous_Updated</t>
  </si>
  <si>
    <t>Sum of Housing</t>
  </si>
  <si>
    <t>Sum of Pan, tobacco and intoxicants</t>
  </si>
  <si>
    <t>Sum of Fuel and light</t>
  </si>
  <si>
    <t>Bucket</t>
  </si>
  <si>
    <t xml:space="preserve"> Fuel and light</t>
  </si>
  <si>
    <t xml:space="preserve"> Apparels</t>
  </si>
  <si>
    <t xml:space="preserve"> Miscellaneous_Updated</t>
  </si>
  <si>
    <t>%  Contribution</t>
  </si>
  <si>
    <t>Pan and tobacco</t>
  </si>
  <si>
    <t>contribution</t>
  </si>
  <si>
    <t>&lt;&lt;&lt;&lt;&lt;&lt;&lt;&lt;&lt;&lt;&lt;&lt;</t>
  </si>
  <si>
    <t>Objective 2</t>
  </si>
  <si>
    <t>Total_CPI</t>
  </si>
  <si>
    <t>Sum of Total_CPI</t>
  </si>
  <si>
    <t xml:space="preserve">Bucket </t>
  </si>
  <si>
    <t>Food</t>
  </si>
  <si>
    <t>Sum of Contribution</t>
  </si>
  <si>
    <t>% Contribution in Rural+Urban</t>
  </si>
  <si>
    <t>&gt;&gt;&gt;&gt;&gt;&gt;&gt;&gt;&gt;&gt;&gt;&gt;</t>
  </si>
  <si>
    <t xml:space="preserve">Total CPI </t>
  </si>
  <si>
    <t>Inflation</t>
  </si>
  <si>
    <t>Inflation Rate</t>
  </si>
  <si>
    <t>Inflation Rate = ((B-A)/A) x 100</t>
  </si>
  <si>
    <t>Base Year</t>
  </si>
  <si>
    <t>&gt;&gt;&gt;&gt;&gt;&gt;&gt;&gt;&gt;&gt;</t>
  </si>
  <si>
    <t>Objective 3</t>
  </si>
  <si>
    <t>Month + Year</t>
  </si>
  <si>
    <t>GrandTotal</t>
  </si>
  <si>
    <t>=SUMIFS(Main_Data!$D$1:$D$373,Analysis!$AO26,Main_Data!$E$1:$E$262,"Cereals and Products",Main_Data!A1:A373,"Rural+Urban")</t>
  </si>
  <si>
    <t>SUMIFS(Main_Data!E1:E373,Main_Data!$D$1:$D$373,Analysis!$AO25,Main_Data!A2:A373,"Rural+Urban")</t>
  </si>
  <si>
    <r>
      <t>Highest Inflation Rate</t>
    </r>
    <r>
      <rPr>
        <sz val="11"/>
        <color theme="1"/>
        <rFont val="Calibri"/>
        <family val="2"/>
        <scheme val="minor"/>
      </rPr>
      <t>: March 2023 to April 2023 (1.38%)</t>
    </r>
  </si>
  <si>
    <r>
      <t>Lowest Inflation Rate</t>
    </r>
    <r>
      <rPr>
        <sz val="11"/>
        <color theme="1"/>
        <rFont val="Calibri"/>
        <family val="2"/>
        <scheme val="minor"/>
      </rPr>
      <t>: December 2022 to January 2023 (-5.22%)</t>
    </r>
  </si>
  <si>
    <t>&gt;&gt;&gt;&gt;&gt;&gt;&gt;&gt;&gt;&gt;&gt;</t>
  </si>
  <si>
    <t>Objective 4</t>
  </si>
  <si>
    <t>March 2019 to March 2021</t>
  </si>
  <si>
    <t>Prev Covid</t>
  </si>
  <si>
    <t>In Covid</t>
  </si>
  <si>
    <t>After Covid</t>
  </si>
  <si>
    <t xml:space="preserve">Inflation </t>
  </si>
  <si>
    <t>Overall Inflation</t>
  </si>
  <si>
    <t>&gt;&gt;&gt;&gt;&gt;&gt;&gt;&gt;&gt;&gt;&gt;&gt;&gt;&gt;</t>
  </si>
  <si>
    <t>Objective-5</t>
  </si>
  <si>
    <t>Crude Oil Details</t>
  </si>
  <si>
    <t>Year+Month</t>
  </si>
  <si>
    <t>April-2019</t>
  </si>
  <si>
    <t>June-2023</t>
  </si>
  <si>
    <t>July-2023</t>
  </si>
  <si>
    <t>August-2023</t>
  </si>
  <si>
    <t>September-2023</t>
  </si>
  <si>
    <t>October-2023</t>
  </si>
  <si>
    <t>November-2023</t>
  </si>
  <si>
    <t>December-2023</t>
  </si>
  <si>
    <t>Price</t>
  </si>
  <si>
    <t>due to covid</t>
  </si>
  <si>
    <t>Category wise inflation.</t>
  </si>
  <si>
    <t>March -2020</t>
  </si>
  <si>
    <t>March -2021</t>
  </si>
  <si>
    <t>Food-Inflation</t>
  </si>
  <si>
    <t>Apparels-Inflation</t>
  </si>
  <si>
    <t>Miscellaneous-Inflation</t>
  </si>
  <si>
    <t>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</si>
</sst>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numFmts>
  <fonts count="20"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sz val="14"/>
      <color theme="1"/>
      <name val="Algerian"/>
      <family val="5"/>
    </font>
    <font>
      <sz val="12"/>
      <color theme="1"/>
      <name val="Calibri"/>
      <family val="2"/>
      <scheme val="minor"/>
    </font>
    <font>
      <sz val="16"/>
      <color theme="1"/>
      <name val="Calibri"/>
      <family val="2"/>
      <scheme val="minor"/>
    </font>
    <font>
      <sz val="14"/>
      <color theme="1"/>
      <name val="Calibri Light"/>
      <family val="2"/>
      <scheme val="major"/>
    </font>
    <font>
      <sz val="11"/>
      <color theme="1"/>
      <name val="Calibri Light"/>
      <family val="2"/>
      <scheme val="major"/>
    </font>
    <font>
      <b/>
      <sz val="14"/>
      <color rgb="FF2F5597"/>
      <name val="Algerian"/>
      <family val="5"/>
    </font>
    <font>
      <b/>
      <sz val="14"/>
      <color theme="1"/>
      <name val="Algerian"/>
      <family val="5"/>
    </font>
    <font>
      <b/>
      <sz val="14"/>
      <color theme="4" tint="-0.249977111117893"/>
      <name val="Algerian"/>
      <family val="5"/>
    </font>
    <font>
      <b/>
      <sz val="12"/>
      <color theme="1"/>
      <name val="Calibri"/>
      <family val="2"/>
      <scheme val="minor"/>
    </font>
    <font>
      <b/>
      <sz val="12"/>
      <color theme="1"/>
      <name val="Algerian"/>
      <family val="5"/>
    </font>
    <font>
      <sz val="12"/>
      <color theme="1"/>
      <name val="Algerian"/>
      <family val="5"/>
    </font>
    <font>
      <sz val="11"/>
      <color theme="1"/>
      <name val="Algerian"/>
      <family val="5"/>
    </font>
    <font>
      <sz val="10"/>
      <name val="Arial"/>
      <family val="2"/>
    </font>
    <font>
      <b/>
      <sz val="12"/>
      <name val="Times New Roman"/>
      <family val="1"/>
    </font>
    <font>
      <sz val="12"/>
      <color theme="1"/>
      <name val="Times New Roman"/>
      <family val="1"/>
    </font>
    <font>
      <sz val="11"/>
      <color theme="4" tint="-0.249977111117893"/>
      <name val="Calibri"/>
      <family val="2"/>
      <scheme val="minor"/>
    </font>
  </fonts>
  <fills count="21">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5"/>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4"/>
        <bgColor indexed="64"/>
      </patternFill>
    </fill>
    <fill>
      <patternFill patternType="solid">
        <fgColor theme="6"/>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rgb="FF92D050"/>
        <bgColor indexed="64"/>
      </patternFill>
    </fill>
    <fill>
      <patternFill patternType="solid">
        <fgColor rgb="FF0070C0"/>
        <bgColor indexed="64"/>
      </patternFill>
    </fill>
    <fill>
      <patternFill patternType="solid">
        <fgColor theme="8" tint="-0.249977111117893"/>
        <bgColor indexed="64"/>
      </patternFill>
    </fill>
  </fills>
  <borders count="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1" fillId="0" borderId="0" applyFont="0" applyFill="0" applyBorder="0" applyAlignment="0" applyProtection="0"/>
    <xf numFmtId="0" fontId="16" fillId="0" borderId="0"/>
  </cellStyleXfs>
  <cellXfs count="61">
    <xf numFmtId="0" fontId="0" fillId="0" borderId="0" xfId="0"/>
    <xf numFmtId="0" fontId="0" fillId="2" borderId="0" xfId="0" applyFill="1"/>
    <xf numFmtId="0" fontId="4" fillId="0" borderId="0" xfId="0" applyFont="1"/>
    <xf numFmtId="0" fontId="5"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pivotButton="1"/>
    <xf numFmtId="0" fontId="0" fillId="0" borderId="0" xfId="0" applyAlignment="1">
      <alignment horizontal="left"/>
    </xf>
    <xf numFmtId="2" fontId="0" fillId="0" borderId="0" xfId="0" applyNumberFormat="1"/>
    <xf numFmtId="0" fontId="0" fillId="3" borderId="0" xfId="1" applyNumberFormat="1" applyFont="1" applyFill="1"/>
    <xf numFmtId="0" fontId="0" fillId="0" borderId="0" xfId="1" applyNumberFormat="1" applyFont="1"/>
    <xf numFmtId="0" fontId="2" fillId="0" borderId="0" xfId="0" applyFont="1"/>
    <xf numFmtId="0" fontId="6" fillId="0" borderId="0" xfId="0" applyFont="1"/>
    <xf numFmtId="0" fontId="6" fillId="0" borderId="0" xfId="0" applyFont="1" applyAlignment="1">
      <alignment horizontal="center" vertical="center"/>
    </xf>
    <xf numFmtId="0" fontId="0" fillId="13" borderId="0" xfId="0" applyFill="1"/>
    <xf numFmtId="0" fontId="5" fillId="13" borderId="0" xfId="0" applyFont="1" applyFill="1"/>
    <xf numFmtId="0" fontId="0" fillId="14" borderId="0" xfId="0" applyFill="1"/>
    <xf numFmtId="17" fontId="0" fillId="0" borderId="0" xfId="0" applyNumberFormat="1"/>
    <xf numFmtId="0" fontId="5" fillId="13" borderId="2" xfId="0" applyFont="1" applyFill="1" applyBorder="1"/>
    <xf numFmtId="17" fontId="0" fillId="0" borderId="2" xfId="0" applyNumberFormat="1" applyBorder="1"/>
    <xf numFmtId="0" fontId="0" fillId="0" borderId="2" xfId="0" applyBorder="1"/>
    <xf numFmtId="0" fontId="0" fillId="2" borderId="2" xfId="0" applyFill="1" applyBorder="1"/>
    <xf numFmtId="2" fontId="0" fillId="0" borderId="2" xfId="0" applyNumberFormat="1" applyBorder="1"/>
    <xf numFmtId="0" fontId="0" fillId="13" borderId="2" xfId="0" applyFill="1" applyBorder="1"/>
    <xf numFmtId="17" fontId="0" fillId="13" borderId="3" xfId="0" applyNumberFormat="1" applyFill="1" applyBorder="1"/>
    <xf numFmtId="0" fontId="9" fillId="0" borderId="0" xfId="0" applyFont="1" applyAlignment="1">
      <alignment horizontal="left" vertical="center"/>
    </xf>
    <xf numFmtId="0" fontId="0" fillId="0" borderId="0" xfId="0" applyAlignment="1">
      <alignment horizontal="left" vertical="top"/>
    </xf>
    <xf numFmtId="0" fontId="10" fillId="0" borderId="0" xfId="0" applyFont="1" applyAlignment="1">
      <alignment horizontal="left" vertical="top"/>
    </xf>
    <xf numFmtId="0" fontId="11" fillId="0" borderId="0" xfId="0" applyFont="1"/>
    <xf numFmtId="0" fontId="0" fillId="0" borderId="0" xfId="0" applyAlignment="1">
      <alignment horizontal="right"/>
    </xf>
    <xf numFmtId="0" fontId="12" fillId="0" borderId="0" xfId="0" applyFont="1" applyAlignment="1">
      <alignment horizontal="left" vertical="top"/>
    </xf>
    <xf numFmtId="0" fontId="13" fillId="0" borderId="0" xfId="0" applyFont="1" applyAlignment="1">
      <alignment horizontal="left" vertical="top"/>
    </xf>
    <xf numFmtId="0" fontId="15" fillId="0" borderId="0" xfId="0" applyFont="1" applyAlignment="1">
      <alignment horizontal="right"/>
    </xf>
    <xf numFmtId="0" fontId="14" fillId="0" borderId="0" xfId="0" applyFont="1"/>
    <xf numFmtId="0" fontId="0" fillId="5" borderId="2" xfId="0" applyFill="1" applyBorder="1"/>
    <xf numFmtId="0" fontId="0" fillId="15" borderId="2" xfId="0" applyFill="1" applyBorder="1"/>
    <xf numFmtId="0" fontId="0" fillId="16" borderId="2" xfId="0" applyFill="1" applyBorder="1"/>
    <xf numFmtId="0" fontId="0" fillId="17" borderId="2" xfId="0" applyFill="1" applyBorder="1"/>
    <xf numFmtId="0" fontId="0" fillId="11" borderId="2" xfId="0" applyFill="1" applyBorder="1"/>
    <xf numFmtId="164" fontId="17" fillId="18" borderId="2" xfId="2" applyNumberFormat="1" applyFont="1" applyFill="1" applyBorder="1" applyAlignment="1">
      <alignment horizontal="left" vertical="center"/>
    </xf>
    <xf numFmtId="164" fontId="17" fillId="18" borderId="2" xfId="2" applyNumberFormat="1" applyFont="1" applyFill="1" applyBorder="1" applyAlignment="1">
      <alignment horizontal="right" vertical="center"/>
    </xf>
    <xf numFmtId="4" fontId="18" fillId="0" borderId="2" xfId="0" applyNumberFormat="1" applyFont="1" applyBorder="1" applyAlignment="1">
      <alignment horizontal="right" vertical="center"/>
    </xf>
    <xf numFmtId="0" fontId="17" fillId="0" borderId="2" xfId="2" quotePrefix="1" applyFont="1" applyBorder="1" applyAlignment="1">
      <alignment horizontal="left" vertical="center"/>
    </xf>
    <xf numFmtId="0" fontId="0" fillId="16" borderId="0" xfId="0" applyFill="1"/>
    <xf numFmtId="0" fontId="17" fillId="0" borderId="3" xfId="2" applyFont="1" applyBorder="1" applyAlignment="1">
      <alignment horizontal="left" vertical="center"/>
    </xf>
    <xf numFmtId="0" fontId="0" fillId="19" borderId="2" xfId="0" applyFill="1" applyBorder="1"/>
    <xf numFmtId="0" fontId="0" fillId="20" borderId="2" xfId="0" applyFill="1" applyBorder="1"/>
    <xf numFmtId="0" fontId="19" fillId="0" borderId="0" xfId="0" applyFont="1"/>
    <xf numFmtId="0" fontId="7" fillId="14" borderId="0" xfId="0" applyFont="1" applyFill="1" applyAlignment="1">
      <alignment horizontal="center"/>
    </xf>
    <xf numFmtId="0" fontId="8" fillId="14" borderId="0" xfId="0" applyFont="1" applyFill="1" applyAlignment="1">
      <alignment horizontal="center"/>
    </xf>
    <xf numFmtId="0" fontId="4" fillId="14" borderId="0" xfId="0" applyFont="1" applyFill="1" applyAlignment="1">
      <alignment horizontal="center"/>
    </xf>
    <xf numFmtId="0" fontId="0" fillId="14" borderId="0" xfId="0" applyFill="1" applyAlignment="1">
      <alignment horizontal="center"/>
    </xf>
    <xf numFmtId="0" fontId="0" fillId="14" borderId="1" xfId="0" applyFill="1" applyBorder="1" applyAlignment="1">
      <alignment horizontal="center"/>
    </xf>
  </cellXfs>
  <cellStyles count="3">
    <cellStyle name="Normal" xfId="0" builtinId="0"/>
    <cellStyle name="Normal 4" xfId="2" xr:uid="{52FD5395-46DC-47C2-B682-F41F02239FEA}"/>
    <cellStyle name="Percent" xfId="1" builtinId="5"/>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[CPIDAProjects0.6.xlsx]EDA!PivotTable184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EDA!$C$7</c:f>
              <c:strCache>
                <c:ptCount val="1"/>
                <c:pt idx="0">
                  <c:v>Sum of Pan, tobacco and intoxicants</c:v>
                </c:pt>
              </c:strCache>
            </c:strRef>
          </c:tx>
          <c:spPr>
            <a:solidFill>
              <a:schemeClr val="accent1"/>
            </a:solidFill>
            <a:ln>
              <a:noFill/>
            </a:ln>
            <a:effectLst/>
          </c:spPr>
          <c:invertIfNegative val="0"/>
          <c:cat>
            <c:strRef>
              <c:f>EDA!$B$8:$B$9</c:f>
              <c:strCache>
                <c:ptCount val="1"/>
                <c:pt idx="0">
                  <c:v>May-2023</c:v>
                </c:pt>
              </c:strCache>
            </c:strRef>
          </c:cat>
          <c:val>
            <c:numRef>
              <c:f>EDA!$C$8:$C$9</c:f>
              <c:numCache>
                <c:formatCode>General</c:formatCode>
                <c:ptCount val="1"/>
                <c:pt idx="0">
                  <c:v>204.2</c:v>
                </c:pt>
              </c:numCache>
            </c:numRef>
          </c:val>
          <c:extLst>
            <c:ext xmlns:c16="http://schemas.microsoft.com/office/drawing/2014/chart" uri="{C3380CC4-5D6E-409C-BE32-E72D297353CC}">
              <c16:uniqueId val="{00000000-4E10-4EDB-92C8-56F926AD1CEA}"/>
            </c:ext>
          </c:extLst>
        </c:ser>
        <c:ser>
          <c:idx val="1"/>
          <c:order val="1"/>
          <c:tx>
            <c:strRef>
              <c:f>EDA!$D$7</c:f>
              <c:strCache>
                <c:ptCount val="1"/>
                <c:pt idx="0">
                  <c:v>Sum of Fuel and light</c:v>
                </c:pt>
              </c:strCache>
            </c:strRef>
          </c:tx>
          <c:spPr>
            <a:solidFill>
              <a:schemeClr val="accent2"/>
            </a:solidFill>
            <a:ln>
              <a:noFill/>
            </a:ln>
            <a:effectLst/>
          </c:spPr>
          <c:invertIfNegative val="0"/>
          <c:cat>
            <c:strRef>
              <c:f>EDA!$B$8:$B$9</c:f>
              <c:strCache>
                <c:ptCount val="1"/>
                <c:pt idx="0">
                  <c:v>May-2023</c:v>
                </c:pt>
              </c:strCache>
            </c:strRef>
          </c:cat>
          <c:val>
            <c:numRef>
              <c:f>EDA!$D$8:$D$9</c:f>
              <c:numCache>
                <c:formatCode>General</c:formatCode>
                <c:ptCount val="1"/>
                <c:pt idx="0">
                  <c:v>183.4</c:v>
                </c:pt>
              </c:numCache>
            </c:numRef>
          </c:val>
          <c:extLst>
            <c:ext xmlns:c16="http://schemas.microsoft.com/office/drawing/2014/chart" uri="{C3380CC4-5D6E-409C-BE32-E72D297353CC}">
              <c16:uniqueId val="{00000001-4E10-4EDB-92C8-56F926AD1CEA}"/>
            </c:ext>
          </c:extLst>
        </c:ser>
        <c:ser>
          <c:idx val="2"/>
          <c:order val="2"/>
          <c:tx>
            <c:strRef>
              <c:f>EDA!$E$7</c:f>
              <c:strCache>
                <c:ptCount val="1"/>
                <c:pt idx="0">
                  <c:v>Sum of Foods</c:v>
                </c:pt>
              </c:strCache>
            </c:strRef>
          </c:tx>
          <c:spPr>
            <a:solidFill>
              <a:schemeClr val="accent3"/>
            </a:solidFill>
            <a:ln>
              <a:noFill/>
            </a:ln>
            <a:effectLst/>
          </c:spPr>
          <c:invertIfNegative val="0"/>
          <c:cat>
            <c:strRef>
              <c:f>EDA!$B$8:$B$9</c:f>
              <c:strCache>
                <c:ptCount val="1"/>
                <c:pt idx="0">
                  <c:v>May-2023</c:v>
                </c:pt>
              </c:strCache>
            </c:strRef>
          </c:cat>
          <c:val>
            <c:numRef>
              <c:f>EDA!$E$8:$E$9</c:f>
              <c:numCache>
                <c:formatCode>General</c:formatCode>
                <c:ptCount val="1"/>
                <c:pt idx="0">
                  <c:v>2335.1</c:v>
                </c:pt>
              </c:numCache>
            </c:numRef>
          </c:val>
          <c:extLst>
            <c:ext xmlns:c16="http://schemas.microsoft.com/office/drawing/2014/chart" uri="{C3380CC4-5D6E-409C-BE32-E72D297353CC}">
              <c16:uniqueId val="{00000002-4E10-4EDB-92C8-56F926AD1CEA}"/>
            </c:ext>
          </c:extLst>
        </c:ser>
        <c:ser>
          <c:idx val="3"/>
          <c:order val="3"/>
          <c:tx>
            <c:strRef>
              <c:f>EDA!$F$7</c:f>
              <c:strCache>
                <c:ptCount val="1"/>
                <c:pt idx="0">
                  <c:v>Sum of Miscellaneous_Updated</c:v>
                </c:pt>
              </c:strCache>
            </c:strRef>
          </c:tx>
          <c:spPr>
            <a:solidFill>
              <a:schemeClr val="accent4"/>
            </a:solidFill>
            <a:ln>
              <a:noFill/>
            </a:ln>
            <a:effectLst/>
          </c:spPr>
          <c:invertIfNegative val="0"/>
          <c:cat>
            <c:strRef>
              <c:f>EDA!$B$8:$B$9</c:f>
              <c:strCache>
                <c:ptCount val="1"/>
                <c:pt idx="0">
                  <c:v>May-2023</c:v>
                </c:pt>
              </c:strCache>
            </c:strRef>
          </c:cat>
          <c:val>
            <c:numRef>
              <c:f>EDA!$F$8:$F$9</c:f>
              <c:numCache>
                <c:formatCode>General</c:formatCode>
                <c:ptCount val="1"/>
                <c:pt idx="0">
                  <c:v>1213.8999999999996</c:v>
                </c:pt>
              </c:numCache>
            </c:numRef>
          </c:val>
          <c:extLst>
            <c:ext xmlns:c16="http://schemas.microsoft.com/office/drawing/2014/chart" uri="{C3380CC4-5D6E-409C-BE32-E72D297353CC}">
              <c16:uniqueId val="{00000003-4E10-4EDB-92C8-56F926AD1CEA}"/>
            </c:ext>
          </c:extLst>
        </c:ser>
        <c:ser>
          <c:idx val="4"/>
          <c:order val="4"/>
          <c:tx>
            <c:strRef>
              <c:f>EDA!$G$7</c:f>
              <c:strCache>
                <c:ptCount val="1"/>
                <c:pt idx="0">
                  <c:v>Sum of Apparels</c:v>
                </c:pt>
              </c:strCache>
            </c:strRef>
          </c:tx>
          <c:spPr>
            <a:solidFill>
              <a:schemeClr val="accent5"/>
            </a:solidFill>
            <a:ln>
              <a:noFill/>
            </a:ln>
            <a:effectLst/>
          </c:spPr>
          <c:invertIfNegative val="0"/>
          <c:cat>
            <c:strRef>
              <c:f>EDA!$B$8:$B$9</c:f>
              <c:strCache>
                <c:ptCount val="1"/>
                <c:pt idx="0">
                  <c:v>May-2023</c:v>
                </c:pt>
              </c:strCache>
            </c:strRef>
          </c:cat>
          <c:val>
            <c:numRef>
              <c:f>EDA!$G$8:$G$9</c:f>
              <c:numCache>
                <c:formatCode>General</c:formatCode>
                <c:ptCount val="1"/>
                <c:pt idx="0">
                  <c:v>528.70000000000005</c:v>
                </c:pt>
              </c:numCache>
            </c:numRef>
          </c:val>
          <c:extLst>
            <c:ext xmlns:c16="http://schemas.microsoft.com/office/drawing/2014/chart" uri="{C3380CC4-5D6E-409C-BE32-E72D297353CC}">
              <c16:uniqueId val="{00000004-4E10-4EDB-92C8-56F926AD1CEA}"/>
            </c:ext>
          </c:extLst>
        </c:ser>
        <c:ser>
          <c:idx val="5"/>
          <c:order val="5"/>
          <c:tx>
            <c:strRef>
              <c:f>EDA!$H$7</c:f>
              <c:strCache>
                <c:ptCount val="1"/>
                <c:pt idx="0">
                  <c:v>Sum of Housing</c:v>
                </c:pt>
              </c:strCache>
            </c:strRef>
          </c:tx>
          <c:spPr>
            <a:solidFill>
              <a:schemeClr val="accent6"/>
            </a:solidFill>
            <a:ln>
              <a:noFill/>
            </a:ln>
            <a:effectLst/>
          </c:spPr>
          <c:invertIfNegative val="0"/>
          <c:cat>
            <c:strRef>
              <c:f>EDA!$B$8:$B$9</c:f>
              <c:strCache>
                <c:ptCount val="1"/>
                <c:pt idx="0">
                  <c:v>May-2023</c:v>
                </c:pt>
              </c:strCache>
            </c:strRef>
          </c:cat>
          <c:val>
            <c:numRef>
              <c:f>EDA!$H$8:$H$9</c:f>
              <c:numCache>
                <c:formatCode>General</c:formatCode>
                <c:ptCount val="1"/>
                <c:pt idx="0">
                  <c:v>175.6</c:v>
                </c:pt>
              </c:numCache>
            </c:numRef>
          </c:val>
          <c:extLst>
            <c:ext xmlns:c16="http://schemas.microsoft.com/office/drawing/2014/chart" uri="{C3380CC4-5D6E-409C-BE32-E72D297353CC}">
              <c16:uniqueId val="{00000005-4E10-4EDB-92C8-56F926AD1CEA}"/>
            </c:ext>
          </c:extLst>
        </c:ser>
        <c:dLbls>
          <c:showLegendKey val="0"/>
          <c:showVal val="0"/>
          <c:showCatName val="0"/>
          <c:showSerName val="0"/>
          <c:showPercent val="0"/>
          <c:showBubbleSize val="0"/>
        </c:dLbls>
        <c:gapWidth val="219"/>
        <c:overlap val="-27"/>
        <c:axId val="1926411407"/>
        <c:axId val="1926415567"/>
      </c:barChart>
      <c:catAx>
        <c:axId val="192641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415567"/>
        <c:crosses val="autoZero"/>
        <c:auto val="1"/>
        <c:lblAlgn val="ctr"/>
        <c:lblOffset val="100"/>
        <c:noMultiLvlLbl val="0"/>
      </c:catAx>
      <c:valAx>
        <c:axId val="192641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4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EDA!$C$35</c:f>
              <c:strCache>
                <c:ptCount val="1"/>
                <c:pt idx="0">
                  <c:v>%  Contribution</c:v>
                </c:pt>
              </c:strCache>
            </c:strRef>
          </c:tx>
          <c:cat>
            <c:strRef>
              <c:f>EDA!$B$36:$B$41</c:f>
              <c:strCache>
                <c:ptCount val="6"/>
                <c:pt idx="0">
                  <c:v>Foods</c:v>
                </c:pt>
                <c:pt idx="1">
                  <c:v> Fuel and light</c:v>
                </c:pt>
                <c:pt idx="2">
                  <c:v>Pan and tobacco</c:v>
                </c:pt>
                <c:pt idx="3">
                  <c:v> Miscellaneous_Updated</c:v>
                </c:pt>
                <c:pt idx="4">
                  <c:v> Apparels</c:v>
                </c:pt>
                <c:pt idx="5">
                  <c:v>Housing</c:v>
                </c:pt>
              </c:strCache>
            </c:strRef>
          </c:cat>
          <c:val>
            <c:numRef>
              <c:f>EDA!$C$36:$C$41</c:f>
            </c:numRef>
          </c:val>
          <c:extLst>
            <c:ext xmlns:c16="http://schemas.microsoft.com/office/drawing/2014/chart" uri="{C3380CC4-5D6E-409C-BE32-E72D297353CC}">
              <c16:uniqueId val="{00000000-12BE-4BF0-83D9-914B82EF540B}"/>
            </c:ext>
          </c:extLst>
        </c:ser>
        <c:ser>
          <c:idx val="1"/>
          <c:order val="1"/>
          <c:tx>
            <c:strRef>
              <c:f>EDA!$D$35</c:f>
              <c:strCache>
                <c:ptCount val="1"/>
                <c:pt idx="0">
                  <c:v>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E2-4483-B45D-AD12F139BB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E2-4483-B45D-AD12F139BB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E2-4483-B45D-AD12F139BB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E2-4483-B45D-AD12F139BBA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E2-4483-B45D-AD12F139BBA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8E2-4483-B45D-AD12F139BBA8}"/>
              </c:ext>
            </c:extLst>
          </c:dPt>
          <c:cat>
            <c:strRef>
              <c:f>EDA!$B$36:$B$41</c:f>
              <c:strCache>
                <c:ptCount val="6"/>
                <c:pt idx="0">
                  <c:v>Foods</c:v>
                </c:pt>
                <c:pt idx="1">
                  <c:v> Fuel and light</c:v>
                </c:pt>
                <c:pt idx="2">
                  <c:v>Pan and tobacco</c:v>
                </c:pt>
                <c:pt idx="3">
                  <c:v> Miscellaneous_Updated</c:v>
                </c:pt>
                <c:pt idx="4">
                  <c:v> Apparels</c:v>
                </c:pt>
                <c:pt idx="5">
                  <c:v>Housing</c:v>
                </c:pt>
              </c:strCache>
            </c:strRef>
          </c:cat>
          <c:val>
            <c:numRef>
              <c:f>EDA!$D$36:$D$41</c:f>
              <c:numCache>
                <c:formatCode>General</c:formatCode>
                <c:ptCount val="6"/>
                <c:pt idx="0">
                  <c:v>50.553612628668262</c:v>
                </c:pt>
                <c:pt idx="1">
                  <c:v>2.3983560796758825</c:v>
                </c:pt>
                <c:pt idx="2">
                  <c:v>4.4124209906107525</c:v>
                </c:pt>
                <c:pt idx="3">
                  <c:v>27.014137831460243</c:v>
                </c:pt>
                <c:pt idx="4">
                  <c:v>12.04501238190521</c:v>
                </c:pt>
                <c:pt idx="5">
                  <c:v>3.5764600876796395</c:v>
                </c:pt>
              </c:numCache>
            </c:numRef>
          </c:val>
          <c:extLst>
            <c:ext xmlns:c16="http://schemas.microsoft.com/office/drawing/2014/chart" uri="{C3380CC4-5D6E-409C-BE32-E72D297353CC}">
              <c16:uniqueId val="{00000001-12BE-4BF0-83D9-914B82EF54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[CPIDAProjects0.6.xlsx]EDA!PivotTable188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EDA!$T$6</c:f>
              <c:strCache>
                <c:ptCount val="1"/>
                <c:pt idx="0">
                  <c:v>Total</c:v>
                </c:pt>
              </c:strCache>
            </c:strRef>
          </c:tx>
          <c:spPr>
            <a:solidFill>
              <a:schemeClr val="accent1"/>
            </a:solidFill>
            <a:ln>
              <a:noFill/>
            </a:ln>
            <a:effectLst/>
          </c:spPr>
          <c:invertIfNegative val="0"/>
          <c:cat>
            <c:strRef>
              <c:f>EDA!$S$7:$S$13</c:f>
              <c:strCache>
                <c:ptCount val="6"/>
                <c:pt idx="0">
                  <c:v>2017</c:v>
                </c:pt>
                <c:pt idx="1">
                  <c:v>2018</c:v>
                </c:pt>
                <c:pt idx="2">
                  <c:v>2019</c:v>
                </c:pt>
                <c:pt idx="3">
                  <c:v>2020</c:v>
                </c:pt>
                <c:pt idx="4">
                  <c:v>2021</c:v>
                </c:pt>
                <c:pt idx="5">
                  <c:v>2022</c:v>
                </c:pt>
              </c:strCache>
            </c:strRef>
          </c:cat>
          <c:val>
            <c:numRef>
              <c:f>EDA!$T$7:$T$13</c:f>
              <c:numCache>
                <c:formatCode>General</c:formatCode>
                <c:ptCount val="6"/>
                <c:pt idx="0">
                  <c:v>41620.799999999996</c:v>
                </c:pt>
                <c:pt idx="1">
                  <c:v>43000.5</c:v>
                </c:pt>
                <c:pt idx="2">
                  <c:v>40846.600000000006</c:v>
                </c:pt>
                <c:pt idx="3">
                  <c:v>41588.36</c:v>
                </c:pt>
                <c:pt idx="4">
                  <c:v>50548.700000000004</c:v>
                </c:pt>
                <c:pt idx="5">
                  <c:v>53773.5</c:v>
                </c:pt>
              </c:numCache>
            </c:numRef>
          </c:val>
          <c:extLst>
            <c:ext xmlns:c16="http://schemas.microsoft.com/office/drawing/2014/chart" uri="{C3380CC4-5D6E-409C-BE32-E72D297353CC}">
              <c16:uniqueId val="{00000000-02CF-4EFB-A81C-0C3623AEC4A7}"/>
            </c:ext>
          </c:extLst>
        </c:ser>
        <c:dLbls>
          <c:showLegendKey val="0"/>
          <c:showVal val="0"/>
          <c:showCatName val="0"/>
          <c:showSerName val="0"/>
          <c:showPercent val="0"/>
          <c:showBubbleSize val="0"/>
        </c:dLbls>
        <c:gapWidth val="219"/>
        <c:overlap val="-27"/>
        <c:axId val="545419632"/>
        <c:axId val="545420048"/>
      </c:barChart>
      <c:catAx>
        <c:axId val="54541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20048"/>
        <c:crosses val="autoZero"/>
        <c:auto val="1"/>
        <c:lblAlgn val="ctr"/>
        <c:lblOffset val="100"/>
        <c:noMultiLvlLbl val="0"/>
      </c:catAx>
      <c:valAx>
        <c:axId val="54542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41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[CPIDAProjects0.6.xlsx]EDA!PivotTable188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EDA!$T$6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EDA!$S$7:$S$13</c:f>
              <c:strCache>
                <c:ptCount val="6"/>
                <c:pt idx="0">
                  <c:v>2017</c:v>
                </c:pt>
                <c:pt idx="1">
                  <c:v>2018</c:v>
                </c:pt>
                <c:pt idx="2">
                  <c:v>2019</c:v>
                </c:pt>
                <c:pt idx="3">
                  <c:v>2020</c:v>
                </c:pt>
                <c:pt idx="4">
                  <c:v>2021</c:v>
                </c:pt>
                <c:pt idx="5">
                  <c:v>2022</c:v>
                </c:pt>
              </c:strCache>
            </c:strRef>
          </c:cat>
          <c:val>
            <c:numRef>
              <c:f>EDA!$T$7:$T$13</c:f>
              <c:numCache>
                <c:formatCode>General</c:formatCode>
                <c:ptCount val="6"/>
                <c:pt idx="0">
                  <c:v>41620.799999999996</c:v>
                </c:pt>
                <c:pt idx="1">
                  <c:v>43000.5</c:v>
                </c:pt>
                <c:pt idx="2">
                  <c:v>40846.600000000006</c:v>
                </c:pt>
                <c:pt idx="3">
                  <c:v>41588.36</c:v>
                </c:pt>
                <c:pt idx="4">
                  <c:v>50548.700000000004</c:v>
                </c:pt>
                <c:pt idx="5">
                  <c:v>53773.5</c:v>
                </c:pt>
              </c:numCache>
            </c:numRef>
          </c:val>
          <c:smooth val="0"/>
          <c:extLst>
            <c:ext xmlns:c16="http://schemas.microsoft.com/office/drawing/2014/chart" uri="{C3380CC4-5D6E-409C-BE32-E72D297353CC}">
              <c16:uniqueId val="{00000000-447A-4EC9-A27F-BC8CFCAEE537}"/>
            </c:ext>
          </c:extLst>
        </c:ser>
        <c:dLbls>
          <c:showLegendKey val="0"/>
          <c:showVal val="0"/>
          <c:showCatName val="0"/>
          <c:showSerName val="0"/>
          <c:showPercent val="0"/>
          <c:showBubbleSize val="0"/>
        </c:dLbls>
        <c:marker val="1"/>
        <c:smooth val="0"/>
        <c:axId val="255465199"/>
        <c:axId val="255440239"/>
      </c:lineChart>
      <c:catAx>
        <c:axId val="25546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440239"/>
        <c:crosses val="autoZero"/>
        <c:auto val="1"/>
        <c:lblAlgn val="ctr"/>
        <c:lblOffset val="100"/>
        <c:noMultiLvlLbl val="0"/>
      </c:catAx>
      <c:valAx>
        <c:axId val="255440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46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r>
              <a:rPr lang="en-US">
                <a:latin typeface="Algerian" panose="04020705040A02060702" pitchFamily="82" charset="0"/>
              </a:rPr>
              <a:t>Rural -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lotArea>
      <c:layout/>
      <c:pieChart>
        <c:varyColors val="1"/>
        <c:ser>
          <c:idx val="0"/>
          <c:order val="0"/>
          <c:tx>
            <c:strRef>
              <c:f>Analysis!$D$17</c:f>
              <c:strCache>
                <c:ptCount val="1"/>
                <c:pt idx="0">
                  <c:v>%  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0D-4D1C-B44E-E8832BA60C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0D-4D1C-B44E-E8832BA60CB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0D-4D1C-B44E-E8832BA60CB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0D-4D1C-B44E-E8832BA60CB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10D-4D1C-B44E-E8832BA60CB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10D-4D1C-B44E-E8832BA60CB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Analysis!$C$18:$C$23</c:f>
              <c:strCache>
                <c:ptCount val="6"/>
                <c:pt idx="0">
                  <c:v>Food and Beverages</c:v>
                </c:pt>
                <c:pt idx="1">
                  <c:v>Apparels</c:v>
                </c:pt>
                <c:pt idx="2">
                  <c:v>Pan, tobacco and intoxicants</c:v>
                </c:pt>
                <c:pt idx="3">
                  <c:v>Housing</c:v>
                </c:pt>
                <c:pt idx="4">
                  <c:v>Fuel and light</c:v>
                </c:pt>
                <c:pt idx="5">
                  <c:v>Miscellaneous_Updated</c:v>
                </c:pt>
              </c:strCache>
            </c:strRef>
          </c:cat>
          <c:val>
            <c:numRef>
              <c:f>Analysis!$D$18:$D$23</c:f>
              <c:numCache>
                <c:formatCode>General</c:formatCode>
                <c:ptCount val="6"/>
                <c:pt idx="0">
                  <c:v>49.38918427100986</c:v>
                </c:pt>
                <c:pt idx="1">
                  <c:v>12.287465017701365</c:v>
                </c:pt>
                <c:pt idx="2">
                  <c:v>4.3099916775548381</c:v>
                </c:pt>
                <c:pt idx="3">
                  <c:v>3.0025484793210944</c:v>
                </c:pt>
                <c:pt idx="4">
                  <c:v>3.9348348231803802</c:v>
                </c:pt>
                <c:pt idx="5">
                  <c:v>27.07597573123245</c:v>
                </c:pt>
              </c:numCache>
            </c:numRef>
          </c:val>
          <c:extLst>
            <c:ext xmlns:c16="http://schemas.microsoft.com/office/drawing/2014/chart" uri="{C3380CC4-5D6E-409C-BE32-E72D297353CC}">
              <c16:uniqueId val="{00000000-8B7E-4891-8C8B-90E1BB46F4D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791076115485569"/>
          <c:y val="0.22879447360746574"/>
          <c:w val="0.33542257217847771"/>
          <c:h val="0.63541994750656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r>
              <a:rPr lang="en-US">
                <a:latin typeface="Algerian" panose="04020705040A02060702" pitchFamily="82" charset="0"/>
              </a:rPr>
              <a:t>Urban-Sector</a:t>
            </a:r>
          </a:p>
        </c:rich>
      </c:tx>
      <c:layout>
        <c:manualLayout>
          <c:xMode val="edge"/>
          <c:yMode val="edge"/>
          <c:x val="0.334479002624671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lotArea>
      <c:layout/>
      <c:pieChart>
        <c:varyColors val="1"/>
        <c:ser>
          <c:idx val="0"/>
          <c:order val="0"/>
          <c:tx>
            <c:strRef>
              <c:f>Analysis!$H$17</c:f>
              <c:strCache>
                <c:ptCount val="1"/>
                <c:pt idx="0">
                  <c:v>Sum of 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42-4DA3-A1D9-01B458921A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42-4DA3-A1D9-01B458921A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42-4DA3-A1D9-01B458921A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942-4DA3-A1D9-01B458921A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942-4DA3-A1D9-01B458921A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942-4DA3-A1D9-01B458921A60}"/>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Analysis!$G$18:$G$23</c:f>
              <c:strCache>
                <c:ptCount val="6"/>
                <c:pt idx="0">
                  <c:v>Food and Beverages</c:v>
                </c:pt>
                <c:pt idx="1">
                  <c:v>Apparels</c:v>
                </c:pt>
                <c:pt idx="2">
                  <c:v>Pan, tobacco and intoxicants</c:v>
                </c:pt>
                <c:pt idx="3">
                  <c:v>Housing</c:v>
                </c:pt>
                <c:pt idx="4">
                  <c:v>Fuel and light</c:v>
                </c:pt>
                <c:pt idx="5">
                  <c:v>Miscellaneous_Updated</c:v>
                </c:pt>
              </c:strCache>
            </c:strRef>
          </c:cat>
          <c:val>
            <c:numRef>
              <c:f>Analysis!$H$18:$H$23</c:f>
              <c:numCache>
                <c:formatCode>General</c:formatCode>
                <c:ptCount val="6"/>
                <c:pt idx="0">
                  <c:v>50.315671529229242</c:v>
                </c:pt>
                <c:pt idx="1">
                  <c:v>11.39218686030727</c:v>
                </c:pt>
                <c:pt idx="2">
                  <c:v>4.4000086190178633</c:v>
                </c:pt>
                <c:pt idx="3">
                  <c:v>3.7837488418194747</c:v>
                </c:pt>
                <c:pt idx="4">
                  <c:v>3.9518196901463085</c:v>
                </c:pt>
                <c:pt idx="5">
                  <c:v>26.156564459479835</c:v>
                </c:pt>
              </c:numCache>
            </c:numRef>
          </c:val>
          <c:extLst>
            <c:ext xmlns:c16="http://schemas.microsoft.com/office/drawing/2014/chart" uri="{C3380CC4-5D6E-409C-BE32-E72D297353CC}">
              <c16:uniqueId val="{00000000-7F17-4834-B422-20D969EB131E}"/>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791076115485569"/>
          <c:y val="0.19033391659375914"/>
          <c:w val="0.33542257217847771"/>
          <c:h val="0.667827354913969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Analysis!$L$17</c:f>
              <c:strCache>
                <c:ptCount val="1"/>
                <c:pt idx="0">
                  <c:v>% Contribution in Rural+Urban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33-4D18-9086-2DC583EBEF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33-4D18-9086-2DC583EBEF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33-4D18-9086-2DC583EBEF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33-4D18-9086-2DC583EBEF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33-4D18-9086-2DC583EBEF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33-4D18-9086-2DC583EBEFF0}"/>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Analysis!$K$18:$K$23</c:f>
              <c:strCache>
                <c:ptCount val="6"/>
                <c:pt idx="0">
                  <c:v>Food and Beverages</c:v>
                </c:pt>
                <c:pt idx="1">
                  <c:v>Apparels</c:v>
                </c:pt>
                <c:pt idx="2">
                  <c:v>Pan, tobacco and intoxicants</c:v>
                </c:pt>
                <c:pt idx="3">
                  <c:v>Housing</c:v>
                </c:pt>
                <c:pt idx="4">
                  <c:v>Fuel and light</c:v>
                </c:pt>
                <c:pt idx="5">
                  <c:v>Miscellaneous_Updated</c:v>
                </c:pt>
              </c:strCache>
            </c:strRef>
          </c:cat>
          <c:val>
            <c:numRef>
              <c:f>Analysis!$L$18:$L$23</c:f>
              <c:numCache>
                <c:formatCode>General</c:formatCode>
                <c:ptCount val="6"/>
                <c:pt idx="0">
                  <c:v>49.563853557923679</c:v>
                </c:pt>
                <c:pt idx="1">
                  <c:v>11.885527672739773</c:v>
                </c:pt>
                <c:pt idx="2">
                  <c:v>4.3184943279477483</c:v>
                </c:pt>
                <c:pt idx="3">
                  <c:v>3.7727741491921618</c:v>
                </c:pt>
                <c:pt idx="4">
                  <c:v>3.9274664833276041</c:v>
                </c:pt>
                <c:pt idx="5">
                  <c:v>26.531883808869029</c:v>
                </c:pt>
              </c:numCache>
            </c:numRef>
          </c:val>
          <c:extLst>
            <c:ext xmlns:c16="http://schemas.microsoft.com/office/drawing/2014/chart" uri="{C3380CC4-5D6E-409C-BE32-E72D297353CC}">
              <c16:uniqueId val="{00000000-BAFE-4E02-9EA8-BFF782A86D73}"/>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Inflation Rate of</a:t>
            </a:r>
            <a:r>
              <a:rPr lang="en-US" baseline="0"/>
              <a:t>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0"/>
          <c:order val="0"/>
          <c:tx>
            <c:strRef>
              <c:f>Analysis!$S$27</c:f>
              <c:strCache>
                <c:ptCount val="1"/>
                <c:pt idx="0">
                  <c:v>Inflation 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Analysis!$R$28:$R$33</c:f>
              <c:numCache>
                <c:formatCode>General</c:formatCode>
                <c:ptCount val="6"/>
                <c:pt idx="0">
                  <c:v>2017</c:v>
                </c:pt>
                <c:pt idx="1">
                  <c:v>2018</c:v>
                </c:pt>
                <c:pt idx="2">
                  <c:v>2019</c:v>
                </c:pt>
                <c:pt idx="3">
                  <c:v>2020</c:v>
                </c:pt>
                <c:pt idx="4">
                  <c:v>2021</c:v>
                </c:pt>
                <c:pt idx="5">
                  <c:v>2022</c:v>
                </c:pt>
              </c:numCache>
            </c:numRef>
          </c:cat>
          <c:val>
            <c:numRef>
              <c:f>Analysis!$S$28:$S$33</c:f>
              <c:numCache>
                <c:formatCode>0.00</c:formatCode>
                <c:ptCount val="6"/>
                <c:pt idx="1">
                  <c:v>3.3149290739245614</c:v>
                </c:pt>
                <c:pt idx="2">
                  <c:v>-5.0090115231218189</c:v>
                </c:pt>
                <c:pt idx="3">
                  <c:v>1.8159650986862976</c:v>
                </c:pt>
                <c:pt idx="4">
                  <c:v>21.545307388894393</c:v>
                </c:pt>
                <c:pt idx="5">
                  <c:v>6.3795903752223255</c:v>
                </c:pt>
              </c:numCache>
            </c:numRef>
          </c:val>
          <c:extLst>
            <c:ext xmlns:c16="http://schemas.microsoft.com/office/drawing/2014/chart" uri="{C3380CC4-5D6E-409C-BE32-E72D297353CC}">
              <c16:uniqueId val="{00000000-B61A-4D2D-9B5A-B8E3C7F877E3}"/>
            </c:ext>
          </c:extLst>
        </c:ser>
        <c:dLbls>
          <c:showLegendKey val="0"/>
          <c:showVal val="0"/>
          <c:showCatName val="0"/>
          <c:showSerName val="0"/>
          <c:showPercent val="0"/>
          <c:showBubbleSize val="0"/>
        </c:dLbls>
        <c:axId val="545417968"/>
        <c:axId val="545427536"/>
      </c:areaChart>
      <c:catAx>
        <c:axId val="5454179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5427536"/>
        <c:crosses val="autoZero"/>
        <c:auto val="1"/>
        <c:lblAlgn val="ctr"/>
        <c:lblOffset val="100"/>
        <c:noMultiLvlLbl val="0"/>
      </c:catAx>
      <c:valAx>
        <c:axId val="54542753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5417968"/>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Analysis!$BY$25</c:f>
              <c:strCache>
                <c:ptCount val="1"/>
                <c:pt idx="0">
                  <c:v>Inflation </c:v>
                </c:pt>
              </c:strCache>
            </c:strRef>
          </c:tx>
          <c:spPr>
            <a:solidFill>
              <a:schemeClr val="accent1"/>
            </a:solidFill>
            <a:ln>
              <a:noFill/>
            </a:ln>
            <a:effectLst/>
          </c:spPr>
          <c:invertIfNegative val="0"/>
          <c:cat>
            <c:strRef>
              <c:f>Analysis!$BX$26:$BX$28</c:f>
              <c:strCache>
                <c:ptCount val="3"/>
                <c:pt idx="0">
                  <c:v>March-2019</c:v>
                </c:pt>
                <c:pt idx="1">
                  <c:v>March-2020</c:v>
                </c:pt>
                <c:pt idx="2">
                  <c:v>March-2021</c:v>
                </c:pt>
              </c:strCache>
            </c:strRef>
          </c:cat>
          <c:val>
            <c:numRef>
              <c:f>Analysis!$BY$26:$BY$28</c:f>
              <c:numCache>
                <c:formatCode>0.00</c:formatCode>
                <c:ptCount val="3"/>
                <c:pt idx="0">
                  <c:v>-4.9605653755242916</c:v>
                </c:pt>
                <c:pt idx="1">
                  <c:v>1.4682320364880579</c:v>
                </c:pt>
                <c:pt idx="2">
                  <c:v>22.180713810197155</c:v>
                </c:pt>
              </c:numCache>
            </c:numRef>
          </c:val>
          <c:extLst>
            <c:ext xmlns:c16="http://schemas.microsoft.com/office/drawing/2014/chart" uri="{C3380CC4-5D6E-409C-BE32-E72D297353CC}">
              <c16:uniqueId val="{00000000-0368-487F-98A7-9A12A5A16712}"/>
            </c:ext>
          </c:extLst>
        </c:ser>
        <c:dLbls>
          <c:showLegendKey val="0"/>
          <c:showVal val="0"/>
          <c:showCatName val="0"/>
          <c:showSerName val="0"/>
          <c:showPercent val="0"/>
          <c:showBubbleSize val="0"/>
        </c:dLbls>
        <c:gapWidth val="182"/>
        <c:axId val="680611199"/>
        <c:axId val="680618271"/>
      </c:barChart>
      <c:catAx>
        <c:axId val="68061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18271"/>
        <c:crosses val="autoZero"/>
        <c:auto val="1"/>
        <c:lblAlgn val="ctr"/>
        <c:lblOffset val="100"/>
        <c:noMultiLvlLbl val="0"/>
      </c:catAx>
      <c:valAx>
        <c:axId val="6806182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1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Month-O-Month</a:t>
            </a:r>
            <a:r>
              <a:rPr lang="en-IN" baseline="0"/>
              <a:t> </a:t>
            </a:r>
            <a:r>
              <a:rPr lang="en-IN"/>
              <a:t>Inflation in Crude Oil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Analysis!$CJ$4</c:f>
              <c:strCache>
                <c:ptCount val="1"/>
                <c:pt idx="0">
                  <c:v>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Analysis!$CI$5:$CI$40</c:f>
              <c:strCache>
                <c:ptCount val="36"/>
                <c:pt idx="0">
                  <c:v>April-2021</c:v>
                </c:pt>
                <c:pt idx="1">
                  <c:v>May-2021</c:v>
                </c:pt>
                <c:pt idx="2">
                  <c:v>June-2021</c:v>
                </c:pt>
                <c:pt idx="3">
                  <c:v>July-2021</c:v>
                </c:pt>
                <c:pt idx="4">
                  <c:v>August-2021</c:v>
                </c:pt>
                <c:pt idx="5">
                  <c:v>September-2021</c:v>
                </c:pt>
                <c:pt idx="6">
                  <c:v>October-2021</c:v>
                </c:pt>
                <c:pt idx="7">
                  <c:v>November-2021</c:v>
                </c:pt>
                <c:pt idx="8">
                  <c:v>December-2021</c:v>
                </c:pt>
                <c:pt idx="9">
                  <c:v>January-2021</c:v>
                </c:pt>
                <c:pt idx="10">
                  <c:v>February-2021</c:v>
                </c:pt>
                <c:pt idx="11">
                  <c:v>March-2021</c:v>
                </c:pt>
                <c:pt idx="12">
                  <c:v>April-2022</c:v>
                </c:pt>
                <c:pt idx="13">
                  <c:v>May-2022</c:v>
                </c:pt>
                <c:pt idx="14">
                  <c:v>June-2022</c:v>
                </c:pt>
                <c:pt idx="15">
                  <c:v>July-2022</c:v>
                </c:pt>
                <c:pt idx="16">
                  <c:v>August-2022</c:v>
                </c:pt>
                <c:pt idx="17">
                  <c:v>September-2022</c:v>
                </c:pt>
                <c:pt idx="18">
                  <c:v>October-2022</c:v>
                </c:pt>
                <c:pt idx="19">
                  <c:v>November-2022</c:v>
                </c:pt>
                <c:pt idx="20">
                  <c:v>December-2022</c:v>
                </c:pt>
                <c:pt idx="21">
                  <c:v>January-2022</c:v>
                </c:pt>
                <c:pt idx="22">
                  <c:v>February-2022</c:v>
                </c:pt>
                <c:pt idx="23">
                  <c:v>March-2022</c:v>
                </c:pt>
                <c:pt idx="24">
                  <c:v>April-2023</c:v>
                </c:pt>
                <c:pt idx="25">
                  <c:v>May-2023</c:v>
                </c:pt>
                <c:pt idx="26">
                  <c:v>June-2023</c:v>
                </c:pt>
                <c:pt idx="27">
                  <c:v>July-2023</c:v>
                </c:pt>
                <c:pt idx="28">
                  <c:v>August-2023</c:v>
                </c:pt>
                <c:pt idx="29">
                  <c:v>September-2023</c:v>
                </c:pt>
                <c:pt idx="30">
                  <c:v>October-2023</c:v>
                </c:pt>
                <c:pt idx="31">
                  <c:v>November-2023</c:v>
                </c:pt>
                <c:pt idx="32">
                  <c:v>December-2023</c:v>
                </c:pt>
                <c:pt idx="33">
                  <c:v>January-2023</c:v>
                </c:pt>
                <c:pt idx="34">
                  <c:v>February-2023</c:v>
                </c:pt>
                <c:pt idx="35">
                  <c:v>March-2023</c:v>
                </c:pt>
              </c:strCache>
            </c:strRef>
          </c:cat>
          <c:val>
            <c:numRef>
              <c:f>Analysis!$CJ$5:$CJ$40</c:f>
              <c:numCache>
                <c:formatCode>0.00</c:formatCode>
                <c:ptCount val="36"/>
                <c:pt idx="0">
                  <c:v>-2.0585982416700528</c:v>
                </c:pt>
                <c:pt idx="1">
                  <c:v>5.6092712133380145</c:v>
                </c:pt>
                <c:pt idx="2">
                  <c:v>7.512070034381102</c:v>
                </c:pt>
                <c:pt idx="3">
                  <c:v>2.1622058941749818</c:v>
                </c:pt>
                <c:pt idx="4">
                  <c:v>-5.078030739324535</c:v>
                </c:pt>
                <c:pt idx="5">
                  <c:v>4.7647403493843967</c:v>
                </c:pt>
                <c:pt idx="6">
                  <c:v>12.2748049582014</c:v>
                </c:pt>
                <c:pt idx="7">
                  <c:v>-1.7904511325026917</c:v>
                </c:pt>
                <c:pt idx="8">
                  <c:v>-9.1005991108670496</c:v>
                </c:pt>
                <c:pt idx="9">
                  <c:v>15.508428007030659</c:v>
                </c:pt>
                <c:pt idx="10">
                  <c:v>11.104057112312367</c:v>
                </c:pt>
                <c:pt idx="11">
                  <c:v>19.993126557988887</c:v>
                </c:pt>
                <c:pt idx="12">
                  <c:v>-8.7785717712309115</c:v>
                </c:pt>
                <c:pt idx="13">
                  <c:v>6.3506788685496112</c:v>
                </c:pt>
                <c:pt idx="14">
                  <c:v>5.9415963389681528</c:v>
                </c:pt>
                <c:pt idx="15">
                  <c:v>-9.0681941866876912</c:v>
                </c:pt>
                <c:pt idx="16">
                  <c:v>-7.6658321402549312</c:v>
                </c:pt>
                <c:pt idx="17">
                  <c:v>-6.8766052866020555</c:v>
                </c:pt>
                <c:pt idx="18">
                  <c:v>1.0943048058662044</c:v>
                </c:pt>
                <c:pt idx="19">
                  <c:v>-4.5220612565410798</c:v>
                </c:pt>
                <c:pt idx="20">
                  <c:v>-10.79506472833215</c:v>
                </c:pt>
                <c:pt idx="21">
                  <c:v>3.6124114857364886</c:v>
                </c:pt>
                <c:pt idx="22">
                  <c:v>1.676222127830582</c:v>
                </c:pt>
                <c:pt idx="23">
                  <c:v>-4.5445857664744533</c:v>
                </c:pt>
                <c:pt idx="24">
                  <c:v>6.641090716783042</c:v>
                </c:pt>
                <c:pt idx="25">
                  <c:v>-10.475521515911456</c:v>
                </c:pt>
                <c:pt idx="26">
                  <c:v>-7.1078554052242629E-2</c:v>
                </c:pt>
                <c:pt idx="27">
                  <c:v>7.2605996490566387</c:v>
                </c:pt>
                <c:pt idx="28">
                  <c:v>7.5380427705766211</c:v>
                </c:pt>
                <c:pt idx="29">
                  <c:v>8.2296736176468119</c:v>
                </c:pt>
                <c:pt idx="30">
                  <c:v>-3.6979055010011543</c:v>
                </c:pt>
                <c:pt idx="31">
                  <c:v>-7.3545177406463518</c:v>
                </c:pt>
                <c:pt idx="32">
                  <c:v>-7.2321849532905098</c:v>
                </c:pt>
                <c:pt idx="33">
                  <c:v>2.3208813930205343</c:v>
                </c:pt>
                <c:pt idx="34">
                  <c:v>3.0364110924550509</c:v>
                </c:pt>
                <c:pt idx="35">
                  <c:v>3.5100903101702081</c:v>
                </c:pt>
              </c:numCache>
            </c:numRef>
          </c:val>
          <c:smooth val="0"/>
          <c:extLst>
            <c:ext xmlns:c16="http://schemas.microsoft.com/office/drawing/2014/chart" uri="{C3380CC4-5D6E-409C-BE32-E72D297353CC}">
              <c16:uniqueId val="{00000000-C966-4433-AF35-ADBDD5AF3BD5}"/>
            </c:ext>
          </c:extLst>
        </c:ser>
        <c:dLbls>
          <c:showLegendKey val="0"/>
          <c:showVal val="0"/>
          <c:showCatName val="0"/>
          <c:showSerName val="0"/>
          <c:showPercent val="0"/>
          <c:showBubbleSize val="0"/>
        </c:dLbls>
        <c:marker val="1"/>
        <c:smooth val="0"/>
        <c:axId val="699442048"/>
        <c:axId val="699442880"/>
      </c:lineChart>
      <c:catAx>
        <c:axId val="69944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42880"/>
        <c:crosses val="autoZero"/>
        <c:auto val="1"/>
        <c:lblAlgn val="ctr"/>
        <c:lblOffset val="100"/>
        <c:noMultiLvlLbl val="0"/>
      </c:catAx>
      <c:valAx>
        <c:axId val="699442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4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Analysis!$BY$25</c:f>
              <c:strCache>
                <c:ptCount val="1"/>
                <c:pt idx="0">
                  <c:v>Inflation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Analysis!$BX$26:$BX$28</c:f>
              <c:strCache>
                <c:ptCount val="3"/>
                <c:pt idx="0">
                  <c:v>March-2019</c:v>
                </c:pt>
                <c:pt idx="1">
                  <c:v>March-2020</c:v>
                </c:pt>
                <c:pt idx="2">
                  <c:v>March-2021</c:v>
                </c:pt>
              </c:strCache>
            </c:strRef>
          </c:cat>
          <c:val>
            <c:numRef>
              <c:f>Analysis!$BY$26:$BY$28</c:f>
              <c:numCache>
                <c:formatCode>0.00</c:formatCode>
                <c:ptCount val="3"/>
                <c:pt idx="0">
                  <c:v>-4.9605653755242916</c:v>
                </c:pt>
                <c:pt idx="1">
                  <c:v>1.4682320364880579</c:v>
                </c:pt>
                <c:pt idx="2">
                  <c:v>22.180713810197155</c:v>
                </c:pt>
              </c:numCache>
            </c:numRef>
          </c:val>
          <c:smooth val="0"/>
          <c:extLst>
            <c:ext xmlns:c16="http://schemas.microsoft.com/office/drawing/2014/chart" uri="{C3380CC4-5D6E-409C-BE32-E72D297353CC}">
              <c16:uniqueId val="{00000000-43F0-4841-A533-A4E3E675053B}"/>
            </c:ext>
          </c:extLst>
        </c:ser>
        <c:dLbls>
          <c:showLegendKey val="0"/>
          <c:showVal val="0"/>
          <c:showCatName val="0"/>
          <c:showSerName val="0"/>
          <c:showPercent val="0"/>
          <c:showBubbleSize val="0"/>
        </c:dLbls>
        <c:marker val="1"/>
        <c:smooth val="0"/>
        <c:axId val="2073081167"/>
        <c:axId val="2073095311"/>
      </c:lineChart>
      <c:catAx>
        <c:axId val="207308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95311"/>
        <c:crosses val="autoZero"/>
        <c:auto val="1"/>
        <c:lblAlgn val="ctr"/>
        <c:lblOffset val="100"/>
        <c:noMultiLvlLbl val="0"/>
      </c:catAx>
      <c:valAx>
        <c:axId val="20730953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0811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Analysis!$BU$84</c:f>
              <c:strCache>
                <c:ptCount val="1"/>
                <c:pt idx="0">
                  <c:v>Apparels-Inflation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Analysis!$BT$85:$BT$87</c:f>
              <c:strCache>
                <c:ptCount val="3"/>
                <c:pt idx="0">
                  <c:v>March-2019</c:v>
                </c:pt>
                <c:pt idx="1">
                  <c:v>March -2020</c:v>
                </c:pt>
                <c:pt idx="2">
                  <c:v>March-2021</c:v>
                </c:pt>
              </c:strCache>
            </c:strRef>
          </c:cat>
          <c:val>
            <c:numRef>
              <c:f>Analysis!$BU$85:$BU$87</c:f>
              <c:numCache>
                <c:formatCode>General</c:formatCode>
                <c:ptCount val="3"/>
                <c:pt idx="0">
                  <c:v>-6.6885475131576833</c:v>
                </c:pt>
                <c:pt idx="1">
                  <c:v>-6.8162424292879722</c:v>
                </c:pt>
                <c:pt idx="2">
                  <c:v>27.452425623157318</c:v>
                </c:pt>
              </c:numCache>
            </c:numRef>
          </c:val>
          <c:smooth val="0"/>
          <c:extLst>
            <c:ext xmlns:c16="http://schemas.microsoft.com/office/drawing/2014/chart" uri="{C3380CC4-5D6E-409C-BE32-E72D297353CC}">
              <c16:uniqueId val="{00000000-782D-4D60-8B6C-503C18395A45}"/>
            </c:ext>
          </c:extLst>
        </c:ser>
        <c:dLbls>
          <c:showLegendKey val="0"/>
          <c:showVal val="0"/>
          <c:showCatName val="0"/>
          <c:showSerName val="0"/>
          <c:showPercent val="0"/>
          <c:showBubbleSize val="0"/>
        </c:dLbls>
        <c:marker val="1"/>
        <c:smooth val="0"/>
        <c:axId val="579717552"/>
        <c:axId val="579708400"/>
      </c:lineChart>
      <c:catAx>
        <c:axId val="5797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08400"/>
        <c:crosses val="autoZero"/>
        <c:auto val="1"/>
        <c:lblAlgn val="ctr"/>
        <c:lblOffset val="100"/>
        <c:noMultiLvlLbl val="0"/>
      </c:catAx>
      <c:valAx>
        <c:axId val="57970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17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Analysis!$BU$90</c:f>
              <c:strCache>
                <c:ptCount val="1"/>
                <c:pt idx="0">
                  <c:v>Miscellaneous-Inflation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Analysis!$BT$91:$BT$93</c:f>
              <c:strCache>
                <c:ptCount val="3"/>
                <c:pt idx="0">
                  <c:v>March-2019</c:v>
                </c:pt>
                <c:pt idx="1">
                  <c:v>March-2020</c:v>
                </c:pt>
                <c:pt idx="2">
                  <c:v>March-2021</c:v>
                </c:pt>
              </c:strCache>
            </c:strRef>
          </c:cat>
          <c:val>
            <c:numRef>
              <c:f>Analysis!$BU$91:$BU$93</c:f>
              <c:numCache>
                <c:formatCode>General</c:formatCode>
                <c:ptCount val="3"/>
                <c:pt idx="0">
                  <c:v>-3.6705794671138188</c:v>
                </c:pt>
                <c:pt idx="1">
                  <c:v>-2.6950354609929441</c:v>
                </c:pt>
                <c:pt idx="2">
                  <c:v>25.588769830752391</c:v>
                </c:pt>
              </c:numCache>
            </c:numRef>
          </c:val>
          <c:smooth val="0"/>
          <c:extLst>
            <c:ext xmlns:c16="http://schemas.microsoft.com/office/drawing/2014/chart" uri="{C3380CC4-5D6E-409C-BE32-E72D297353CC}">
              <c16:uniqueId val="{00000000-5847-4D51-BDC1-E7AF4DF099A5}"/>
            </c:ext>
          </c:extLst>
        </c:ser>
        <c:dLbls>
          <c:showLegendKey val="0"/>
          <c:showVal val="0"/>
          <c:showCatName val="0"/>
          <c:showSerName val="0"/>
          <c:showPercent val="0"/>
          <c:showBubbleSize val="0"/>
        </c:dLbls>
        <c:marker val="1"/>
        <c:smooth val="0"/>
        <c:axId val="294478847"/>
        <c:axId val="294481343"/>
      </c:lineChart>
      <c:catAx>
        <c:axId val="29447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81343"/>
        <c:crosses val="autoZero"/>
        <c:auto val="1"/>
        <c:lblAlgn val="ctr"/>
        <c:lblOffset val="100"/>
        <c:noMultiLvlLbl val="0"/>
      </c:catAx>
      <c:valAx>
        <c:axId val="294481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7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Analysis!$BU$77</c:f>
              <c:strCache>
                <c:ptCount val="1"/>
                <c:pt idx="0">
                  <c:v>Food-Inflation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Analysis!$BT$78:$BT$80</c:f>
              <c:strCache>
                <c:ptCount val="3"/>
                <c:pt idx="0">
                  <c:v>March-2019</c:v>
                </c:pt>
                <c:pt idx="1">
                  <c:v>March -2020</c:v>
                </c:pt>
                <c:pt idx="2">
                  <c:v>March -2021</c:v>
                </c:pt>
              </c:strCache>
            </c:strRef>
          </c:cat>
          <c:val>
            <c:numRef>
              <c:f>Analysis!$BU$78:$BU$80</c:f>
              <c:numCache>
                <c:formatCode>General</c:formatCode>
                <c:ptCount val="3"/>
                <c:pt idx="0">
                  <c:v>-5.2257291250499689</c:v>
                </c:pt>
                <c:pt idx="1">
                  <c:v>5.683976651110652</c:v>
                </c:pt>
                <c:pt idx="2">
                  <c:v>19.38357000065697</c:v>
                </c:pt>
              </c:numCache>
            </c:numRef>
          </c:val>
          <c:smooth val="0"/>
          <c:extLst>
            <c:ext xmlns:c16="http://schemas.microsoft.com/office/drawing/2014/chart" uri="{C3380CC4-5D6E-409C-BE32-E72D297353CC}">
              <c16:uniqueId val="{00000000-5751-4DB5-A7BB-4D7CCDCF9814}"/>
            </c:ext>
          </c:extLst>
        </c:ser>
        <c:dLbls>
          <c:showLegendKey val="0"/>
          <c:showVal val="0"/>
          <c:showCatName val="0"/>
          <c:showSerName val="0"/>
          <c:showPercent val="0"/>
          <c:showBubbleSize val="0"/>
        </c:dLbls>
        <c:marker val="1"/>
        <c:smooth val="0"/>
        <c:axId val="22208480"/>
        <c:axId val="22206400"/>
      </c:lineChart>
      <c:catAx>
        <c:axId val="222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6400"/>
        <c:crosses val="autoZero"/>
        <c:auto val="1"/>
        <c:lblAlgn val="ctr"/>
        <c:lblOffset val="100"/>
        <c:noMultiLvlLbl val="0"/>
      </c:catAx>
      <c:valAx>
        <c:axId val="2220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084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r>
              <a:rPr lang="en-US" sz="1400" b="0" i="0" u="none" strike="noStrike" baseline="0">
                <a:effectLst/>
              </a:rPr>
              <a:t>% Contribution in  </a:t>
            </a:r>
            <a:r>
              <a:rPr lang="en-US">
                <a:latin typeface="Algerian" panose="04020705040A02060702" pitchFamily="82" charset="0"/>
              </a:rPr>
              <a:t>Urban-Sector</a:t>
            </a:r>
          </a:p>
        </c:rich>
      </c:tx>
      <c:layout>
        <c:manualLayout>
          <c:xMode val="edge"/>
          <c:yMode val="edge"/>
          <c:x val="0.1449979726669873"/>
          <c:y val="6.3792681369882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lotArea>
      <c:layout/>
      <c:pieChart>
        <c:varyColors val="1"/>
        <c:ser>
          <c:idx val="0"/>
          <c:order val="0"/>
          <c:tx>
            <c:strRef>
              <c:f>Analysis!$H$17</c:f>
              <c:strCache>
                <c:ptCount val="1"/>
                <c:pt idx="0">
                  <c:v>Sum of 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32-46DA-907F-D7A85F1C3A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32-46DA-907F-D7A85F1C3A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32-46DA-907F-D7A85F1C3A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32-46DA-907F-D7A85F1C3A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32-46DA-907F-D7A85F1C3AF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32-46DA-907F-D7A85F1C3AF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Analysis!$G$18:$G$23</c:f>
              <c:strCache>
                <c:ptCount val="6"/>
                <c:pt idx="0">
                  <c:v>Food and Beverages</c:v>
                </c:pt>
                <c:pt idx="1">
                  <c:v>Apparels</c:v>
                </c:pt>
                <c:pt idx="2">
                  <c:v>Pan, tobacco and intoxicants</c:v>
                </c:pt>
                <c:pt idx="3">
                  <c:v>Housing</c:v>
                </c:pt>
                <c:pt idx="4">
                  <c:v>Fuel and light</c:v>
                </c:pt>
                <c:pt idx="5">
                  <c:v>Miscellaneous_Updated</c:v>
                </c:pt>
              </c:strCache>
            </c:strRef>
          </c:cat>
          <c:val>
            <c:numRef>
              <c:f>Analysis!$H$18:$H$23</c:f>
              <c:numCache>
                <c:formatCode>General</c:formatCode>
                <c:ptCount val="6"/>
                <c:pt idx="0">
                  <c:v>50.315671529229242</c:v>
                </c:pt>
                <c:pt idx="1">
                  <c:v>11.39218686030727</c:v>
                </c:pt>
                <c:pt idx="2">
                  <c:v>4.4000086190178633</c:v>
                </c:pt>
                <c:pt idx="3">
                  <c:v>3.7837488418194747</c:v>
                </c:pt>
                <c:pt idx="4">
                  <c:v>3.9518196901463085</c:v>
                </c:pt>
                <c:pt idx="5">
                  <c:v>26.156564459479835</c:v>
                </c:pt>
              </c:numCache>
            </c:numRef>
          </c:val>
          <c:extLst>
            <c:ext xmlns:c16="http://schemas.microsoft.com/office/drawing/2014/chart" uri="{C3380CC4-5D6E-409C-BE32-E72D297353CC}">
              <c16:uniqueId val="{0000000C-2432-46DA-907F-D7A85F1C3AFC}"/>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791076115485569"/>
          <c:y val="0.19033391659375914"/>
          <c:w val="0.33542257217847771"/>
          <c:h val="0.667827354913969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r>
              <a:rPr lang="en-US" sz="1400" b="0" i="0" u="none" strike="noStrike" baseline="0">
                <a:effectLst/>
              </a:rPr>
              <a:t>% Contribution in </a:t>
            </a:r>
            <a:r>
              <a:rPr lang="en-US">
                <a:latin typeface="Algerian" panose="04020705040A02060702" pitchFamily="82" charset="0"/>
              </a:rPr>
              <a:t>Rural-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lgerian" panose="04020705040A02060702" pitchFamily="82" charset="0"/>
              <a:ea typeface="+mn-ea"/>
              <a:cs typeface="+mn-cs"/>
            </a:defRPr>
          </a:pPr>
          <a:endParaRPr lang="en-US"/>
        </a:p>
      </c:txPr>
    </c:title>
    <c:autoTitleDeleted val="0"/>
    <c:plotArea>
      <c:layout/>
      <c:pieChart>
        <c:varyColors val="1"/>
        <c:ser>
          <c:idx val="0"/>
          <c:order val="0"/>
          <c:tx>
            <c:strRef>
              <c:f>Analysis!$D$17</c:f>
              <c:strCache>
                <c:ptCount val="1"/>
                <c:pt idx="0">
                  <c:v>%  Contribution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0B-461D-8482-B473B6B51E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0B-461D-8482-B473B6B51E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0B-461D-8482-B473B6B51E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0B-461D-8482-B473B6B51E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10B-461D-8482-B473B6B51E0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10B-461D-8482-B473B6B51E0A}"/>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Analysis!$C$18:$C$23</c:f>
              <c:strCache>
                <c:ptCount val="6"/>
                <c:pt idx="0">
                  <c:v>Food and Beverages</c:v>
                </c:pt>
                <c:pt idx="1">
                  <c:v>Apparels</c:v>
                </c:pt>
                <c:pt idx="2">
                  <c:v>Pan, tobacco and intoxicants</c:v>
                </c:pt>
                <c:pt idx="3">
                  <c:v>Housing</c:v>
                </c:pt>
                <c:pt idx="4">
                  <c:v>Fuel and light</c:v>
                </c:pt>
                <c:pt idx="5">
                  <c:v>Miscellaneous_Updated</c:v>
                </c:pt>
              </c:strCache>
            </c:strRef>
          </c:cat>
          <c:val>
            <c:numRef>
              <c:f>Analysis!$D$18:$D$23</c:f>
              <c:numCache>
                <c:formatCode>General</c:formatCode>
                <c:ptCount val="6"/>
                <c:pt idx="0">
                  <c:v>49.38918427100986</c:v>
                </c:pt>
                <c:pt idx="1">
                  <c:v>12.287465017701365</c:v>
                </c:pt>
                <c:pt idx="2">
                  <c:v>4.3099916775548381</c:v>
                </c:pt>
                <c:pt idx="3">
                  <c:v>3.0025484793210944</c:v>
                </c:pt>
                <c:pt idx="4">
                  <c:v>3.9348348231803802</c:v>
                </c:pt>
                <c:pt idx="5">
                  <c:v>27.07597573123245</c:v>
                </c:pt>
              </c:numCache>
            </c:numRef>
          </c:val>
          <c:extLst>
            <c:ext xmlns:c16="http://schemas.microsoft.com/office/drawing/2014/chart" uri="{C3380CC4-5D6E-409C-BE32-E72D297353CC}">
              <c16:uniqueId val="{0000000C-F10B-461D-8482-B473B6B51E0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791076115485569"/>
          <c:y val="0.22879447360746574"/>
          <c:w val="0.33542257217847771"/>
          <c:h val="0.63541994750656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431363031675835"/>
          <c:y val="2.6123301985370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Analysis!$L$17</c:f>
              <c:strCache>
                <c:ptCount val="1"/>
                <c:pt idx="0">
                  <c:v>% Contribution in Rural+Urban</c:v>
                </c:pt>
              </c:strCache>
            </c:strRef>
          </c:tx>
          <c:spPr>
            <a:effectLst>
              <a:outerShdw blurRad="50800" dist="38100" algn="l" rotWithShape="0">
                <a:prstClr val="black">
                  <a:alpha val="40000"/>
                </a:prstClr>
              </a:outerShdw>
            </a:effectLst>
          </c:spPr>
          <c:dPt>
            <c:idx val="0"/>
            <c:bubble3D val="0"/>
            <c:spPr>
              <a:solidFill>
                <a:schemeClr val="accent1"/>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1-A412-4841-9287-18514D5C5F9B}"/>
              </c:ext>
            </c:extLst>
          </c:dPt>
          <c:dPt>
            <c:idx val="1"/>
            <c:bubble3D val="0"/>
            <c:spPr>
              <a:solidFill>
                <a:schemeClr val="accent2"/>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3-A412-4841-9287-18514D5C5F9B}"/>
              </c:ext>
            </c:extLst>
          </c:dPt>
          <c:dPt>
            <c:idx val="2"/>
            <c:bubble3D val="0"/>
            <c:spPr>
              <a:solidFill>
                <a:schemeClr val="accent3"/>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5-A412-4841-9287-18514D5C5F9B}"/>
              </c:ext>
            </c:extLst>
          </c:dPt>
          <c:dPt>
            <c:idx val="3"/>
            <c:bubble3D val="0"/>
            <c:spPr>
              <a:solidFill>
                <a:schemeClr val="accent4"/>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7-A412-4841-9287-18514D5C5F9B}"/>
              </c:ext>
            </c:extLst>
          </c:dPt>
          <c:dPt>
            <c:idx val="4"/>
            <c:bubble3D val="0"/>
            <c:spPr>
              <a:solidFill>
                <a:schemeClr val="accent5"/>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9-A412-4841-9287-18514D5C5F9B}"/>
              </c:ext>
            </c:extLst>
          </c:dPt>
          <c:dPt>
            <c:idx val="5"/>
            <c:bubble3D val="0"/>
            <c:spPr>
              <a:solidFill>
                <a:schemeClr val="accent6"/>
              </a:solidFill>
              <a:ln w="19050">
                <a:solidFill>
                  <a:schemeClr val="lt1"/>
                </a:solidFill>
              </a:ln>
              <a:effectLst>
                <a:outerShdw blurRad="50800" dist="38100" algn="l" rotWithShape="0">
                  <a:prstClr val="black">
                    <a:alpha val="40000"/>
                  </a:prstClr>
                </a:outerShdw>
              </a:effectLst>
            </c:spPr>
            <c:extLst>
              <c:ext xmlns:c16="http://schemas.microsoft.com/office/drawing/2014/chart" uri="{C3380CC4-5D6E-409C-BE32-E72D297353CC}">
                <c16:uniqueId val="{0000000B-A412-4841-9287-18514D5C5F9B}"/>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Analysis!$K$18:$K$23</c:f>
              <c:strCache>
                <c:ptCount val="6"/>
                <c:pt idx="0">
                  <c:v>Food and Beverages</c:v>
                </c:pt>
                <c:pt idx="1">
                  <c:v>Apparels</c:v>
                </c:pt>
                <c:pt idx="2">
                  <c:v>Pan, tobacco and intoxicants</c:v>
                </c:pt>
                <c:pt idx="3">
                  <c:v>Housing</c:v>
                </c:pt>
                <c:pt idx="4">
                  <c:v>Fuel and light</c:v>
                </c:pt>
                <c:pt idx="5">
                  <c:v>Miscellaneous_Updated</c:v>
                </c:pt>
              </c:strCache>
            </c:strRef>
          </c:cat>
          <c:val>
            <c:numRef>
              <c:f>Analysis!$L$18:$L$23</c:f>
              <c:numCache>
                <c:formatCode>General</c:formatCode>
                <c:ptCount val="6"/>
                <c:pt idx="0">
                  <c:v>49.563853557923679</c:v>
                </c:pt>
                <c:pt idx="1">
                  <c:v>11.885527672739773</c:v>
                </c:pt>
                <c:pt idx="2">
                  <c:v>4.3184943279477483</c:v>
                </c:pt>
                <c:pt idx="3">
                  <c:v>3.7727741491921618</c:v>
                </c:pt>
                <c:pt idx="4">
                  <c:v>3.9274664833276041</c:v>
                </c:pt>
                <c:pt idx="5">
                  <c:v>26.531883808869029</c:v>
                </c:pt>
              </c:numCache>
            </c:numRef>
          </c:val>
          <c:extLst>
            <c:ext xmlns:c16="http://schemas.microsoft.com/office/drawing/2014/chart" uri="{C3380CC4-5D6E-409C-BE32-E72D297353CC}">
              <c16:uniqueId val="{0000000C-A412-4841-9287-18514D5C5F9B}"/>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accent5">
                    <a:lumMod val="50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lumMod val="75000"/>
                    <a:lumOff val="25000"/>
                  </a:schemeClr>
                </a:solidFill>
              </a:rPr>
              <a:t>Y-O-Y</a:t>
            </a:r>
            <a:r>
              <a:rPr lang="en-US" baseline="0">
                <a:solidFill>
                  <a:schemeClr val="tx1">
                    <a:lumMod val="75000"/>
                    <a:lumOff val="25000"/>
                  </a:schemeClr>
                </a:solidFill>
              </a:rPr>
              <a:t> Inflation Rate</a:t>
            </a:r>
            <a:endParaRPr lang="en-US">
              <a:solidFill>
                <a:schemeClr val="tx1">
                  <a:lumMod val="75000"/>
                  <a:lumOff val="25000"/>
                </a:schemeClr>
              </a:solidFill>
            </a:endParaRPr>
          </a:p>
        </c:rich>
      </c:tx>
      <c:layout>
        <c:manualLayout>
          <c:xMode val="edge"/>
          <c:yMode val="edge"/>
          <c:x val="0.25899300087489063"/>
          <c:y val="3.683241252302026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5">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areaChart>
        <c:grouping val="stacked"/>
        <c:varyColors val="0"/>
        <c:ser>
          <c:idx val="0"/>
          <c:order val="0"/>
          <c:tx>
            <c:strRef>
              <c:f>Analysis!$S$27</c:f>
              <c:strCache>
                <c:ptCount val="1"/>
                <c:pt idx="0">
                  <c:v>Inflation 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Analysis!$R$28:$R$33</c:f>
              <c:numCache>
                <c:formatCode>General</c:formatCode>
                <c:ptCount val="6"/>
                <c:pt idx="0">
                  <c:v>2017</c:v>
                </c:pt>
                <c:pt idx="1">
                  <c:v>2018</c:v>
                </c:pt>
                <c:pt idx="2">
                  <c:v>2019</c:v>
                </c:pt>
                <c:pt idx="3">
                  <c:v>2020</c:v>
                </c:pt>
                <c:pt idx="4">
                  <c:v>2021</c:v>
                </c:pt>
                <c:pt idx="5">
                  <c:v>2022</c:v>
                </c:pt>
              </c:numCache>
            </c:numRef>
          </c:cat>
          <c:val>
            <c:numRef>
              <c:f>Analysis!$S$28:$S$33</c:f>
              <c:numCache>
                <c:formatCode>0.00</c:formatCode>
                <c:ptCount val="6"/>
                <c:pt idx="1">
                  <c:v>3.3149290739245614</c:v>
                </c:pt>
                <c:pt idx="2">
                  <c:v>-5.0090115231218189</c:v>
                </c:pt>
                <c:pt idx="3">
                  <c:v>1.8159650986862976</c:v>
                </c:pt>
                <c:pt idx="4">
                  <c:v>21.545307388894393</c:v>
                </c:pt>
                <c:pt idx="5">
                  <c:v>6.3795903752223255</c:v>
                </c:pt>
              </c:numCache>
            </c:numRef>
          </c:val>
          <c:extLst>
            <c:ext xmlns:c16="http://schemas.microsoft.com/office/drawing/2014/chart" uri="{C3380CC4-5D6E-409C-BE32-E72D297353CC}">
              <c16:uniqueId val="{00000000-12A3-49DF-98B0-1F9DEA9AA7AD}"/>
            </c:ext>
          </c:extLst>
        </c:ser>
        <c:dLbls>
          <c:showLegendKey val="0"/>
          <c:showVal val="0"/>
          <c:showCatName val="0"/>
          <c:showSerName val="0"/>
          <c:showPercent val="0"/>
          <c:showBubbleSize val="0"/>
        </c:dLbls>
        <c:axId val="545417968"/>
        <c:axId val="545427536"/>
      </c:areaChart>
      <c:catAx>
        <c:axId val="5454179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545427536"/>
        <c:crosses val="autoZero"/>
        <c:auto val="1"/>
        <c:lblAlgn val="ctr"/>
        <c:lblOffset val="100"/>
        <c:noMultiLvlLbl val="0"/>
      </c:catAx>
      <c:valAx>
        <c:axId val="54542753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545417968"/>
        <c:crosses val="autoZero"/>
        <c:crossBetween val="midCat"/>
      </c:valAx>
      <c:spPr>
        <a:noFill/>
        <a:ln>
          <a:noFill/>
        </a:ln>
        <a:effectLst/>
      </c:spPr>
    </c:plotArea>
    <c:plotVisOnly val="1"/>
    <c:dispBlanksAs val="zero"/>
    <c:showDLblsOverMax val="0"/>
  </c:chart>
  <c:spPr>
    <a:solidFill>
      <a:schemeClr val="accent1">
        <a:lumMod val="20000"/>
        <a:lumOff val="80000"/>
      </a:schemeClr>
    </a:solidFill>
    <a:ln>
      <a:noFill/>
    </a:ln>
    <a:effectLst>
      <a:glow rad="101600">
        <a:schemeClr val="accent5">
          <a:satMod val="175000"/>
          <a:alpha val="40000"/>
        </a:schemeClr>
      </a:glow>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accent5">
                    <a:lumMod val="50000"/>
                  </a:schemeClr>
                </a:solidFill>
                <a:latin typeface="+mn-lt"/>
                <a:ea typeface="+mn-ea"/>
                <a:cs typeface="+mn-cs"/>
              </a:defRPr>
            </a:pPr>
            <a:r>
              <a:rPr lang="en-US"/>
              <a:t>Overall Inflation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accent5">
                  <a:lumMod val="50000"/>
                </a:schemeClr>
              </a:solidFill>
              <a:latin typeface="+mn-lt"/>
              <a:ea typeface="+mn-ea"/>
              <a:cs typeface="+mn-cs"/>
            </a:defRPr>
          </a:pPr>
          <a:endParaRPr lang="en-US"/>
        </a:p>
      </c:txPr>
    </c:title>
    <c:autoTitleDeleted val="0"/>
    <c:plotArea>
      <c:layout/>
      <c:lineChart>
        <c:grouping val="stacked"/>
        <c:varyColors val="0"/>
        <c:ser>
          <c:idx val="0"/>
          <c:order val="0"/>
          <c:tx>
            <c:strRef>
              <c:f>Analysis!$BY$25</c:f>
              <c:strCache>
                <c:ptCount val="1"/>
                <c:pt idx="0">
                  <c:v>Inflation </c:v>
                </c:pt>
              </c:strCache>
            </c:strRef>
          </c:tx>
          <c:spPr>
            <a:ln w="22225" cap="rnd">
              <a:solidFill>
                <a:schemeClr val="accent1"/>
              </a:solidFill>
            </a:ln>
            <a:effectLst>
              <a:glow rad="139700">
                <a:schemeClr val="accent1">
                  <a:satMod val="175000"/>
                  <a:alpha val="14000"/>
                </a:schemeClr>
              </a:glow>
            </a:effectLst>
          </c:spPr>
          <c:marker>
            <c:symbol val="none"/>
          </c:marker>
          <c:dLbls>
            <c:spPr>
              <a:solidFill>
                <a:sysClr val="windowText" lastClr="000000">
                  <a:lumMod val="65000"/>
                  <a:lumOff val="35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l"/>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Analysis!$BX$26:$BX$28</c:f>
              <c:strCache>
                <c:ptCount val="3"/>
                <c:pt idx="0">
                  <c:v>March-2019</c:v>
                </c:pt>
                <c:pt idx="1">
                  <c:v>March-2020</c:v>
                </c:pt>
                <c:pt idx="2">
                  <c:v>March-2021</c:v>
                </c:pt>
              </c:strCache>
            </c:strRef>
          </c:cat>
          <c:val>
            <c:numRef>
              <c:f>Analysis!$BY$26:$BY$28</c:f>
              <c:numCache>
                <c:formatCode>0.00</c:formatCode>
                <c:ptCount val="3"/>
                <c:pt idx="0">
                  <c:v>-4.9605653755242916</c:v>
                </c:pt>
                <c:pt idx="1">
                  <c:v>1.4682320364880579</c:v>
                </c:pt>
                <c:pt idx="2">
                  <c:v>22.180713810197155</c:v>
                </c:pt>
              </c:numCache>
            </c:numRef>
          </c:val>
          <c:smooth val="0"/>
          <c:extLst>
            <c:ext xmlns:c16="http://schemas.microsoft.com/office/drawing/2014/chart" uri="{C3380CC4-5D6E-409C-BE32-E72D297353CC}">
              <c16:uniqueId val="{00000000-70CA-46CE-8465-E9E3C313E6E9}"/>
            </c:ext>
          </c:extLst>
        </c:ser>
        <c:dLbls>
          <c:showLegendKey val="0"/>
          <c:showVal val="0"/>
          <c:showCatName val="0"/>
          <c:showSerName val="0"/>
          <c:showPercent val="0"/>
          <c:showBubbleSize val="0"/>
        </c:dLbls>
        <c:smooth val="0"/>
        <c:axId val="2073081167"/>
        <c:axId val="2073095311"/>
      </c:lineChart>
      <c:catAx>
        <c:axId val="20730811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073095311"/>
        <c:crosses val="autoZero"/>
        <c:auto val="1"/>
        <c:lblAlgn val="ctr"/>
        <c:lblOffset val="100"/>
        <c:noMultiLvlLbl val="0"/>
      </c:catAx>
      <c:valAx>
        <c:axId val="20730953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0730811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15000"/>
          <a:lumOff val="85000"/>
        </a:schemeClr>
      </a:solidFill>
      <a:round/>
    </a:ln>
    <a:effectLst>
      <a:glow rad="101600">
        <a:schemeClr val="accent5">
          <a:satMod val="175000"/>
          <a:alpha val="40000"/>
        </a:schemeClr>
      </a:glow>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lotArea>
      <c:layout/>
      <c:lineChart>
        <c:grouping val="standard"/>
        <c:varyColors val="0"/>
        <c:ser>
          <c:idx val="0"/>
          <c:order val="0"/>
          <c:tx>
            <c:strRef>
              <c:f>Analysis!$BU$84</c:f>
              <c:strCache>
                <c:ptCount val="1"/>
                <c:pt idx="0">
                  <c:v>Apparels-Inflation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Analysis!$BT$85:$BT$87</c:f>
              <c:strCache>
                <c:ptCount val="3"/>
                <c:pt idx="0">
                  <c:v>March-2019</c:v>
                </c:pt>
                <c:pt idx="1">
                  <c:v>March -2020</c:v>
                </c:pt>
                <c:pt idx="2">
                  <c:v>March-2021</c:v>
                </c:pt>
              </c:strCache>
            </c:strRef>
          </c:cat>
          <c:val>
            <c:numRef>
              <c:f>Analysis!$BU$85:$BU$87</c:f>
              <c:numCache>
                <c:formatCode>General</c:formatCode>
                <c:ptCount val="3"/>
                <c:pt idx="0">
                  <c:v>-6.6885475131576833</c:v>
                </c:pt>
                <c:pt idx="1">
                  <c:v>-6.8162424292879722</c:v>
                </c:pt>
                <c:pt idx="2">
                  <c:v>27.452425623157318</c:v>
                </c:pt>
              </c:numCache>
            </c:numRef>
          </c:val>
          <c:smooth val="0"/>
          <c:extLst>
            <c:ext xmlns:c16="http://schemas.microsoft.com/office/drawing/2014/chart" uri="{C3380CC4-5D6E-409C-BE32-E72D297353CC}">
              <c16:uniqueId val="{00000000-A17D-480E-9435-54AC10901C37}"/>
            </c:ext>
          </c:extLst>
        </c:ser>
        <c:dLbls>
          <c:showLegendKey val="0"/>
          <c:showVal val="0"/>
          <c:showCatName val="0"/>
          <c:showSerName val="0"/>
          <c:showPercent val="0"/>
          <c:showBubbleSize val="0"/>
        </c:dLbls>
        <c:marker val="1"/>
        <c:smooth val="0"/>
        <c:axId val="579717552"/>
        <c:axId val="579708400"/>
      </c:lineChart>
      <c:catAx>
        <c:axId val="57971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579708400"/>
        <c:crosses val="autoZero"/>
        <c:auto val="1"/>
        <c:lblAlgn val="ctr"/>
        <c:lblOffset val="100"/>
        <c:noMultiLvlLbl val="0"/>
      </c:catAx>
      <c:valAx>
        <c:axId val="57970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579717552"/>
        <c:crosses val="autoZero"/>
        <c:crossBetween val="between"/>
      </c:valAx>
      <c:spPr>
        <a:solidFill>
          <a:schemeClr val="accent1">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lotArea>
      <c:layout/>
      <c:lineChart>
        <c:grouping val="standard"/>
        <c:varyColors val="0"/>
        <c:ser>
          <c:idx val="0"/>
          <c:order val="0"/>
          <c:tx>
            <c:strRef>
              <c:f>Analysis!$BU$90</c:f>
              <c:strCache>
                <c:ptCount val="1"/>
                <c:pt idx="0">
                  <c:v>Miscellaneous-Inflation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Analysis!$BT$91:$BT$93</c:f>
              <c:strCache>
                <c:ptCount val="3"/>
                <c:pt idx="0">
                  <c:v>March-2019</c:v>
                </c:pt>
                <c:pt idx="1">
                  <c:v>March-2020</c:v>
                </c:pt>
                <c:pt idx="2">
                  <c:v>March-2021</c:v>
                </c:pt>
              </c:strCache>
            </c:strRef>
          </c:cat>
          <c:val>
            <c:numRef>
              <c:f>Analysis!$BU$91:$BU$93</c:f>
              <c:numCache>
                <c:formatCode>General</c:formatCode>
                <c:ptCount val="3"/>
                <c:pt idx="0">
                  <c:v>-3.6705794671138188</c:v>
                </c:pt>
                <c:pt idx="1">
                  <c:v>-2.6950354609929441</c:v>
                </c:pt>
                <c:pt idx="2">
                  <c:v>25.588769830752391</c:v>
                </c:pt>
              </c:numCache>
            </c:numRef>
          </c:val>
          <c:smooth val="0"/>
          <c:extLst>
            <c:ext xmlns:c16="http://schemas.microsoft.com/office/drawing/2014/chart" uri="{C3380CC4-5D6E-409C-BE32-E72D297353CC}">
              <c16:uniqueId val="{00000000-68B6-4BEE-889E-D513DDFF80EF}"/>
            </c:ext>
          </c:extLst>
        </c:ser>
        <c:dLbls>
          <c:showLegendKey val="0"/>
          <c:showVal val="0"/>
          <c:showCatName val="0"/>
          <c:showSerName val="0"/>
          <c:showPercent val="0"/>
          <c:showBubbleSize val="0"/>
        </c:dLbls>
        <c:marker val="1"/>
        <c:smooth val="0"/>
        <c:axId val="294478847"/>
        <c:axId val="294481343"/>
      </c:lineChart>
      <c:catAx>
        <c:axId val="29447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94481343"/>
        <c:crosses val="autoZero"/>
        <c:auto val="1"/>
        <c:lblAlgn val="ctr"/>
        <c:lblOffset val="100"/>
        <c:noMultiLvlLbl val="0"/>
      </c:catAx>
      <c:valAx>
        <c:axId val="294481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94478847"/>
        <c:crosses val="autoZero"/>
        <c:crossBetween val="between"/>
      </c:valAx>
      <c:spPr>
        <a:solidFill>
          <a:schemeClr val="accent1">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lotArea>
      <c:layout/>
      <c:lineChart>
        <c:grouping val="stacked"/>
        <c:varyColors val="0"/>
        <c:ser>
          <c:idx val="0"/>
          <c:order val="0"/>
          <c:tx>
            <c:strRef>
              <c:f>Analysis!$BU$77</c:f>
              <c:strCache>
                <c:ptCount val="1"/>
                <c:pt idx="0">
                  <c:v>Food-Inflation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Analysis!$BT$78:$BT$80</c:f>
              <c:strCache>
                <c:ptCount val="3"/>
                <c:pt idx="0">
                  <c:v>March-2019</c:v>
                </c:pt>
                <c:pt idx="1">
                  <c:v>March -2020</c:v>
                </c:pt>
                <c:pt idx="2">
                  <c:v>March -2021</c:v>
                </c:pt>
              </c:strCache>
            </c:strRef>
          </c:cat>
          <c:val>
            <c:numRef>
              <c:f>Analysis!$BU$78:$BU$80</c:f>
              <c:numCache>
                <c:formatCode>General</c:formatCode>
                <c:ptCount val="3"/>
                <c:pt idx="0">
                  <c:v>-5.2257291250499689</c:v>
                </c:pt>
                <c:pt idx="1">
                  <c:v>5.683976651110652</c:v>
                </c:pt>
                <c:pt idx="2">
                  <c:v>19.38357000065697</c:v>
                </c:pt>
              </c:numCache>
            </c:numRef>
          </c:val>
          <c:smooth val="0"/>
          <c:extLst>
            <c:ext xmlns:c16="http://schemas.microsoft.com/office/drawing/2014/chart" uri="{C3380CC4-5D6E-409C-BE32-E72D297353CC}">
              <c16:uniqueId val="{00000000-A23D-43A2-BDC5-308252696768}"/>
            </c:ext>
          </c:extLst>
        </c:ser>
        <c:dLbls>
          <c:showLegendKey val="0"/>
          <c:showVal val="0"/>
          <c:showCatName val="0"/>
          <c:showSerName val="0"/>
          <c:showPercent val="0"/>
          <c:showBubbleSize val="0"/>
        </c:dLbls>
        <c:marker val="1"/>
        <c:smooth val="0"/>
        <c:axId val="22208480"/>
        <c:axId val="22206400"/>
      </c:lineChart>
      <c:catAx>
        <c:axId val="2220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2206400"/>
        <c:crosses val="autoZero"/>
        <c:auto val="1"/>
        <c:lblAlgn val="ctr"/>
        <c:lblOffset val="100"/>
        <c:noMultiLvlLbl val="0"/>
      </c:catAx>
      <c:valAx>
        <c:axId val="22206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22208480"/>
        <c:crosses val="autoZero"/>
        <c:crossBetween val="between"/>
      </c:valAx>
      <c:spPr>
        <a:solidFill>
          <a:schemeClr val="accent1">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effectLst>
  </c:spPr>
  <c:txPr>
    <a:bodyPr/>
    <a:lstStyle/>
    <a:p>
      <a:pPr>
        <a:defRPr>
          <a:solidFill>
            <a:schemeClr val="accent5">
              <a:lumMod val="50000"/>
            </a:schemeClr>
          </a:solidFill>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accent5">
                    <a:lumMod val="50000"/>
                  </a:schemeClr>
                </a:solidFill>
                <a:latin typeface="+mn-lt"/>
                <a:ea typeface="+mn-ea"/>
                <a:cs typeface="+mn-cs"/>
              </a:defRPr>
            </a:pPr>
            <a:r>
              <a:rPr lang="en-IN"/>
              <a:t>Month-O-Month Inflation in Crude Oil</a:t>
            </a:r>
          </a:p>
        </c:rich>
      </c:tx>
      <c:layout>
        <c:manualLayout>
          <c:xMode val="edge"/>
          <c:yMode val="edge"/>
          <c:x val="0.37934530805933631"/>
          <c:y val="2.0627313974517957E-2"/>
        </c:manualLayout>
      </c:layout>
      <c:overlay val="0"/>
      <c:spPr>
        <a:noFill/>
        <a:ln>
          <a:noFill/>
        </a:ln>
        <a:effectLst/>
      </c:spPr>
      <c:txPr>
        <a:bodyPr rot="0" spcFirstLastPara="1" vertOverflow="ellipsis" vert="horz" wrap="square" anchor="ctr" anchorCtr="1"/>
        <a:lstStyle/>
        <a:p>
          <a:pPr>
            <a:defRPr sz="1260" b="0" i="0" u="none" strike="noStrike" kern="1200" spc="0" baseline="0">
              <a:solidFill>
                <a:schemeClr val="accent5">
                  <a:lumMod val="50000"/>
                </a:schemeClr>
              </a:solidFill>
              <a:latin typeface="+mn-lt"/>
              <a:ea typeface="+mn-ea"/>
              <a:cs typeface="+mn-cs"/>
            </a:defRPr>
          </a:pPr>
          <a:endParaRPr lang="en-US"/>
        </a:p>
      </c:txPr>
    </c:title>
    <c:autoTitleDeleted val="0"/>
    <c:plotArea>
      <c:layout/>
      <c:lineChart>
        <c:grouping val="standard"/>
        <c:varyColors val="0"/>
        <c:ser>
          <c:idx val="0"/>
          <c:order val="0"/>
          <c:tx>
            <c:strRef>
              <c:f>Analysis!$CJ$4</c:f>
              <c:strCache>
                <c:ptCount val="1"/>
                <c:pt idx="0">
                  <c:v>Inflation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Analysis!$CI$5:$CI$40</c:f>
              <c:strCache>
                <c:ptCount val="36"/>
                <c:pt idx="0">
                  <c:v>April-2021</c:v>
                </c:pt>
                <c:pt idx="1">
                  <c:v>May-2021</c:v>
                </c:pt>
                <c:pt idx="2">
                  <c:v>June-2021</c:v>
                </c:pt>
                <c:pt idx="3">
                  <c:v>July-2021</c:v>
                </c:pt>
                <c:pt idx="4">
                  <c:v>August-2021</c:v>
                </c:pt>
                <c:pt idx="5">
                  <c:v>September-2021</c:v>
                </c:pt>
                <c:pt idx="6">
                  <c:v>October-2021</c:v>
                </c:pt>
                <c:pt idx="7">
                  <c:v>November-2021</c:v>
                </c:pt>
                <c:pt idx="8">
                  <c:v>December-2021</c:v>
                </c:pt>
                <c:pt idx="9">
                  <c:v>January-2021</c:v>
                </c:pt>
                <c:pt idx="10">
                  <c:v>February-2021</c:v>
                </c:pt>
                <c:pt idx="11">
                  <c:v>March-2021</c:v>
                </c:pt>
                <c:pt idx="12">
                  <c:v>April-2022</c:v>
                </c:pt>
                <c:pt idx="13">
                  <c:v>May-2022</c:v>
                </c:pt>
                <c:pt idx="14">
                  <c:v>June-2022</c:v>
                </c:pt>
                <c:pt idx="15">
                  <c:v>July-2022</c:v>
                </c:pt>
                <c:pt idx="16">
                  <c:v>August-2022</c:v>
                </c:pt>
                <c:pt idx="17">
                  <c:v>September-2022</c:v>
                </c:pt>
                <c:pt idx="18">
                  <c:v>October-2022</c:v>
                </c:pt>
                <c:pt idx="19">
                  <c:v>November-2022</c:v>
                </c:pt>
                <c:pt idx="20">
                  <c:v>December-2022</c:v>
                </c:pt>
                <c:pt idx="21">
                  <c:v>January-2022</c:v>
                </c:pt>
                <c:pt idx="22">
                  <c:v>February-2022</c:v>
                </c:pt>
                <c:pt idx="23">
                  <c:v>March-2022</c:v>
                </c:pt>
                <c:pt idx="24">
                  <c:v>April-2023</c:v>
                </c:pt>
                <c:pt idx="25">
                  <c:v>May-2023</c:v>
                </c:pt>
                <c:pt idx="26">
                  <c:v>June-2023</c:v>
                </c:pt>
                <c:pt idx="27">
                  <c:v>July-2023</c:v>
                </c:pt>
                <c:pt idx="28">
                  <c:v>August-2023</c:v>
                </c:pt>
                <c:pt idx="29">
                  <c:v>September-2023</c:v>
                </c:pt>
                <c:pt idx="30">
                  <c:v>October-2023</c:v>
                </c:pt>
                <c:pt idx="31">
                  <c:v>November-2023</c:v>
                </c:pt>
                <c:pt idx="32">
                  <c:v>December-2023</c:v>
                </c:pt>
                <c:pt idx="33">
                  <c:v>January-2023</c:v>
                </c:pt>
                <c:pt idx="34">
                  <c:v>February-2023</c:v>
                </c:pt>
                <c:pt idx="35">
                  <c:v>March-2023</c:v>
                </c:pt>
              </c:strCache>
            </c:strRef>
          </c:cat>
          <c:val>
            <c:numRef>
              <c:f>Analysis!$CJ$5:$CJ$40</c:f>
              <c:numCache>
                <c:formatCode>0.00</c:formatCode>
                <c:ptCount val="36"/>
                <c:pt idx="0">
                  <c:v>-2.0585982416700528</c:v>
                </c:pt>
                <c:pt idx="1">
                  <c:v>5.6092712133380145</c:v>
                </c:pt>
                <c:pt idx="2">
                  <c:v>7.512070034381102</c:v>
                </c:pt>
                <c:pt idx="3">
                  <c:v>2.1622058941749818</c:v>
                </c:pt>
                <c:pt idx="4">
                  <c:v>-5.078030739324535</c:v>
                </c:pt>
                <c:pt idx="5">
                  <c:v>4.7647403493843967</c:v>
                </c:pt>
                <c:pt idx="6">
                  <c:v>12.2748049582014</c:v>
                </c:pt>
                <c:pt idx="7">
                  <c:v>-1.7904511325026917</c:v>
                </c:pt>
                <c:pt idx="8">
                  <c:v>-9.1005991108670496</c:v>
                </c:pt>
                <c:pt idx="9">
                  <c:v>15.508428007030659</c:v>
                </c:pt>
                <c:pt idx="10">
                  <c:v>11.104057112312367</c:v>
                </c:pt>
                <c:pt idx="11">
                  <c:v>19.993126557988887</c:v>
                </c:pt>
                <c:pt idx="12">
                  <c:v>-8.7785717712309115</c:v>
                </c:pt>
                <c:pt idx="13">
                  <c:v>6.3506788685496112</c:v>
                </c:pt>
                <c:pt idx="14">
                  <c:v>5.9415963389681528</c:v>
                </c:pt>
                <c:pt idx="15">
                  <c:v>-9.0681941866876912</c:v>
                </c:pt>
                <c:pt idx="16">
                  <c:v>-7.6658321402549312</c:v>
                </c:pt>
                <c:pt idx="17">
                  <c:v>-6.8766052866020555</c:v>
                </c:pt>
                <c:pt idx="18">
                  <c:v>1.0943048058662044</c:v>
                </c:pt>
                <c:pt idx="19">
                  <c:v>-4.5220612565410798</c:v>
                </c:pt>
                <c:pt idx="20">
                  <c:v>-10.79506472833215</c:v>
                </c:pt>
                <c:pt idx="21">
                  <c:v>3.6124114857364886</c:v>
                </c:pt>
                <c:pt idx="22">
                  <c:v>1.676222127830582</c:v>
                </c:pt>
                <c:pt idx="23">
                  <c:v>-4.5445857664744533</c:v>
                </c:pt>
                <c:pt idx="24">
                  <c:v>6.641090716783042</c:v>
                </c:pt>
                <c:pt idx="25">
                  <c:v>-10.475521515911456</c:v>
                </c:pt>
                <c:pt idx="26">
                  <c:v>-7.1078554052242629E-2</c:v>
                </c:pt>
                <c:pt idx="27">
                  <c:v>7.2605996490566387</c:v>
                </c:pt>
                <c:pt idx="28">
                  <c:v>7.5380427705766211</c:v>
                </c:pt>
                <c:pt idx="29">
                  <c:v>8.2296736176468119</c:v>
                </c:pt>
                <c:pt idx="30">
                  <c:v>-3.6979055010011543</c:v>
                </c:pt>
                <c:pt idx="31">
                  <c:v>-7.3545177406463518</c:v>
                </c:pt>
                <c:pt idx="32">
                  <c:v>-7.2321849532905098</c:v>
                </c:pt>
                <c:pt idx="33">
                  <c:v>2.3208813930205343</c:v>
                </c:pt>
                <c:pt idx="34">
                  <c:v>3.0364110924550509</c:v>
                </c:pt>
                <c:pt idx="35">
                  <c:v>3.5100903101702081</c:v>
                </c:pt>
              </c:numCache>
            </c:numRef>
          </c:val>
          <c:smooth val="0"/>
          <c:extLst>
            <c:ext xmlns:c16="http://schemas.microsoft.com/office/drawing/2014/chart" uri="{C3380CC4-5D6E-409C-BE32-E72D297353CC}">
              <c16:uniqueId val="{00000000-B41F-413D-B67A-CEE7DCCE782F}"/>
            </c:ext>
          </c:extLst>
        </c:ser>
        <c:dLbls>
          <c:showLegendKey val="0"/>
          <c:showVal val="0"/>
          <c:showCatName val="0"/>
          <c:showSerName val="0"/>
          <c:showPercent val="0"/>
          <c:showBubbleSize val="0"/>
        </c:dLbls>
        <c:marker val="1"/>
        <c:smooth val="0"/>
        <c:axId val="699442048"/>
        <c:axId val="699442880"/>
      </c:lineChart>
      <c:catAx>
        <c:axId val="69944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accent5">
                    <a:lumMod val="50000"/>
                  </a:schemeClr>
                </a:solidFill>
                <a:latin typeface="+mn-lt"/>
                <a:ea typeface="+mn-ea"/>
                <a:cs typeface="+mn-cs"/>
              </a:defRPr>
            </a:pPr>
            <a:endParaRPr lang="en-US"/>
          </a:p>
        </c:txPr>
        <c:crossAx val="699442880"/>
        <c:crosses val="autoZero"/>
        <c:auto val="1"/>
        <c:lblAlgn val="ctr"/>
        <c:lblOffset val="100"/>
        <c:noMultiLvlLbl val="0"/>
      </c:catAx>
      <c:valAx>
        <c:axId val="699442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accent5">
                    <a:lumMod val="50000"/>
                  </a:schemeClr>
                </a:solidFill>
                <a:latin typeface="+mn-lt"/>
                <a:ea typeface="+mn-ea"/>
                <a:cs typeface="+mn-cs"/>
              </a:defRPr>
            </a:pPr>
            <a:endParaRPr lang="en-US"/>
          </a:p>
        </c:txPr>
        <c:crossAx val="699442048"/>
        <c:crosses val="autoZero"/>
        <c:crossBetween val="between"/>
      </c:valAx>
      <c:spPr>
        <a:solidFill>
          <a:schemeClr val="accent1">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a:glow rad="101600">
        <a:schemeClr val="accent5">
          <a:satMod val="175000"/>
          <a:alpha val="40000"/>
        </a:schemeClr>
      </a:glow>
    </a:effectLst>
  </c:spPr>
  <c:txPr>
    <a:bodyPr/>
    <a:lstStyle/>
    <a:p>
      <a:pPr>
        <a:defRPr sz="1050">
          <a:solidFill>
            <a:schemeClr val="accent5">
              <a:lumMod val="50000"/>
            </a:schemeClr>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title pos="t" align="ctr" overlay="0"/>
    <cx:plotArea>
      <cx:plotAreaRegion>
        <cx:series layoutId="waterfall" uniqueId="{CE90A8CC-C570-46FA-839D-D0DEB43B6129}">
          <cx:tx>
            <cx:txData>
              <cx:f>_xlchart.v1.7</cx:f>
              <cx:v>Inflation</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Spices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Spices</a:t>
          </a:r>
        </a:p>
      </cx:txPr>
    </cx:title>
    <cx:plotArea>
      <cx:plotAreaRegion>
        <cx:series layoutId="waterfall" uniqueId="{2CCE64B4-5500-4617-8C64-6343D3F9E362}">
          <cx:tx>
            <cx:txData>
              <cx:f>_xlchart.v1.1</cx:f>
              <cx:v>Inflation</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Meat and fish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Meat and fish</a:t>
          </a:r>
        </a:p>
      </cx:txPr>
    </cx:title>
    <cx:plotArea>
      <cx:plotAreaRegion>
        <cx:series layoutId="waterfall" uniqueId="{F4E5BB2C-ECCA-46A4-B0A3-5A17A8EE49C1}">
          <cx:tx>
            <cx:txData>
              <cx:f>_xlchart.v1.4</cx:f>
              <cx:v>Inflation Rate</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June 2022 To May2023</cx:v>
        </cx:txData>
      </cx:tx>
      <cx:spPr>
        <a:solidFill>
          <a:schemeClr val="bg1"/>
        </a:solidFill>
      </cx:spPr>
      <cx:txPr>
        <a:bodyPr spcFirstLastPara="1" vertOverflow="ellipsis" horzOverflow="overflow" wrap="square" lIns="0" tIns="0" rIns="0" bIns="0" anchor="ctr" anchorCtr="1"/>
        <a:lstStyle/>
        <a:p>
          <a:pPr algn="ctr" rtl="0">
            <a:defRPr>
              <a:solidFill>
                <a:schemeClr val="accent5">
                  <a:lumMod val="50000"/>
                </a:schemeClr>
              </a:solidFill>
            </a:defRPr>
          </a:pPr>
          <a:r>
            <a:rPr lang="en-US" sz="1400" b="0" i="0" u="none" strike="noStrike" baseline="0">
              <a:solidFill>
                <a:schemeClr val="accent5">
                  <a:lumMod val="50000"/>
                </a:schemeClr>
              </a:solidFill>
              <a:latin typeface="Calibri" panose="020F0502020204030204"/>
            </a:rPr>
            <a:t>June 2022 To May2023</a:t>
          </a:r>
        </a:p>
      </cx:txPr>
    </cx:title>
    <cx:plotArea>
      <cx:plotAreaRegion>
        <cx:series layoutId="waterfall" uniqueId="{CE90A8CC-C570-46FA-839D-D0DEB43B6129}">
          <cx:tx>
            <cx:txData>
              <cx:f>_xlchart.v1.10</cx:f>
              <cx:v>Inflation</cx:v>
            </cx:txData>
          </cx:tx>
          <cx:dataLabels pos="inEnd">
            <cx:txPr>
              <a:bodyPr spcFirstLastPara="1" vertOverflow="ellipsis" horzOverflow="overflow" wrap="square" lIns="0" tIns="0" rIns="0" bIns="0" anchor="ctr" anchorCtr="1"/>
              <a:lstStyle/>
              <a:p>
                <a:pPr algn="ctr" rtl="0">
                  <a:defRPr sz="1000">
                    <a:solidFill>
                      <a:schemeClr val="accent5">
                        <a:lumMod val="50000"/>
                      </a:schemeClr>
                    </a:solidFill>
                  </a:defRPr>
                </a:pPr>
                <a:endParaRPr lang="en-US" sz="1000" b="0" i="0" u="none" strike="noStrike" baseline="0">
                  <a:solidFill>
                    <a:schemeClr val="accent5">
                      <a:lumMod val="50000"/>
                    </a:schemeClr>
                  </a:solidFill>
                  <a:latin typeface="Calibri" panose="020F0502020204030204"/>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900" b="0" i="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accent5">
                  <a:lumMod val="50000"/>
                </a:schemeClr>
              </a:solidFill>
            </a:endParaRPr>
          </a:p>
        </cx:txPr>
      </cx:axis>
      <cx:axis id="1">
        <cx:valScaling/>
        <cx:majorGridlines/>
        <cx:tickLabels/>
        <cx:txPr>
          <a:bodyPr vertOverflow="overflow" horzOverflow="overflow" wrap="square" lIns="0" tIns="0" rIns="0" bIns="0"/>
          <a:lstStyle/>
          <a:p>
            <a:pPr algn="ctr" rtl="0">
              <a:defRPr sz="900" b="0" i="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accent5">
                  <a:lumMod val="50000"/>
                </a:schemeClr>
              </a:solidFill>
            </a:endParaRPr>
          </a:p>
        </cx:txPr>
      </cx:axis>
    </cx:plotArea>
    <cx:legend pos="t" align="ctr" overlay="0">
      <cx:txPr>
        <a:bodyPr vertOverflow="overflow" horzOverflow="overflow" wrap="square" lIns="0" tIns="0" rIns="0" bIns="0"/>
        <a:lstStyle/>
        <a:p>
          <a:pPr algn="ctr" rtl="0">
            <a:defRPr sz="900" b="0" i="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accent5">
                <a:lumMod val="50000"/>
              </a:schemeClr>
            </a:solidFill>
          </a:endParaRPr>
        </a:p>
      </cx:txPr>
    </cx:legend>
  </cx:chart>
  <cx:spPr>
    <a:solidFill>
      <a:schemeClr val="accent1">
        <a:lumMod val="20000"/>
        <a:lumOff val="80000"/>
      </a:schemeClr>
    </a:solidFill>
    <a:effectLst>
      <a:glow rad="101600">
        <a:schemeClr val="accent5">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7.xml"/><Relationship Id="rId7" Type="http://schemas.microsoft.com/office/2014/relationships/chartEx" Target="../charts/chartEx3.xml"/><Relationship Id="rId12" Type="http://schemas.openxmlformats.org/officeDocument/2006/relationships/chart" Target="../charts/chart13.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2.xml"/><Relationship Id="rId11" Type="http://schemas.openxmlformats.org/officeDocument/2006/relationships/chart" Target="../charts/chart12.xml"/><Relationship Id="rId5" Type="http://schemas.microsoft.com/office/2014/relationships/chartEx" Target="../charts/chartEx1.xml"/><Relationship Id="rId10" Type="http://schemas.openxmlformats.org/officeDocument/2006/relationships/chart" Target="../charts/chart11.xml"/><Relationship Id="rId4" Type="http://schemas.openxmlformats.org/officeDocument/2006/relationships/chart" Target="../charts/chart8.xml"/><Relationship Id="rId9"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19.xml"/><Relationship Id="rId5" Type="http://schemas.microsoft.com/office/2014/relationships/chartEx" Target="../charts/chartEx4.xml"/><Relationship Id="rId10" Type="http://schemas.openxmlformats.org/officeDocument/2006/relationships/chart" Target="../charts/chart23.xml"/><Relationship Id="rId4" Type="http://schemas.openxmlformats.org/officeDocument/2006/relationships/chart" Target="../charts/chart18.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12</xdr:col>
      <xdr:colOff>15240</xdr:colOff>
      <xdr:row>18</xdr:row>
      <xdr:rowOff>144780</xdr:rowOff>
    </xdr:to>
    <xdr:pic>
      <xdr:nvPicPr>
        <xdr:cNvPr id="2" name="Picture 1">
          <a:extLst>
            <a:ext uri="{FF2B5EF4-FFF2-40B4-BE49-F238E27FC236}">
              <a16:creationId xmlns:a16="http://schemas.microsoft.com/office/drawing/2014/main" id="{7F2B7F01-CA97-49AB-A4CF-F38CED9AF332}"/>
            </a:ext>
          </a:extLst>
        </xdr:cNvPr>
        <xdr:cNvPicPr>
          <a:picLocks noChangeAspect="1"/>
        </xdr:cNvPicPr>
      </xdr:nvPicPr>
      <xdr:blipFill>
        <a:blip xmlns:r="http://schemas.openxmlformats.org/officeDocument/2006/relationships" r:embed="rId1"/>
        <a:stretch>
          <a:fillRect/>
        </a:stretch>
      </xdr:blipFill>
      <xdr:spPr>
        <a:xfrm>
          <a:off x="1219200" y="731520"/>
          <a:ext cx="6111240" cy="2705100"/>
        </a:xfrm>
        <a:prstGeom prst="rect">
          <a:avLst/>
        </a:prstGeom>
      </xdr:spPr>
    </xdr:pic>
    <xdr:clientData/>
  </xdr:twoCellAnchor>
  <xdr:twoCellAnchor editAs="oneCell">
    <xdr:from>
      <xdr:col>2</xdr:col>
      <xdr:colOff>0</xdr:colOff>
      <xdr:row>26</xdr:row>
      <xdr:rowOff>0</xdr:rowOff>
    </xdr:from>
    <xdr:to>
      <xdr:col>11</xdr:col>
      <xdr:colOff>579120</xdr:colOff>
      <xdr:row>38</xdr:row>
      <xdr:rowOff>137160</xdr:rowOff>
    </xdr:to>
    <xdr:pic>
      <xdr:nvPicPr>
        <xdr:cNvPr id="3" name="Picture 2">
          <a:extLst>
            <a:ext uri="{FF2B5EF4-FFF2-40B4-BE49-F238E27FC236}">
              <a16:creationId xmlns:a16="http://schemas.microsoft.com/office/drawing/2014/main" id="{A4245782-0B5A-4050-8B34-A0176BC23F4D}"/>
            </a:ext>
          </a:extLst>
        </xdr:cNvPr>
        <xdr:cNvPicPr>
          <a:picLocks noChangeAspect="1"/>
        </xdr:cNvPicPr>
      </xdr:nvPicPr>
      <xdr:blipFill>
        <a:blip xmlns:r="http://schemas.openxmlformats.org/officeDocument/2006/relationships" r:embed="rId2"/>
        <a:stretch>
          <a:fillRect/>
        </a:stretch>
      </xdr:blipFill>
      <xdr:spPr>
        <a:xfrm>
          <a:off x="1219200" y="4754880"/>
          <a:ext cx="6065520" cy="2331720"/>
        </a:xfrm>
        <a:prstGeom prst="rect">
          <a:avLst/>
        </a:prstGeom>
      </xdr:spPr>
    </xdr:pic>
    <xdr:clientData/>
  </xdr:twoCellAnchor>
  <xdr:twoCellAnchor editAs="oneCell">
    <xdr:from>
      <xdr:col>2</xdr:col>
      <xdr:colOff>15240</xdr:colOff>
      <xdr:row>46</xdr:row>
      <xdr:rowOff>68580</xdr:rowOff>
    </xdr:from>
    <xdr:to>
      <xdr:col>11</xdr:col>
      <xdr:colOff>579120</xdr:colOff>
      <xdr:row>59</xdr:row>
      <xdr:rowOff>129540</xdr:rowOff>
    </xdr:to>
    <xdr:pic>
      <xdr:nvPicPr>
        <xdr:cNvPr id="4" name="Picture 3">
          <a:extLst>
            <a:ext uri="{FF2B5EF4-FFF2-40B4-BE49-F238E27FC236}">
              <a16:creationId xmlns:a16="http://schemas.microsoft.com/office/drawing/2014/main" id="{DADFB159-01C6-411A-8B94-1FABEB095F63}"/>
            </a:ext>
          </a:extLst>
        </xdr:cNvPr>
        <xdr:cNvPicPr>
          <a:picLocks noChangeAspect="1"/>
        </xdr:cNvPicPr>
      </xdr:nvPicPr>
      <xdr:blipFill>
        <a:blip xmlns:r="http://schemas.openxmlformats.org/officeDocument/2006/relationships" r:embed="rId3"/>
        <a:stretch>
          <a:fillRect/>
        </a:stretch>
      </xdr:blipFill>
      <xdr:spPr>
        <a:xfrm>
          <a:off x="1234440" y="8481060"/>
          <a:ext cx="6050280" cy="2438400"/>
        </a:xfrm>
        <a:prstGeom prst="rect">
          <a:avLst/>
        </a:prstGeom>
      </xdr:spPr>
    </xdr:pic>
    <xdr:clientData/>
  </xdr:twoCellAnchor>
  <xdr:twoCellAnchor editAs="oneCell">
    <xdr:from>
      <xdr:col>2</xdr:col>
      <xdr:colOff>22860</xdr:colOff>
      <xdr:row>66</xdr:row>
      <xdr:rowOff>0</xdr:rowOff>
    </xdr:from>
    <xdr:to>
      <xdr:col>12</xdr:col>
      <xdr:colOff>198663</xdr:colOff>
      <xdr:row>81</xdr:row>
      <xdr:rowOff>45720</xdr:rowOff>
    </xdr:to>
    <xdr:pic>
      <xdr:nvPicPr>
        <xdr:cNvPr id="5" name="Picture 4">
          <a:extLst>
            <a:ext uri="{FF2B5EF4-FFF2-40B4-BE49-F238E27FC236}">
              <a16:creationId xmlns:a16="http://schemas.microsoft.com/office/drawing/2014/main" id="{F8B49498-0454-430A-AB1D-BDCD9B54F0F3}"/>
            </a:ext>
          </a:extLst>
        </xdr:cNvPr>
        <xdr:cNvPicPr>
          <a:picLocks noChangeAspect="1"/>
        </xdr:cNvPicPr>
      </xdr:nvPicPr>
      <xdr:blipFill>
        <a:blip xmlns:r="http://schemas.openxmlformats.org/officeDocument/2006/relationships" r:embed="rId4"/>
        <a:stretch>
          <a:fillRect/>
        </a:stretch>
      </xdr:blipFill>
      <xdr:spPr>
        <a:xfrm>
          <a:off x="1242060" y="12070080"/>
          <a:ext cx="6271803" cy="2788920"/>
        </a:xfrm>
        <a:prstGeom prst="rect">
          <a:avLst/>
        </a:prstGeom>
      </xdr:spPr>
    </xdr:pic>
    <xdr:clientData/>
  </xdr:twoCellAnchor>
  <xdr:twoCellAnchor editAs="oneCell">
    <xdr:from>
      <xdr:col>2</xdr:col>
      <xdr:colOff>45720</xdr:colOff>
      <xdr:row>85</xdr:row>
      <xdr:rowOff>167640</xdr:rowOff>
    </xdr:from>
    <xdr:to>
      <xdr:col>12</xdr:col>
      <xdr:colOff>213360</xdr:colOff>
      <xdr:row>102</xdr:row>
      <xdr:rowOff>7620</xdr:rowOff>
    </xdr:to>
    <xdr:pic>
      <xdr:nvPicPr>
        <xdr:cNvPr id="6" name="Picture 5">
          <a:extLst>
            <a:ext uri="{FF2B5EF4-FFF2-40B4-BE49-F238E27FC236}">
              <a16:creationId xmlns:a16="http://schemas.microsoft.com/office/drawing/2014/main" id="{F6F45125-7062-4363-88C5-78FB05DC07DC}"/>
            </a:ext>
          </a:extLst>
        </xdr:cNvPr>
        <xdr:cNvPicPr>
          <a:picLocks noChangeAspect="1"/>
        </xdr:cNvPicPr>
      </xdr:nvPicPr>
      <xdr:blipFill>
        <a:blip xmlns:r="http://schemas.openxmlformats.org/officeDocument/2006/relationships" r:embed="rId5"/>
        <a:stretch>
          <a:fillRect/>
        </a:stretch>
      </xdr:blipFill>
      <xdr:spPr>
        <a:xfrm>
          <a:off x="1264920" y="15712440"/>
          <a:ext cx="6263640" cy="29489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1066800</xdr:colOff>
      <xdr:row>9</xdr:row>
      <xdr:rowOff>140970</xdr:rowOff>
    </xdr:from>
    <xdr:to>
      <xdr:col>5</xdr:col>
      <xdr:colOff>1280160</xdr:colOff>
      <xdr:row>24</xdr:row>
      <xdr:rowOff>140970</xdr:rowOff>
    </xdr:to>
    <xdr:graphicFrame macro="">
      <xdr:nvGraphicFramePr>
        <xdr:cNvPr id="3" name="Chart 2">
          <a:extLst>
            <a:ext uri="{FF2B5EF4-FFF2-40B4-BE49-F238E27FC236}">
              <a16:creationId xmlns:a16="http://schemas.microsoft.com/office/drawing/2014/main" id="{D9C11BFB-20F2-49B8-909D-ABA82D398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1394460</xdr:colOff>
      <xdr:row>12</xdr:row>
      <xdr:rowOff>91441</xdr:rowOff>
    </xdr:from>
    <xdr:to>
      <xdr:col>10</xdr:col>
      <xdr:colOff>586739</xdr:colOff>
      <xdr:row>19</xdr:row>
      <xdr:rowOff>129541</xdr:rowOff>
    </xdr:to>
    <mc:AlternateContent xmlns:mc="http://schemas.openxmlformats.org/markup-compatibility/2006" xmlns:a14="http://schemas.microsoft.com/office/drawing/2010/main">
      <mc:Choice Requires="a14">
        <xdr:graphicFrame macro="">
          <xdr:nvGraphicFramePr>
            <xdr:cNvPr id="4" name="Sector">
              <a:extLst>
                <a:ext uri="{FF2B5EF4-FFF2-40B4-BE49-F238E27FC236}">
                  <a16:creationId xmlns:a16="http://schemas.microsoft.com/office/drawing/2014/main" id="{3D274051-3F62-48CE-97BA-CE952BC78CDA}"/>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5627793" y="2308168"/>
              <a:ext cx="4341552" cy="133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202585</xdr:colOff>
      <xdr:row>18</xdr:row>
      <xdr:rowOff>72929</xdr:rowOff>
    </xdr:from>
    <xdr:to>
      <xdr:col>5</xdr:col>
      <xdr:colOff>543407</xdr:colOff>
      <xdr:row>33</xdr:row>
      <xdr:rowOff>72929</xdr:rowOff>
    </xdr:to>
    <xdr:graphicFrame macro="">
      <xdr:nvGraphicFramePr>
        <xdr:cNvPr id="5" name="Chart 4">
          <a:extLst>
            <a:ext uri="{FF2B5EF4-FFF2-40B4-BE49-F238E27FC236}">
              <a16:creationId xmlns:a16="http://schemas.microsoft.com/office/drawing/2014/main" id="{743D3A3A-E27C-4A9C-901C-84E34D9F21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415637</xdr:colOff>
      <xdr:row>2</xdr:row>
      <xdr:rowOff>171642</xdr:rowOff>
    </xdr:from>
    <xdr:to>
      <xdr:col>17</xdr:col>
      <xdr:colOff>315576</xdr:colOff>
      <xdr:row>17</xdr:row>
      <xdr:rowOff>138545</xdr:rowOff>
    </xdr:to>
    <xdr:graphicFrame macro="">
      <xdr:nvGraphicFramePr>
        <xdr:cNvPr id="8" name="Chart 7">
          <a:extLst>
            <a:ext uri="{FF2B5EF4-FFF2-40B4-BE49-F238E27FC236}">
              <a16:creationId xmlns:a16="http://schemas.microsoft.com/office/drawing/2014/main" id="{5B9CC045-1D3F-4966-BA63-F42D2EE38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346362</xdr:colOff>
      <xdr:row>13</xdr:row>
      <xdr:rowOff>148552</xdr:rowOff>
    </xdr:from>
    <xdr:to>
      <xdr:col>24</xdr:col>
      <xdr:colOff>423332</xdr:colOff>
      <xdr:row>28</xdr:row>
      <xdr:rowOff>120843</xdr:rowOff>
    </xdr:to>
    <xdr:graphicFrame macro="">
      <xdr:nvGraphicFramePr>
        <xdr:cNvPr id="9" name="Chart 8">
          <a:extLst>
            <a:ext uri="{FF2B5EF4-FFF2-40B4-BE49-F238E27FC236}">
              <a16:creationId xmlns:a16="http://schemas.microsoft.com/office/drawing/2014/main" id="{C4F276A6-4CA4-4336-9CF1-7E833AF75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228600</xdr:colOff>
      <xdr:row>26</xdr:row>
      <xdr:rowOff>53340</xdr:rowOff>
    </xdr:from>
    <xdr:to>
      <xdr:col>5</xdr:col>
      <xdr:colOff>350520</xdr:colOff>
      <xdr:row>39</xdr:row>
      <xdr:rowOff>114300</xdr:rowOff>
    </xdr:to>
    <xdr:graphicFrame macro="">
      <xdr:nvGraphicFramePr>
        <xdr:cNvPr id="2" name="Chart 1">
          <a:extLst>
            <a:ext uri="{FF2B5EF4-FFF2-40B4-BE49-F238E27FC236}">
              <a16:creationId xmlns:a16="http://schemas.microsoft.com/office/drawing/2014/main" id="{054BF49F-981A-4DC3-B9AF-FD0B55689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426720</xdr:colOff>
      <xdr:row>26</xdr:row>
      <xdr:rowOff>45720</xdr:rowOff>
    </xdr:from>
    <xdr:to>
      <xdr:col>9</xdr:col>
      <xdr:colOff>548640</xdr:colOff>
      <xdr:row>39</xdr:row>
      <xdr:rowOff>45720</xdr:rowOff>
    </xdr:to>
    <xdr:graphicFrame macro="">
      <xdr:nvGraphicFramePr>
        <xdr:cNvPr id="3" name="Chart 2">
          <a:extLst>
            <a:ext uri="{FF2B5EF4-FFF2-40B4-BE49-F238E27FC236}">
              <a16:creationId xmlns:a16="http://schemas.microsoft.com/office/drawing/2014/main" id="{F2ED691B-D5F3-4341-A8EA-C88F9C71E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228600</xdr:colOff>
      <xdr:row>26</xdr:row>
      <xdr:rowOff>15240</xdr:rowOff>
    </xdr:from>
    <xdr:to>
      <xdr:col>13</xdr:col>
      <xdr:colOff>403860</xdr:colOff>
      <xdr:row>39</xdr:row>
      <xdr:rowOff>68580</xdr:rowOff>
    </xdr:to>
    <xdr:graphicFrame macro="">
      <xdr:nvGraphicFramePr>
        <xdr:cNvPr id="4" name="Chart 3">
          <a:extLst>
            <a:ext uri="{FF2B5EF4-FFF2-40B4-BE49-F238E27FC236}">
              <a16:creationId xmlns:a16="http://schemas.microsoft.com/office/drawing/2014/main" id="{13142B6C-0D15-4E15-ADF9-BEF74DEF0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449580</xdr:colOff>
      <xdr:row>35</xdr:row>
      <xdr:rowOff>3810</xdr:rowOff>
    </xdr:from>
    <xdr:to>
      <xdr:col>21</xdr:col>
      <xdr:colOff>259080</xdr:colOff>
      <xdr:row>50</xdr:row>
      <xdr:rowOff>3810</xdr:rowOff>
    </xdr:to>
    <xdr:graphicFrame macro="">
      <xdr:nvGraphicFramePr>
        <xdr:cNvPr id="7" name="Chart 6">
          <a:extLst>
            <a:ext uri="{FF2B5EF4-FFF2-40B4-BE49-F238E27FC236}">
              <a16:creationId xmlns:a16="http://schemas.microsoft.com/office/drawing/2014/main" id="{F59863C7-056C-4079-A911-E4D697337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53340</xdr:colOff>
      <xdr:row>18</xdr:row>
      <xdr:rowOff>156210</xdr:rowOff>
    </xdr:from>
    <xdr:to>
      <xdr:col>35</xdr:col>
      <xdr:colOff>76200</xdr:colOff>
      <xdr:row>35</xdr:row>
      <xdr:rowOff>106680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F25A080A-228A-4666-B993-6DD8BC67BB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4808815" y="3670935"/>
              <a:ext cx="4490085" cy="3208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60960</xdr:colOff>
      <xdr:row>76</xdr:row>
      <xdr:rowOff>87630</xdr:rowOff>
    </xdr:from>
    <xdr:to>
      <xdr:col>43</xdr:col>
      <xdr:colOff>320040</xdr:colOff>
      <xdr:row>91</xdr:row>
      <xdr:rowOff>87630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7AF2F060-86DC-441E-B0D9-17BDAB7449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1112460" y="14851380"/>
              <a:ext cx="448818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43</xdr:col>
      <xdr:colOff>510540</xdr:colOff>
      <xdr:row>76</xdr:row>
      <xdr:rowOff>102870</xdr:rowOff>
    </xdr:from>
    <xdr:to>
      <xdr:col>48</xdr:col>
      <xdr:colOff>1013460</xdr:colOff>
      <xdr:row>91</xdr:row>
      <xdr:rowOff>102870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6808F13E-E55A-4ED7-85E7-55C9D8B635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5791140" y="14866620"/>
              <a:ext cx="446532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74</xdr:col>
      <xdr:colOff>1098626</xdr:colOff>
      <xdr:row>5</xdr:row>
      <xdr:rowOff>84492</xdr:rowOff>
    </xdr:from>
    <xdr:to>
      <xdr:col>81</xdr:col>
      <xdr:colOff>259529</xdr:colOff>
      <xdr:row>20</xdr:row>
      <xdr:rowOff>72838</xdr:rowOff>
    </xdr:to>
    <xdr:graphicFrame macro="">
      <xdr:nvGraphicFramePr>
        <xdr:cNvPr id="16" name="Chart 15">
          <a:extLst>
            <a:ext uri="{FF2B5EF4-FFF2-40B4-BE49-F238E27FC236}">
              <a16:creationId xmlns:a16="http://schemas.microsoft.com/office/drawing/2014/main" id="{396CE8A0-9D10-48E1-8220-E8FDA2923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86</xdr:col>
      <xdr:colOff>548640</xdr:colOff>
      <xdr:row>33</xdr:row>
      <xdr:rowOff>133350</xdr:rowOff>
    </xdr:from>
    <xdr:to>
      <xdr:col>97</xdr:col>
      <xdr:colOff>30480</xdr:colOff>
      <xdr:row>53</xdr:row>
      <xdr:rowOff>53340</xdr:rowOff>
    </xdr:to>
    <xdr:graphicFrame macro="">
      <xdr:nvGraphicFramePr>
        <xdr:cNvPr id="17" name="Chart 16">
          <a:extLst>
            <a:ext uri="{FF2B5EF4-FFF2-40B4-BE49-F238E27FC236}">
              <a16:creationId xmlns:a16="http://schemas.microsoft.com/office/drawing/2014/main" id="{56E515B5-A5D6-493D-9505-CE3D1404D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75</xdr:col>
      <xdr:colOff>320040</xdr:colOff>
      <xdr:row>29</xdr:row>
      <xdr:rowOff>38772</xdr:rowOff>
    </xdr:from>
    <xdr:to>
      <xdr:col>81</xdr:col>
      <xdr:colOff>967740</xdr:colOff>
      <xdr:row>44</xdr:row>
      <xdr:rowOff>104214</xdr:rowOff>
    </xdr:to>
    <xdr:graphicFrame macro="">
      <xdr:nvGraphicFramePr>
        <xdr:cNvPr id="18" name="Chart 17">
          <a:extLst>
            <a:ext uri="{FF2B5EF4-FFF2-40B4-BE49-F238E27FC236}">
              <a16:creationId xmlns:a16="http://schemas.microsoft.com/office/drawing/2014/main" id="{441772EF-435A-41C0-AED4-F9582DE19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63</xdr:col>
      <xdr:colOff>147917</xdr:colOff>
      <xdr:row>78</xdr:row>
      <xdr:rowOff>53787</xdr:rowOff>
    </xdr:from>
    <xdr:to>
      <xdr:col>69</xdr:col>
      <xdr:colOff>112058</xdr:colOff>
      <xdr:row>93</xdr:row>
      <xdr:rowOff>107576</xdr:rowOff>
    </xdr:to>
    <xdr:graphicFrame macro="">
      <xdr:nvGraphicFramePr>
        <xdr:cNvPr id="20" name="Chart 19">
          <a:extLst>
            <a:ext uri="{FF2B5EF4-FFF2-40B4-BE49-F238E27FC236}">
              <a16:creationId xmlns:a16="http://schemas.microsoft.com/office/drawing/2014/main" id="{CC602E98-523D-4B88-9FE1-0718AD80F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67</xdr:col>
      <xdr:colOff>587188</xdr:colOff>
      <xdr:row>80</xdr:row>
      <xdr:rowOff>0</xdr:rowOff>
    </xdr:from>
    <xdr:to>
      <xdr:col>73</xdr:col>
      <xdr:colOff>766482</xdr:colOff>
      <xdr:row>95</xdr:row>
      <xdr:rowOff>53788</xdr:rowOff>
    </xdr:to>
    <xdr:graphicFrame macro="">
      <xdr:nvGraphicFramePr>
        <xdr:cNvPr id="21" name="Chart 20">
          <a:extLst>
            <a:ext uri="{FF2B5EF4-FFF2-40B4-BE49-F238E27FC236}">
              <a16:creationId xmlns:a16="http://schemas.microsoft.com/office/drawing/2014/main" id="{9832A057-5631-49C6-B528-3EE6ECFBE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73</xdr:col>
      <xdr:colOff>255494</xdr:colOff>
      <xdr:row>80</xdr:row>
      <xdr:rowOff>44824</xdr:rowOff>
    </xdr:from>
    <xdr:to>
      <xdr:col>78</xdr:col>
      <xdr:colOff>470647</xdr:colOff>
      <xdr:row>95</xdr:row>
      <xdr:rowOff>98612</xdr:rowOff>
    </xdr:to>
    <xdr:graphicFrame macro="">
      <xdr:nvGraphicFramePr>
        <xdr:cNvPr id="22" name="Chart 21">
          <a:extLst>
            <a:ext uri="{FF2B5EF4-FFF2-40B4-BE49-F238E27FC236}">
              <a16:creationId xmlns:a16="http://schemas.microsoft.com/office/drawing/2014/main" id="{2629816E-171C-4DD0-9B6E-4B589EACD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236220</xdr:colOff>
      <xdr:row>2</xdr:row>
      <xdr:rowOff>38100</xdr:rowOff>
    </xdr:from>
    <xdr:to>
      <xdr:col>17</xdr:col>
      <xdr:colOff>335280</xdr:colOff>
      <xdr:row>5</xdr:row>
      <xdr:rowOff>30480</xdr:rowOff>
    </xdr:to>
    <xdr:sp macro="" textlink="">
      <xdr:nvSpPr>
        <xdr:cNvPr id="2" name="Flowchart: Process 1">
          <a:extLst>
            <a:ext uri="{FF2B5EF4-FFF2-40B4-BE49-F238E27FC236}">
              <a16:creationId xmlns:a16="http://schemas.microsoft.com/office/drawing/2014/main" id="{471B1966-E3A5-4601-B1EE-6D62754E6BA6}"/>
            </a:ext>
          </a:extLst>
        </xdr:cNvPr>
        <xdr:cNvSpPr/>
      </xdr:nvSpPr>
      <xdr:spPr>
        <a:xfrm>
          <a:off x="845820" y="403860"/>
          <a:ext cx="9982200" cy="541020"/>
        </a:xfrm>
        <a:prstGeom prst="flowChartProcess">
          <a:avLst/>
        </a:prstGeom>
        <a:solidFill>
          <a:schemeClr val="accent1">
            <a:lumMod val="20000"/>
            <a:lumOff val="80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accent2">
                  <a:lumMod val="75000"/>
                </a:schemeClr>
              </a:solidFill>
              <a:latin typeface="Algerian" panose="04020705040A02060702" pitchFamily="82" charset="0"/>
            </a:rPr>
            <a:t>Header:</a:t>
          </a:r>
          <a:r>
            <a:rPr lang="en-IN" sz="1800" b="1" baseline="0">
              <a:solidFill>
                <a:schemeClr val="accent2">
                  <a:lumMod val="75000"/>
                </a:schemeClr>
              </a:solidFill>
              <a:latin typeface="Algerian" panose="04020705040A02060702" pitchFamily="82" charset="0"/>
            </a:rPr>
            <a:t> Analysis of India CPI Inflation</a:t>
          </a:r>
          <a:endParaRPr lang="en-IN" sz="1800" b="1">
            <a:solidFill>
              <a:schemeClr val="accent2">
                <a:lumMod val="75000"/>
              </a:schemeClr>
            </a:solidFill>
            <a:latin typeface="Algerian" panose="04020705040A02060702" pitchFamily="82" charset="0"/>
          </a:endParaRPr>
        </a:p>
      </xdr:txBody>
    </xdr:sp>
    <xdr:clientData/>
  </xdr:twoCellAnchor>
  <xdr:twoCellAnchor>
    <xdr:from>
      <xdr:col>1</xdr:col>
      <xdr:colOff>236220</xdr:colOff>
      <xdr:row>5</xdr:row>
      <xdr:rowOff>160020</xdr:rowOff>
    </xdr:from>
    <xdr:to>
      <xdr:col>17</xdr:col>
      <xdr:colOff>350520</xdr:colOff>
      <xdr:row>8</xdr:row>
      <xdr:rowOff>83820</xdr:rowOff>
    </xdr:to>
    <xdr:sp macro="" textlink="">
      <xdr:nvSpPr>
        <xdr:cNvPr id="4" name="Flowchart: Process 3">
          <a:extLst>
            <a:ext uri="{FF2B5EF4-FFF2-40B4-BE49-F238E27FC236}">
              <a16:creationId xmlns:a16="http://schemas.microsoft.com/office/drawing/2014/main" id="{E5763367-15DE-4C23-937D-BF63EECD6B96}"/>
            </a:ext>
          </a:extLst>
        </xdr:cNvPr>
        <xdr:cNvSpPr/>
      </xdr:nvSpPr>
      <xdr:spPr>
        <a:xfrm>
          <a:off x="845820" y="1074420"/>
          <a:ext cx="9997440" cy="472440"/>
        </a:xfrm>
        <a:prstGeom prst="flowChartProcess">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a:solidFill>
                <a:schemeClr val="accent2">
                  <a:lumMod val="75000"/>
                </a:schemeClr>
              </a:solidFill>
              <a:latin typeface="Algerian" panose="04020705040A02060702" pitchFamily="82" charset="0"/>
            </a:rPr>
            <a:t>Sub-Header: </a:t>
          </a:r>
          <a:r>
            <a:rPr lang="en-IN" sz="1400" b="1">
              <a:solidFill>
                <a:schemeClr val="accent2">
                  <a:lumMod val="75000"/>
                </a:schemeClr>
              </a:solidFill>
              <a:latin typeface="Algerian" panose="04020705040A02060702" pitchFamily="82" charset="0"/>
            </a:rPr>
            <a:t>"Analyzing Inflation Trends: A Historical Overview from Jan 2013 to MaY 2023"</a:t>
          </a:r>
        </a:p>
      </xdr:txBody>
    </xdr:sp>
    <xdr:clientData/>
  </xdr:twoCellAnchor>
  <xdr:twoCellAnchor>
    <xdr:from>
      <xdr:col>1</xdr:col>
      <xdr:colOff>259080</xdr:colOff>
      <xdr:row>9</xdr:row>
      <xdr:rowOff>175260</xdr:rowOff>
    </xdr:from>
    <xdr:to>
      <xdr:col>9</xdr:col>
      <xdr:colOff>0</xdr:colOff>
      <xdr:row>17</xdr:row>
      <xdr:rowOff>95250</xdr:rowOff>
    </xdr:to>
    <xdr:sp macro="" textlink="">
      <xdr:nvSpPr>
        <xdr:cNvPr id="5" name="Flowchart: Alternate Process 4">
          <a:extLst>
            <a:ext uri="{FF2B5EF4-FFF2-40B4-BE49-F238E27FC236}">
              <a16:creationId xmlns:a16="http://schemas.microsoft.com/office/drawing/2014/main" id="{F0B76D33-B034-4B86-9634-37C32D079B48}"/>
            </a:ext>
          </a:extLst>
        </xdr:cNvPr>
        <xdr:cNvSpPr/>
      </xdr:nvSpPr>
      <xdr:spPr>
        <a:xfrm>
          <a:off x="870268" y="1818323"/>
          <a:ext cx="4757420" cy="1380490"/>
        </a:xfrm>
        <a:prstGeom prst="flowChartAlternateProcess">
          <a:avLst/>
        </a:prstGeom>
        <a:solidFill>
          <a:schemeClr val="accent1">
            <a:lumMod val="20000"/>
            <a:lumOff val="8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r>
            <a:rPr lang="en-IN" sz="1200" b="1">
              <a:solidFill>
                <a:schemeClr val="accent5">
                  <a:lumMod val="50000"/>
                </a:schemeClr>
              </a:solidFill>
              <a:effectLst/>
              <a:latin typeface="+mj-lt"/>
              <a:ea typeface="+mn-ea"/>
              <a:cs typeface="+mn-cs"/>
            </a:rPr>
            <a:t>1.</a:t>
          </a:r>
          <a:r>
            <a:rPr lang="en-IN" sz="1200">
              <a:solidFill>
                <a:schemeClr val="accent5">
                  <a:lumMod val="50000"/>
                </a:schemeClr>
              </a:solidFill>
              <a:effectLst/>
              <a:latin typeface="+mj-lt"/>
              <a:ea typeface="+mn-ea"/>
              <a:cs typeface="+mn-cs"/>
            </a:rPr>
            <a:t>"The food category constitutes the largest share of the Consumer Price Index (CPI) distribution."</a:t>
          </a:r>
          <a:endParaRPr lang="en-IN" sz="1200">
            <a:solidFill>
              <a:schemeClr val="accent5">
                <a:lumMod val="50000"/>
              </a:schemeClr>
            </a:solidFill>
            <a:effectLst/>
            <a:latin typeface="+mj-lt"/>
          </a:endParaRPr>
        </a:p>
      </xdr:txBody>
    </xdr:sp>
    <xdr:clientData/>
  </xdr:twoCellAnchor>
  <xdr:twoCellAnchor>
    <xdr:from>
      <xdr:col>1</xdr:col>
      <xdr:colOff>266700</xdr:colOff>
      <xdr:row>10</xdr:row>
      <xdr:rowOff>0</xdr:rowOff>
    </xdr:from>
    <xdr:to>
      <xdr:col>3</xdr:col>
      <xdr:colOff>723900</xdr:colOff>
      <xdr:row>12</xdr:row>
      <xdr:rowOff>45720</xdr:rowOff>
    </xdr:to>
    <xdr:sp macro="" textlink="">
      <xdr:nvSpPr>
        <xdr:cNvPr id="6" name="Rectangle: Rounded Corners 5">
          <a:extLst>
            <a:ext uri="{FF2B5EF4-FFF2-40B4-BE49-F238E27FC236}">
              <a16:creationId xmlns:a16="http://schemas.microsoft.com/office/drawing/2014/main" id="{E23B0793-0D98-46C9-A633-4FD7536825A5}"/>
            </a:ext>
          </a:extLst>
        </xdr:cNvPr>
        <xdr:cNvSpPr/>
      </xdr:nvSpPr>
      <xdr:spPr>
        <a:xfrm>
          <a:off x="876300" y="1828800"/>
          <a:ext cx="1676400" cy="411480"/>
        </a:xfrm>
        <a:prstGeom prst="roundRect">
          <a:avLst/>
        </a:prstGeom>
        <a:solidFill>
          <a:schemeClr val="bg1">
            <a:lumMod val="95000"/>
          </a:schemeClr>
        </a:solidFill>
        <a:effectLst>
          <a:glow rad="101600">
            <a:schemeClr val="bg1">
              <a:lumMod val="5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6">
                  <a:lumMod val="50000"/>
                </a:schemeClr>
              </a:solidFill>
              <a:latin typeface="Algerian" panose="04020705040A02060702" pitchFamily="82" charset="0"/>
            </a:rPr>
            <a:t>INSIGHT:01</a:t>
          </a:r>
        </a:p>
        <a:p>
          <a:pPr algn="l"/>
          <a:endParaRPr lang="en-IN" sz="1400" b="1">
            <a:solidFill>
              <a:schemeClr val="accent1">
                <a:lumMod val="75000"/>
              </a:schemeClr>
            </a:solidFill>
            <a:latin typeface="Algerian" panose="04020705040A02060702" pitchFamily="82" charset="0"/>
          </a:endParaRPr>
        </a:p>
      </xdr:txBody>
    </xdr:sp>
    <xdr:clientData/>
  </xdr:twoCellAnchor>
  <xdr:twoCellAnchor>
    <xdr:from>
      <xdr:col>1</xdr:col>
      <xdr:colOff>449580</xdr:colOff>
      <xdr:row>26</xdr:row>
      <xdr:rowOff>15240</xdr:rowOff>
    </xdr:from>
    <xdr:to>
      <xdr:col>8</xdr:col>
      <xdr:colOff>601980</xdr:colOff>
      <xdr:row>39</xdr:row>
      <xdr:rowOff>15240</xdr:rowOff>
    </xdr:to>
    <xdr:graphicFrame macro="">
      <xdr:nvGraphicFramePr>
        <xdr:cNvPr id="12" name="Chart 11">
          <a:extLst>
            <a:ext uri="{FF2B5EF4-FFF2-40B4-BE49-F238E27FC236}">
              <a16:creationId xmlns:a16="http://schemas.microsoft.com/office/drawing/2014/main" id="{7DC773EA-652B-45A7-8050-CE67C29BF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198120</xdr:colOff>
      <xdr:row>26</xdr:row>
      <xdr:rowOff>31750</xdr:rowOff>
    </xdr:from>
    <xdr:to>
      <xdr:col>17</xdr:col>
      <xdr:colOff>350520</xdr:colOff>
      <xdr:row>39</xdr:row>
      <xdr:rowOff>0</xdr:rowOff>
    </xdr:to>
    <xdr:graphicFrame macro="">
      <xdr:nvGraphicFramePr>
        <xdr:cNvPr id="13" name="Chart 12">
          <a:extLst>
            <a:ext uri="{FF2B5EF4-FFF2-40B4-BE49-F238E27FC236}">
              <a16:creationId xmlns:a16="http://schemas.microsoft.com/office/drawing/2014/main" id="{DFDE3BDB-4839-4166-804E-462D027E7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137160</xdr:colOff>
      <xdr:row>9</xdr:row>
      <xdr:rowOff>99060</xdr:rowOff>
    </xdr:from>
    <xdr:to>
      <xdr:col>17</xdr:col>
      <xdr:colOff>320040</xdr:colOff>
      <xdr:row>22</xdr:row>
      <xdr:rowOff>152400</xdr:rowOff>
    </xdr:to>
    <xdr:graphicFrame macro="">
      <xdr:nvGraphicFramePr>
        <xdr:cNvPr id="14" name="Chart 13">
          <a:extLst>
            <a:ext uri="{FF2B5EF4-FFF2-40B4-BE49-F238E27FC236}">
              <a16:creationId xmlns:a16="http://schemas.microsoft.com/office/drawing/2014/main" id="{FB65D209-ADE3-448D-9AF0-B064CEAAB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43</xdr:row>
      <xdr:rowOff>0</xdr:rowOff>
    </xdr:from>
    <xdr:to>
      <xdr:col>17</xdr:col>
      <xdr:colOff>304800</xdr:colOff>
      <xdr:row>57</xdr:row>
      <xdr:rowOff>129540</xdr:rowOff>
    </xdr:to>
    <xdr:graphicFrame macro="">
      <xdr:nvGraphicFramePr>
        <xdr:cNvPr id="17" name="Chart 16">
          <a:extLst>
            <a:ext uri="{FF2B5EF4-FFF2-40B4-BE49-F238E27FC236}">
              <a16:creationId xmlns:a16="http://schemas.microsoft.com/office/drawing/2014/main" id="{5BECAABC-6A0C-49AF-BB9A-B71E26DEF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63</xdr:row>
      <xdr:rowOff>0</xdr:rowOff>
    </xdr:from>
    <xdr:to>
      <xdr:col>17</xdr:col>
      <xdr:colOff>304800</xdr:colOff>
      <xdr:row>79</xdr:row>
      <xdr:rowOff>26670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94DCE274-8090-4710-AEDB-66CD668F40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00775" y="12058650"/>
              <a:ext cx="4572000" cy="32556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320040</xdr:colOff>
      <xdr:row>66</xdr:row>
      <xdr:rowOff>152400</xdr:rowOff>
    </xdr:from>
    <xdr:to>
      <xdr:col>15</xdr:col>
      <xdr:colOff>121920</xdr:colOff>
      <xdr:row>76</xdr:row>
      <xdr:rowOff>106680</xdr:rowOff>
    </xdr:to>
    <xdr:sp macro="" textlink="">
      <xdr:nvSpPr>
        <xdr:cNvPr id="22" name="Flowchart: Alternate Process 21">
          <a:extLst>
            <a:ext uri="{FF2B5EF4-FFF2-40B4-BE49-F238E27FC236}">
              <a16:creationId xmlns:a16="http://schemas.microsoft.com/office/drawing/2014/main" id="{BEE95CAA-5B4A-446C-8433-2CB28933ABD0}"/>
            </a:ext>
          </a:extLst>
        </xdr:cNvPr>
        <xdr:cNvSpPr/>
      </xdr:nvSpPr>
      <xdr:spPr>
        <a:xfrm>
          <a:off x="8983980" y="12428220"/>
          <a:ext cx="411480" cy="1783080"/>
        </a:xfrm>
        <a:prstGeom prst="flowChartAlternateProcess">
          <a:avLst/>
        </a:prstGeom>
        <a:noFill/>
        <a:ln>
          <a:solidFill>
            <a:srgbClr val="00B050"/>
          </a:solidFill>
        </a:ln>
        <a:effectLst>
          <a:glow rad="63500">
            <a:schemeClr val="accent6">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137160</xdr:colOff>
      <xdr:row>71</xdr:row>
      <xdr:rowOff>60960</xdr:rowOff>
    </xdr:from>
    <xdr:to>
      <xdr:col>16</xdr:col>
      <xdr:colOff>502920</xdr:colOff>
      <xdr:row>76</xdr:row>
      <xdr:rowOff>30480</xdr:rowOff>
    </xdr:to>
    <xdr:sp macro="" textlink="">
      <xdr:nvSpPr>
        <xdr:cNvPr id="23" name="Flowchart: Alternate Process 22">
          <a:extLst>
            <a:ext uri="{FF2B5EF4-FFF2-40B4-BE49-F238E27FC236}">
              <a16:creationId xmlns:a16="http://schemas.microsoft.com/office/drawing/2014/main" id="{E47DA11E-FCD8-4492-8299-80561434C439}"/>
            </a:ext>
          </a:extLst>
        </xdr:cNvPr>
        <xdr:cNvSpPr/>
      </xdr:nvSpPr>
      <xdr:spPr>
        <a:xfrm>
          <a:off x="10020300" y="13251180"/>
          <a:ext cx="365760" cy="883920"/>
        </a:xfrm>
        <a:prstGeom prst="flowChartAlternateProcess">
          <a:avLst/>
        </a:prstGeom>
        <a:noFill/>
        <a:ln>
          <a:solidFill>
            <a:srgbClr val="FF0000"/>
          </a:solidFill>
        </a:ln>
        <a:effectLst>
          <a:glow rad="635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84</xdr:row>
      <xdr:rowOff>0</xdr:rowOff>
    </xdr:from>
    <xdr:to>
      <xdr:col>17</xdr:col>
      <xdr:colOff>304800</xdr:colOff>
      <xdr:row>99</xdr:row>
      <xdr:rowOff>0</xdr:rowOff>
    </xdr:to>
    <xdr:graphicFrame macro="">
      <xdr:nvGraphicFramePr>
        <xdr:cNvPr id="24" name="Chart 23">
          <a:extLst>
            <a:ext uri="{FF2B5EF4-FFF2-40B4-BE49-F238E27FC236}">
              <a16:creationId xmlns:a16="http://schemas.microsoft.com/office/drawing/2014/main" id="{8F05312A-A494-4675-B431-3C4C6B611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352108</xdr:colOff>
      <xdr:row>1</xdr:row>
      <xdr:rowOff>46672</xdr:rowOff>
    </xdr:from>
    <xdr:to>
      <xdr:col>18</xdr:col>
      <xdr:colOff>85408</xdr:colOff>
      <xdr:row>158</xdr:row>
      <xdr:rowOff>111125</xdr:rowOff>
    </xdr:to>
    <xdr:sp macro="" textlink="">
      <xdr:nvSpPr>
        <xdr:cNvPr id="28" name="Flowchart: Process 27">
          <a:extLst>
            <a:ext uri="{FF2B5EF4-FFF2-40B4-BE49-F238E27FC236}">
              <a16:creationId xmlns:a16="http://schemas.microsoft.com/office/drawing/2014/main" id="{383484B6-3623-4A7D-BAE3-5B9D206A89C4}"/>
            </a:ext>
          </a:extLst>
        </xdr:cNvPr>
        <xdr:cNvSpPr/>
      </xdr:nvSpPr>
      <xdr:spPr>
        <a:xfrm>
          <a:off x="352108" y="229235"/>
          <a:ext cx="10861675" cy="29012515"/>
        </a:xfrm>
        <a:prstGeom prst="flowChartProcess">
          <a:avLst/>
        </a:prstGeom>
        <a:noFill/>
        <a:ln>
          <a:solidFill>
            <a:schemeClr val="accent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accent5">
                  <a:lumMod val="75000"/>
                </a:schemeClr>
              </a:solidFill>
            </a:ln>
          </a:endParaRPr>
        </a:p>
      </xdr:txBody>
    </xdr:sp>
    <xdr:clientData/>
  </xdr:twoCellAnchor>
  <xdr:twoCellAnchor>
    <xdr:from>
      <xdr:col>1</xdr:col>
      <xdr:colOff>220980</xdr:colOff>
      <xdr:row>43</xdr:row>
      <xdr:rowOff>76201</xdr:rowOff>
    </xdr:from>
    <xdr:to>
      <xdr:col>8</xdr:col>
      <xdr:colOff>571500</xdr:colOff>
      <xdr:row>50</xdr:row>
      <xdr:rowOff>103188</xdr:rowOff>
    </xdr:to>
    <xdr:sp macro="" textlink="">
      <xdr:nvSpPr>
        <xdr:cNvPr id="29" name="Flowchart: Alternate Process 28">
          <a:extLst>
            <a:ext uri="{FF2B5EF4-FFF2-40B4-BE49-F238E27FC236}">
              <a16:creationId xmlns:a16="http://schemas.microsoft.com/office/drawing/2014/main" id="{FBB80321-3330-4AD5-9841-38AF513B76E9}"/>
            </a:ext>
          </a:extLst>
        </xdr:cNvPr>
        <xdr:cNvSpPr/>
      </xdr:nvSpPr>
      <xdr:spPr>
        <a:xfrm>
          <a:off x="832168" y="7926389"/>
          <a:ext cx="4755832" cy="1376362"/>
        </a:xfrm>
        <a:prstGeom prst="flowChartAlternateProcess">
          <a:avLst/>
        </a:prstGeom>
        <a:solidFill>
          <a:schemeClr val="accent1">
            <a:lumMod val="20000"/>
            <a:lumOff val="8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r>
            <a:rPr lang="en-IN" sz="1200" b="1">
              <a:solidFill>
                <a:schemeClr val="accent1">
                  <a:lumMod val="50000"/>
                </a:schemeClr>
              </a:solidFill>
              <a:latin typeface="+mn-lt"/>
            </a:rPr>
            <a:t>1.</a:t>
          </a:r>
          <a:r>
            <a:rPr lang="en-IN" sz="1200" b="0">
              <a:solidFill>
                <a:schemeClr val="accent1">
                  <a:lumMod val="50000"/>
                </a:schemeClr>
              </a:solidFill>
              <a:latin typeface="+mn-lt"/>
            </a:rPr>
            <a:t>"2021</a:t>
          </a:r>
          <a:r>
            <a:rPr lang="en-IN" sz="1200" b="0" baseline="0">
              <a:solidFill>
                <a:schemeClr val="accent1">
                  <a:lumMod val="50000"/>
                </a:schemeClr>
              </a:solidFill>
              <a:latin typeface="+mn-lt"/>
            </a:rPr>
            <a:t> is the year with highest Inflation rate".</a:t>
          </a:r>
        </a:p>
        <a:p>
          <a:pPr algn="l"/>
          <a:r>
            <a:rPr lang="en-IN" sz="1200" b="0" baseline="0">
              <a:solidFill>
                <a:schemeClr val="accent1">
                  <a:lumMod val="50000"/>
                </a:schemeClr>
              </a:solidFill>
              <a:latin typeface="+mn-lt"/>
            </a:rPr>
            <a:t>2.</a:t>
          </a:r>
          <a:r>
            <a:rPr lang="en-IN" sz="1200">
              <a:solidFill>
                <a:schemeClr val="accent5">
                  <a:lumMod val="50000"/>
                </a:schemeClr>
              </a:solidFill>
              <a:latin typeface="+mn-lt"/>
            </a:rPr>
            <a:t>Impact of COVID-19 on Inflation (2021).</a:t>
          </a:r>
          <a:endParaRPr lang="en-IN" sz="1200" b="0">
            <a:solidFill>
              <a:schemeClr val="accent5">
                <a:lumMod val="50000"/>
              </a:schemeClr>
            </a:solidFill>
            <a:latin typeface="+mn-lt"/>
          </a:endParaRPr>
        </a:p>
      </xdr:txBody>
    </xdr:sp>
    <xdr:clientData/>
  </xdr:twoCellAnchor>
  <xdr:twoCellAnchor>
    <xdr:from>
      <xdr:col>1</xdr:col>
      <xdr:colOff>236220</xdr:colOff>
      <xdr:row>43</xdr:row>
      <xdr:rowOff>91440</xdr:rowOff>
    </xdr:from>
    <xdr:to>
      <xdr:col>3</xdr:col>
      <xdr:colOff>693420</xdr:colOff>
      <xdr:row>45</xdr:row>
      <xdr:rowOff>68580</xdr:rowOff>
    </xdr:to>
    <xdr:sp macro="" textlink="">
      <xdr:nvSpPr>
        <xdr:cNvPr id="30" name="Rectangle: Rounded Corners 29">
          <a:extLst>
            <a:ext uri="{FF2B5EF4-FFF2-40B4-BE49-F238E27FC236}">
              <a16:creationId xmlns:a16="http://schemas.microsoft.com/office/drawing/2014/main" id="{DFBF5FCC-254C-406D-9A0E-2BA40EDF015A}"/>
            </a:ext>
          </a:extLst>
        </xdr:cNvPr>
        <xdr:cNvSpPr/>
      </xdr:nvSpPr>
      <xdr:spPr>
        <a:xfrm>
          <a:off x="845820" y="7955280"/>
          <a:ext cx="1676400" cy="411480"/>
        </a:xfrm>
        <a:prstGeom prst="roundRect">
          <a:avLst/>
        </a:prstGeom>
        <a:solidFill>
          <a:schemeClr val="bg1">
            <a:lumMod val="95000"/>
          </a:schemeClr>
        </a:solidFill>
        <a:effectLst>
          <a:glow rad="101600">
            <a:schemeClr val="bg1">
              <a:lumMod val="5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6">
                  <a:lumMod val="50000"/>
                </a:schemeClr>
              </a:solidFill>
              <a:latin typeface="Algerian" panose="04020705040A02060702" pitchFamily="82" charset="0"/>
            </a:rPr>
            <a:t>INSIGHT:02</a:t>
          </a:r>
        </a:p>
        <a:p>
          <a:pPr algn="l"/>
          <a:endParaRPr lang="en-IN" sz="1400" b="1">
            <a:solidFill>
              <a:schemeClr val="accent1">
                <a:lumMod val="75000"/>
              </a:schemeClr>
            </a:solidFill>
            <a:latin typeface="Algerian" panose="04020705040A02060702" pitchFamily="82" charset="0"/>
          </a:endParaRPr>
        </a:p>
      </xdr:txBody>
    </xdr:sp>
    <xdr:clientData/>
  </xdr:twoCellAnchor>
  <xdr:twoCellAnchor>
    <xdr:from>
      <xdr:col>1</xdr:col>
      <xdr:colOff>213359</xdr:colOff>
      <xdr:row>63</xdr:row>
      <xdr:rowOff>53340</xdr:rowOff>
    </xdr:from>
    <xdr:to>
      <xdr:col>9</xdr:col>
      <xdr:colOff>142874</xdr:colOff>
      <xdr:row>71</xdr:row>
      <xdr:rowOff>166687</xdr:rowOff>
    </xdr:to>
    <xdr:sp macro="" textlink="">
      <xdr:nvSpPr>
        <xdr:cNvPr id="32" name="Flowchart: Alternate Process 31">
          <a:extLst>
            <a:ext uri="{FF2B5EF4-FFF2-40B4-BE49-F238E27FC236}">
              <a16:creationId xmlns:a16="http://schemas.microsoft.com/office/drawing/2014/main" id="{40AD9B0A-76BD-413D-8B0A-EE04DFBED801}"/>
            </a:ext>
          </a:extLst>
        </xdr:cNvPr>
        <xdr:cNvSpPr/>
      </xdr:nvSpPr>
      <xdr:spPr>
        <a:xfrm>
          <a:off x="824547" y="11626215"/>
          <a:ext cx="4946015" cy="1788160"/>
        </a:xfrm>
        <a:prstGeom prst="flowChartAlternateProcess">
          <a:avLst/>
        </a:prstGeom>
        <a:solidFill>
          <a:schemeClr val="accent1">
            <a:lumMod val="20000"/>
            <a:lumOff val="8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r>
            <a:rPr lang="en-IN" sz="1200" b="1">
              <a:solidFill>
                <a:schemeClr val="accent1">
                  <a:lumMod val="50000"/>
                </a:schemeClr>
              </a:solidFill>
              <a:latin typeface="+mn-lt"/>
            </a:rPr>
            <a:t>1.</a:t>
          </a:r>
          <a:r>
            <a:rPr lang="en-IN" sz="1200" b="1" i="0" u="none" strike="noStrike">
              <a:solidFill>
                <a:schemeClr val="accent5">
                  <a:lumMod val="50000"/>
                </a:schemeClr>
              </a:solidFill>
              <a:effectLst/>
              <a:latin typeface="+mn-lt"/>
              <a:ea typeface="+mn-ea"/>
              <a:cs typeface="+mn-cs"/>
            </a:rPr>
            <a:t>Highest Inflation Rate</a:t>
          </a:r>
          <a:r>
            <a:rPr lang="en-IN" sz="1200" b="0" i="0" u="none" strike="noStrike">
              <a:solidFill>
                <a:schemeClr val="accent5">
                  <a:lumMod val="50000"/>
                </a:schemeClr>
              </a:solidFill>
              <a:effectLst/>
              <a:latin typeface="+mn-lt"/>
              <a:ea typeface="+mn-ea"/>
              <a:cs typeface="+mn-cs"/>
            </a:rPr>
            <a:t>: March 2023 to April 2023 (1.38%)</a:t>
          </a:r>
          <a:r>
            <a:rPr lang="en-IN" sz="1200">
              <a:solidFill>
                <a:schemeClr val="accent5">
                  <a:lumMod val="50000"/>
                </a:schemeClr>
              </a:solidFill>
              <a:latin typeface="+mn-lt"/>
            </a:rPr>
            <a:t> </a:t>
          </a:r>
        </a:p>
        <a:p>
          <a:pPr algn="l"/>
          <a:r>
            <a:rPr lang="en-IN" sz="1200">
              <a:solidFill>
                <a:schemeClr val="accent5">
                  <a:lumMod val="50000"/>
                </a:schemeClr>
              </a:solidFill>
              <a:latin typeface="+mn-lt"/>
            </a:rPr>
            <a:t>2.</a:t>
          </a:r>
          <a:r>
            <a:rPr lang="en-IN" sz="1200" b="1" i="0" u="none" strike="noStrike">
              <a:solidFill>
                <a:schemeClr val="accent5">
                  <a:lumMod val="50000"/>
                </a:schemeClr>
              </a:solidFill>
              <a:effectLst/>
              <a:latin typeface="+mn-lt"/>
              <a:ea typeface="+mn-ea"/>
              <a:cs typeface="+mn-cs"/>
            </a:rPr>
            <a:t>Lowest Inflation Rate</a:t>
          </a:r>
          <a:r>
            <a:rPr lang="en-IN" sz="1200" b="0" i="0" u="none" strike="noStrike">
              <a:solidFill>
                <a:schemeClr val="accent5">
                  <a:lumMod val="50000"/>
                </a:schemeClr>
              </a:solidFill>
              <a:effectLst/>
              <a:latin typeface="+mn-lt"/>
              <a:ea typeface="+mn-ea"/>
              <a:cs typeface="+mn-cs"/>
            </a:rPr>
            <a:t>: December 2022 to January 2023 (-5.22%)</a:t>
          </a:r>
          <a:r>
            <a:rPr lang="en-IN" sz="1200">
              <a:solidFill>
                <a:schemeClr val="accent5">
                  <a:lumMod val="50000"/>
                </a:schemeClr>
              </a:solidFill>
              <a:latin typeface="+mn-lt"/>
            </a:rPr>
            <a:t> .</a:t>
          </a:r>
        </a:p>
        <a:p>
          <a:pPr algn="l"/>
          <a:r>
            <a:rPr lang="en-IN" sz="1200" b="0" i="0" u="none" strike="noStrike">
              <a:solidFill>
                <a:schemeClr val="accent5">
                  <a:lumMod val="50000"/>
                </a:schemeClr>
              </a:solidFill>
              <a:effectLst/>
              <a:latin typeface="+mn-lt"/>
              <a:ea typeface="+mn-ea"/>
              <a:cs typeface="+mn-cs"/>
            </a:rPr>
            <a:t>3.</a:t>
          </a:r>
          <a:r>
            <a:rPr lang="en-IN" sz="1200" b="1" i="0">
              <a:solidFill>
                <a:schemeClr val="accent5">
                  <a:lumMod val="50000"/>
                </a:schemeClr>
              </a:solidFill>
              <a:effectLst/>
              <a:latin typeface="+mn-lt"/>
              <a:ea typeface="+mn-ea"/>
              <a:cs typeface="+mn-cs"/>
            </a:rPr>
            <a:t>Spices</a:t>
          </a:r>
          <a:r>
            <a:rPr lang="en-IN" sz="1200" b="0" i="0">
              <a:solidFill>
                <a:schemeClr val="accent5">
                  <a:lumMod val="50000"/>
                </a:schemeClr>
              </a:solidFill>
              <a:effectLst/>
              <a:latin typeface="+mn-lt"/>
              <a:ea typeface="+mn-ea"/>
              <a:cs typeface="+mn-cs"/>
            </a:rPr>
            <a:t> is the biggest indvidual category contribution towards inflation</a:t>
          </a:r>
          <a:r>
            <a:rPr lang="en-IN" sz="1200" b="0" i="0" u="none" strike="noStrike">
              <a:solidFill>
                <a:schemeClr val="accent5">
                  <a:lumMod val="50000"/>
                </a:schemeClr>
              </a:solidFill>
              <a:effectLst/>
              <a:latin typeface="+mn-lt"/>
              <a:ea typeface="+mn-ea"/>
              <a:cs typeface="+mn-cs"/>
            </a:rPr>
            <a:t>.</a:t>
          </a:r>
          <a:r>
            <a:rPr lang="en-IN" sz="1400">
              <a:solidFill>
                <a:schemeClr val="accent5">
                  <a:lumMod val="50000"/>
                </a:schemeClr>
              </a:solidFill>
              <a:latin typeface="+mn-lt"/>
            </a:rPr>
            <a:t> </a:t>
          </a:r>
          <a:endParaRPr lang="en-IN" sz="1400" b="0">
            <a:solidFill>
              <a:schemeClr val="accent5">
                <a:lumMod val="50000"/>
              </a:schemeClr>
            </a:solidFill>
            <a:latin typeface="+mn-lt"/>
          </a:endParaRPr>
        </a:p>
      </xdr:txBody>
    </xdr:sp>
    <xdr:clientData/>
  </xdr:twoCellAnchor>
  <xdr:twoCellAnchor>
    <xdr:from>
      <xdr:col>1</xdr:col>
      <xdr:colOff>243840</xdr:colOff>
      <xdr:row>63</xdr:row>
      <xdr:rowOff>76200</xdr:rowOff>
    </xdr:from>
    <xdr:to>
      <xdr:col>3</xdr:col>
      <xdr:colOff>701040</xdr:colOff>
      <xdr:row>64</xdr:row>
      <xdr:rowOff>236220</xdr:rowOff>
    </xdr:to>
    <xdr:sp macro="" textlink="">
      <xdr:nvSpPr>
        <xdr:cNvPr id="33" name="Rectangle: Rounded Corners 32">
          <a:extLst>
            <a:ext uri="{FF2B5EF4-FFF2-40B4-BE49-F238E27FC236}">
              <a16:creationId xmlns:a16="http://schemas.microsoft.com/office/drawing/2014/main" id="{E70646AB-6C8C-416A-9348-17A0DAB38365}"/>
            </a:ext>
          </a:extLst>
        </xdr:cNvPr>
        <xdr:cNvSpPr/>
      </xdr:nvSpPr>
      <xdr:spPr>
        <a:xfrm>
          <a:off x="853440" y="11666220"/>
          <a:ext cx="1676400" cy="411480"/>
        </a:xfrm>
        <a:prstGeom prst="roundRect">
          <a:avLst/>
        </a:prstGeom>
        <a:solidFill>
          <a:schemeClr val="bg1">
            <a:lumMod val="95000"/>
          </a:schemeClr>
        </a:solidFill>
        <a:effectLst>
          <a:glow rad="101600">
            <a:schemeClr val="bg1">
              <a:lumMod val="5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6">
                  <a:lumMod val="50000"/>
                </a:schemeClr>
              </a:solidFill>
              <a:latin typeface="Algerian" panose="04020705040A02060702" pitchFamily="82" charset="0"/>
            </a:rPr>
            <a:t>INSIGHT:03</a:t>
          </a:r>
        </a:p>
        <a:p>
          <a:pPr algn="l"/>
          <a:endParaRPr lang="en-IN" sz="1400" b="1">
            <a:solidFill>
              <a:schemeClr val="accent1">
                <a:lumMod val="75000"/>
              </a:schemeClr>
            </a:solidFill>
            <a:latin typeface="Algerian" panose="04020705040A02060702" pitchFamily="82" charset="0"/>
          </a:endParaRPr>
        </a:p>
      </xdr:txBody>
    </xdr:sp>
    <xdr:clientData/>
  </xdr:twoCellAnchor>
  <xdr:twoCellAnchor>
    <xdr:from>
      <xdr:col>1</xdr:col>
      <xdr:colOff>123825</xdr:colOff>
      <xdr:row>84</xdr:row>
      <xdr:rowOff>84137</xdr:rowOff>
    </xdr:from>
    <xdr:to>
      <xdr:col>9</xdr:col>
      <xdr:colOff>15875</xdr:colOff>
      <xdr:row>94</xdr:row>
      <xdr:rowOff>87314</xdr:rowOff>
    </xdr:to>
    <xdr:sp macro="" textlink="">
      <xdr:nvSpPr>
        <xdr:cNvPr id="34" name="Flowchart: Alternate Process 33">
          <a:extLst>
            <a:ext uri="{FF2B5EF4-FFF2-40B4-BE49-F238E27FC236}">
              <a16:creationId xmlns:a16="http://schemas.microsoft.com/office/drawing/2014/main" id="{D9D4F397-D3AA-4D70-814A-755C64A0EF15}"/>
            </a:ext>
          </a:extLst>
        </xdr:cNvPr>
        <xdr:cNvSpPr/>
      </xdr:nvSpPr>
      <xdr:spPr>
        <a:xfrm>
          <a:off x="735013" y="15705137"/>
          <a:ext cx="4908550" cy="1828802"/>
        </a:xfrm>
        <a:prstGeom prst="flowChartAlternateProcess">
          <a:avLst/>
        </a:prstGeom>
        <a:solidFill>
          <a:schemeClr val="accent1">
            <a:lumMod val="20000"/>
            <a:lumOff val="8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p>
        <a:p>
          <a:pPr algn="l"/>
          <a:r>
            <a:rPr lang="en-IN" sz="1200" b="0">
              <a:solidFill>
                <a:schemeClr val="accent1">
                  <a:lumMod val="50000"/>
                </a:schemeClr>
              </a:solidFill>
              <a:latin typeface="+mn-lt"/>
              <a:cs typeface="Arial" panose="020B0604020202020204" pitchFamily="34" charset="0"/>
            </a:rPr>
            <a:t>The onset of the COVID-19 pandemic had a significant impact on inflation rates in India, particularly affecting categories like healthcare, food, and apparels. Initially, there was a surge in demand for healthcare services and essential goods, leading to price spikes </a:t>
          </a:r>
          <a:r>
            <a:rPr lang="en-IN" sz="1200" b="0">
              <a:solidFill>
                <a:schemeClr val="accent1">
                  <a:lumMod val="50000"/>
                </a:schemeClr>
              </a:solidFill>
              <a:latin typeface="Arial" panose="020B0604020202020204" pitchFamily="34" charset="0"/>
              <a:cs typeface="Arial" panose="020B0604020202020204" pitchFamily="34" charset="0"/>
            </a:rPr>
            <a:t>.</a:t>
          </a:r>
        </a:p>
      </xdr:txBody>
    </xdr:sp>
    <xdr:clientData/>
  </xdr:twoCellAnchor>
  <xdr:twoCellAnchor>
    <xdr:from>
      <xdr:col>1</xdr:col>
      <xdr:colOff>218757</xdr:colOff>
      <xdr:row>84</xdr:row>
      <xdr:rowOff>60008</xdr:rowOff>
    </xdr:from>
    <xdr:to>
      <xdr:col>3</xdr:col>
      <xdr:colOff>675957</xdr:colOff>
      <xdr:row>86</xdr:row>
      <xdr:rowOff>105728</xdr:rowOff>
    </xdr:to>
    <xdr:sp macro="" textlink="">
      <xdr:nvSpPr>
        <xdr:cNvPr id="35" name="Rectangle: Rounded Corners 34">
          <a:extLst>
            <a:ext uri="{FF2B5EF4-FFF2-40B4-BE49-F238E27FC236}">
              <a16:creationId xmlns:a16="http://schemas.microsoft.com/office/drawing/2014/main" id="{E41D7F47-C6B3-4351-80B0-389B604FA389}"/>
            </a:ext>
          </a:extLst>
        </xdr:cNvPr>
        <xdr:cNvSpPr/>
      </xdr:nvSpPr>
      <xdr:spPr>
        <a:xfrm>
          <a:off x="829945" y="15681008"/>
          <a:ext cx="1679575" cy="410845"/>
        </a:xfrm>
        <a:prstGeom prst="roundRect">
          <a:avLst/>
        </a:prstGeom>
        <a:solidFill>
          <a:schemeClr val="bg1">
            <a:lumMod val="95000"/>
          </a:schemeClr>
        </a:solidFill>
        <a:effectLst>
          <a:glow rad="101600">
            <a:schemeClr val="bg1">
              <a:lumMod val="5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6">
                  <a:lumMod val="50000"/>
                </a:schemeClr>
              </a:solidFill>
              <a:latin typeface="Algerian" panose="04020705040A02060702" pitchFamily="82" charset="0"/>
            </a:rPr>
            <a:t>INSIGHT:04</a:t>
          </a:r>
        </a:p>
        <a:p>
          <a:pPr algn="l"/>
          <a:endParaRPr lang="en-IN" sz="1400" b="1">
            <a:solidFill>
              <a:schemeClr val="accent1">
                <a:lumMod val="75000"/>
              </a:schemeClr>
            </a:solidFill>
            <a:latin typeface="Algerian" panose="04020705040A02060702" pitchFamily="82" charset="0"/>
          </a:endParaRPr>
        </a:p>
      </xdr:txBody>
    </xdr:sp>
    <xdr:clientData/>
  </xdr:twoCellAnchor>
  <xdr:twoCellAnchor>
    <xdr:from>
      <xdr:col>0</xdr:col>
      <xdr:colOff>452438</xdr:colOff>
      <xdr:row>102</xdr:row>
      <xdr:rowOff>71438</xdr:rowOff>
    </xdr:from>
    <xdr:to>
      <xdr:col>6</xdr:col>
      <xdr:colOff>95250</xdr:colOff>
      <xdr:row>114</xdr:row>
      <xdr:rowOff>47626</xdr:rowOff>
    </xdr:to>
    <xdr:graphicFrame macro="">
      <xdr:nvGraphicFramePr>
        <xdr:cNvPr id="36" name="Chart 35">
          <a:extLst>
            <a:ext uri="{FF2B5EF4-FFF2-40B4-BE49-F238E27FC236}">
              <a16:creationId xmlns:a16="http://schemas.microsoft.com/office/drawing/2014/main" id="{777F0D5C-4998-4F6C-99E3-15C924FAE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253999</xdr:colOff>
      <xdr:row>102</xdr:row>
      <xdr:rowOff>87313</xdr:rowOff>
    </xdr:from>
    <xdr:to>
      <xdr:col>12</xdr:col>
      <xdr:colOff>15875</xdr:colOff>
      <xdr:row>114</xdr:row>
      <xdr:rowOff>63499</xdr:rowOff>
    </xdr:to>
    <xdr:graphicFrame macro="">
      <xdr:nvGraphicFramePr>
        <xdr:cNvPr id="37" name="Chart 36">
          <a:extLst>
            <a:ext uri="{FF2B5EF4-FFF2-40B4-BE49-F238E27FC236}">
              <a16:creationId xmlns:a16="http://schemas.microsoft.com/office/drawing/2014/main" id="{80D4D436-9EEF-4440-B6C0-F42673325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150813</xdr:colOff>
      <xdr:row>102</xdr:row>
      <xdr:rowOff>79375</xdr:rowOff>
    </xdr:from>
    <xdr:to>
      <xdr:col>17</xdr:col>
      <xdr:colOff>579438</xdr:colOff>
      <xdr:row>114</xdr:row>
      <xdr:rowOff>31750</xdr:rowOff>
    </xdr:to>
    <xdr:graphicFrame macro="">
      <xdr:nvGraphicFramePr>
        <xdr:cNvPr id="38" name="Chart 37">
          <a:extLst>
            <a:ext uri="{FF2B5EF4-FFF2-40B4-BE49-F238E27FC236}">
              <a16:creationId xmlns:a16="http://schemas.microsoft.com/office/drawing/2014/main" id="{001F8E03-C68D-4455-8B21-3EF727597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595313</xdr:colOff>
      <xdr:row>119</xdr:row>
      <xdr:rowOff>7937</xdr:rowOff>
    </xdr:from>
    <xdr:to>
      <xdr:col>8</xdr:col>
      <xdr:colOff>333375</xdr:colOff>
      <xdr:row>127</xdr:row>
      <xdr:rowOff>127000</xdr:rowOff>
    </xdr:to>
    <xdr:sp macro="" textlink="">
      <xdr:nvSpPr>
        <xdr:cNvPr id="39" name="Flowchart: Alternate Process 38">
          <a:extLst>
            <a:ext uri="{FF2B5EF4-FFF2-40B4-BE49-F238E27FC236}">
              <a16:creationId xmlns:a16="http://schemas.microsoft.com/office/drawing/2014/main" id="{410C65FA-3998-47CE-9E92-57E88C4BDD24}"/>
            </a:ext>
          </a:extLst>
        </xdr:cNvPr>
        <xdr:cNvSpPr/>
      </xdr:nvSpPr>
      <xdr:spPr>
        <a:xfrm>
          <a:off x="595313" y="22018625"/>
          <a:ext cx="4754562" cy="1579563"/>
        </a:xfrm>
        <a:prstGeom prst="flowChartAlternateProcess">
          <a:avLst/>
        </a:prstGeom>
        <a:solidFill>
          <a:schemeClr val="accent1">
            <a:lumMod val="20000"/>
            <a:lumOff val="8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endParaRPr lang="en-IN" sz="1100">
            <a:latin typeface="+mn-lt"/>
          </a:endParaRPr>
        </a:p>
        <a:p>
          <a:pPr algn="l"/>
          <a:r>
            <a:rPr lang="en-IN" sz="1200" b="0">
              <a:solidFill>
                <a:schemeClr val="accent5">
                  <a:lumMod val="50000"/>
                </a:schemeClr>
              </a:solidFill>
              <a:latin typeface="+mn-lt"/>
            </a:rPr>
            <a:t>1."Transport and communication" is the category  whose inflation prices strongly</a:t>
          </a:r>
          <a:r>
            <a:rPr lang="en-IN" sz="1200" b="0" baseline="0">
              <a:solidFill>
                <a:schemeClr val="accent5">
                  <a:lumMod val="50000"/>
                </a:schemeClr>
              </a:solidFill>
              <a:latin typeface="+mn-lt"/>
            </a:rPr>
            <a:t> chances with fluctuations in imported oil price.</a:t>
          </a:r>
          <a:endParaRPr lang="en-IN" sz="1200" b="0">
            <a:solidFill>
              <a:schemeClr val="accent5">
                <a:lumMod val="50000"/>
              </a:schemeClr>
            </a:solidFill>
            <a:latin typeface="+mn-lt"/>
          </a:endParaRPr>
        </a:p>
      </xdr:txBody>
    </xdr:sp>
    <xdr:clientData/>
  </xdr:twoCellAnchor>
  <xdr:twoCellAnchor>
    <xdr:from>
      <xdr:col>0</xdr:col>
      <xdr:colOff>563562</xdr:colOff>
      <xdr:row>131</xdr:row>
      <xdr:rowOff>31750</xdr:rowOff>
    </xdr:from>
    <xdr:to>
      <xdr:col>17</xdr:col>
      <xdr:colOff>277812</xdr:colOff>
      <xdr:row>151</xdr:row>
      <xdr:rowOff>74631</xdr:rowOff>
    </xdr:to>
    <xdr:graphicFrame macro="">
      <xdr:nvGraphicFramePr>
        <xdr:cNvPr id="41" name="Chart 40">
          <a:extLst>
            <a:ext uri="{FF2B5EF4-FFF2-40B4-BE49-F238E27FC236}">
              <a16:creationId xmlns:a16="http://schemas.microsoft.com/office/drawing/2014/main" id="{E33A06E6-2A05-4FF3-9CD8-5679B944E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119</xdr:row>
      <xdr:rowOff>0</xdr:rowOff>
    </xdr:from>
    <xdr:to>
      <xdr:col>3</xdr:col>
      <xdr:colOff>457200</xdr:colOff>
      <xdr:row>121</xdr:row>
      <xdr:rowOff>45720</xdr:rowOff>
    </xdr:to>
    <xdr:sp macro="" textlink="">
      <xdr:nvSpPr>
        <xdr:cNvPr id="42" name="Rectangle: Rounded Corners 41">
          <a:extLst>
            <a:ext uri="{FF2B5EF4-FFF2-40B4-BE49-F238E27FC236}">
              <a16:creationId xmlns:a16="http://schemas.microsoft.com/office/drawing/2014/main" id="{A23737DE-FCC6-48DD-8AA2-F51D2A794F99}"/>
            </a:ext>
          </a:extLst>
        </xdr:cNvPr>
        <xdr:cNvSpPr/>
      </xdr:nvSpPr>
      <xdr:spPr>
        <a:xfrm>
          <a:off x="611188" y="22010688"/>
          <a:ext cx="1679575" cy="410845"/>
        </a:xfrm>
        <a:prstGeom prst="roundRect">
          <a:avLst/>
        </a:prstGeom>
        <a:solidFill>
          <a:schemeClr val="bg1">
            <a:lumMod val="95000"/>
          </a:schemeClr>
        </a:solidFill>
        <a:effectLst>
          <a:glow rad="101600">
            <a:schemeClr val="bg1">
              <a:lumMod val="5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6">
                  <a:lumMod val="50000"/>
                </a:schemeClr>
              </a:solidFill>
              <a:latin typeface="Algerian" panose="04020705040A02060702" pitchFamily="82" charset="0"/>
            </a:rPr>
            <a:t>INSIGHT:05</a:t>
          </a:r>
        </a:p>
        <a:p>
          <a:pPr algn="l"/>
          <a:endParaRPr lang="en-IN" sz="1400" b="1">
            <a:solidFill>
              <a:schemeClr val="accent1">
                <a:lumMod val="75000"/>
              </a:schemeClr>
            </a:solidFill>
            <a:latin typeface="Algerian" panose="04020705040A02060702" pitchFamily="82" charset="0"/>
          </a:endParaRPr>
        </a:p>
      </xdr:txBody>
    </xdr:sp>
    <xdr:clientData/>
  </xdr:twoCellAnchor>
  <xdr:twoCellAnchor>
    <xdr:from>
      <xdr:col>0</xdr:col>
      <xdr:colOff>492126</xdr:colOff>
      <xdr:row>154</xdr:row>
      <xdr:rowOff>71437</xdr:rowOff>
    </xdr:from>
    <xdr:to>
      <xdr:col>5</xdr:col>
      <xdr:colOff>532448</xdr:colOff>
      <xdr:row>157</xdr:row>
      <xdr:rowOff>71437</xdr:rowOff>
    </xdr:to>
    <xdr:sp macro="" textlink="">
      <xdr:nvSpPr>
        <xdr:cNvPr id="43" name="Rectangle: Diagonal Corners Rounded 42">
          <a:extLst>
            <a:ext uri="{FF2B5EF4-FFF2-40B4-BE49-F238E27FC236}">
              <a16:creationId xmlns:a16="http://schemas.microsoft.com/office/drawing/2014/main" id="{BA61418B-DAFA-4038-AF3D-C1AF68AA793B}"/>
            </a:ext>
          </a:extLst>
        </xdr:cNvPr>
        <xdr:cNvSpPr/>
      </xdr:nvSpPr>
      <xdr:spPr>
        <a:xfrm>
          <a:off x="492126" y="28471812"/>
          <a:ext cx="3223260" cy="547688"/>
        </a:xfrm>
        <a:prstGeom prst="round2DiagRect">
          <a:avLst/>
        </a:prstGeom>
        <a:solidFill>
          <a:schemeClr val="accent3">
            <a:lumMod val="40000"/>
            <a:lumOff val="60000"/>
          </a:schemeClr>
        </a:solidFill>
        <a:effectLst>
          <a:glow rad="101600">
            <a:schemeClr val="accent5">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latin typeface="Algerian" panose="04020705040A02060702" pitchFamily="82" charset="0"/>
            </a:rPr>
            <a:t>Time Duration: "</a:t>
          </a:r>
          <a:r>
            <a:rPr lang="en-IN" sz="1100">
              <a:solidFill>
                <a:schemeClr val="accent5">
                  <a:lumMod val="50000"/>
                </a:schemeClr>
              </a:solidFill>
              <a:effectLst/>
              <a:latin typeface="Algerian" panose="04020705040A02060702" pitchFamily="82" charset="0"/>
              <a:ea typeface="+mn-ea"/>
              <a:cs typeface="+mn-cs"/>
            </a:rPr>
            <a:t>Jan 2013 to MaY 2023"</a:t>
          </a:r>
        </a:p>
        <a:p>
          <a:pPr algn="l"/>
          <a:r>
            <a:rPr lang="en-IN" sz="1200" b="1" baseline="0">
              <a:solidFill>
                <a:schemeClr val="tx1"/>
              </a:solidFill>
              <a:latin typeface="Algerian" panose="04020705040A02060702" pitchFamily="82" charset="0"/>
            </a:rPr>
            <a:t>Total Record: </a:t>
          </a:r>
          <a:r>
            <a:rPr lang="en-IN" sz="1100" b="1" baseline="0">
              <a:solidFill>
                <a:schemeClr val="accent5">
                  <a:lumMod val="50000"/>
                </a:schemeClr>
              </a:solidFill>
              <a:latin typeface="Algerian" panose="04020705040A02060702" pitchFamily="82" charset="0"/>
            </a:rPr>
            <a:t>372 </a:t>
          </a:r>
          <a:endParaRPr lang="en-IN" sz="1100" b="1">
            <a:solidFill>
              <a:schemeClr val="accent5">
                <a:lumMod val="50000"/>
              </a:schemeClr>
            </a:solidFill>
            <a:latin typeface="Algerian" panose="04020705040A02060702" pitchFamily="8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yal" refreshedDate="45450.647295138886" createdVersion="7" refreshedVersion="7" minRefreshableVersion="3" recordCount="372" xr:uid="{0EF288A1-0C42-4D26-90A9-F0289BC570AC}">
  <cacheSource type="worksheet">
    <worksheetSource ref="A1:AH373" sheet="Main_Data"/>
  </cacheSource>
  <cacheFields count="34">
    <cacheField name="Sector" numFmtId="0">
      <sharedItems count="3">
        <s v="Rural"/>
        <s v="Urban"/>
        <s v="Rural+Urban"/>
      </sharedItems>
    </cacheField>
    <cacheField name="Year" numFmtId="0">
      <sharedItems containsSemiMixedTypes="0" containsString="0" containsNumber="1" containsInteger="1" minValue="2013" maxValue="2023"/>
    </cacheField>
    <cacheField name="Month" numFmtId="0">
      <sharedItems/>
    </cacheField>
    <cacheField name="Month+Year" numFmtId="0">
      <sharedItems count="126">
        <s v="January-2013"/>
        <s v="February-2013"/>
        <s v="March-2013"/>
        <s v="April-2013"/>
        <s v="May-2013"/>
        <s v="June-2013"/>
        <s v="July-2013"/>
        <s v="August-2013"/>
        <s v="September-2013"/>
        <s v="October-2013"/>
        <s v="November -2013"/>
        <s v="November-2013"/>
        <s v="December-2013"/>
        <s v="January-2014"/>
        <s v="February-2014"/>
        <s v="March-2014"/>
        <s v="Marcrh-2014"/>
        <s v="April-2014"/>
        <s v="May-2014"/>
        <s v="June-2014"/>
        <s v="July-2014"/>
        <s v="August-2014"/>
        <s v="September-2014"/>
        <s v="October-2014"/>
        <s v="November-2014"/>
        <s v="December-2014"/>
        <s v="January-2015"/>
        <s v="February-2015"/>
        <s v="March-2015"/>
        <s v="April-2015"/>
        <s v="May-2015"/>
        <s v="June-2015"/>
        <s v="July-2015"/>
        <s v="August-2015"/>
        <s v="September-2015"/>
        <s v="October-2015"/>
        <s v="November-2015"/>
        <s v="December-2015"/>
        <s v="January-2016"/>
        <s v="February-2016"/>
        <s v="March-2016"/>
        <s v="April-2016"/>
        <s v="May-2016"/>
        <s v="June-2016"/>
        <s v="July-2016"/>
        <s v="August-2016"/>
        <s v="September-2016"/>
        <s v="October-2016"/>
        <s v="November-2016"/>
        <s v="December-2016"/>
        <s v="January-2017"/>
        <s v="February-2017"/>
        <s v="March-2017"/>
        <s v="April-2017"/>
        <s v="May-2017"/>
        <s v="June-2017"/>
        <s v="July-2017"/>
        <s v="August-2017"/>
        <s v="September-2017"/>
        <s v="October-2017"/>
        <s v="November-2017"/>
        <s v="December-2017"/>
        <s v="January-2018"/>
        <s v="February-2018"/>
        <s v="March-2018"/>
        <s v="April-2018"/>
        <s v="May-2018"/>
        <s v="June-2018"/>
        <s v="July-2018"/>
        <s v="August-2018"/>
        <s v="September-2018"/>
        <s v="October-2018"/>
        <s v="November-2018"/>
        <s v="December-2018"/>
        <s v="January-2019"/>
        <s v="February-2019"/>
        <s v="March-2019"/>
        <s v="May-2019"/>
        <s v="June-2019"/>
        <s v="July-2019"/>
        <s v="August-2019"/>
        <s v="September-2019"/>
        <s v="October-2019"/>
        <s v="November-2019"/>
        <s v="December-2019"/>
        <s v="January-2020"/>
        <s v="February-2020"/>
        <s v="March-2020"/>
        <s v="April-2020"/>
        <s v="May-2020"/>
        <s v="June-2020"/>
        <s v="July-2020"/>
        <s v="August-2020"/>
        <s v="September-2020"/>
        <s v="October-2020"/>
        <s v="November-2020"/>
        <s v="December-2020"/>
        <s v="January-2021"/>
        <s v="February-2021"/>
        <s v="March-2021"/>
        <s v="April-2021"/>
        <s v="May-2021"/>
        <s v="June-2021"/>
        <s v="July-2021"/>
        <s v="August-2021"/>
        <s v="September-2021"/>
        <s v="October-2021"/>
        <s v="November-2021"/>
        <s v="December-2021"/>
        <s v="January-2022"/>
        <s v="February-2022"/>
        <s v="March-2022"/>
        <s v="April-2022"/>
        <s v="May-2022"/>
        <s v="June-2022"/>
        <s v="July-2022"/>
        <s v="August-2022"/>
        <s v="September-2022"/>
        <s v="October-2022"/>
        <s v="November-2022"/>
        <s v="December-2022"/>
        <s v="January-2023"/>
        <s v="February-2023"/>
        <s v="March-2023"/>
        <s v="April-2023"/>
        <s v="May-2023"/>
      </sharedItems>
    </cacheField>
    <cacheField name="Cereals and products" numFmtId="0">
      <sharedItems containsString="0" containsBlank="1" containsNumber="1" minValue="107.5" maxValue="174.8"/>
    </cacheField>
    <cacheField name="Meat and fish" numFmtId="0">
      <sharedItems containsString="0" containsBlank="1" containsNumber="1" minValue="106.3" maxValue="223.4"/>
    </cacheField>
    <cacheField name="Egg" numFmtId="0">
      <sharedItems containsString="0" containsBlank="1" containsNumber="1" minValue="102.7" maxValue="197"/>
    </cacheField>
    <cacheField name="Milk and products" numFmtId="0">
      <sharedItems containsString="0" containsBlank="1" containsNumber="1" minValue="103.6" maxValue="179.6"/>
    </cacheField>
    <cacheField name="Oils and fats" numFmtId="0">
      <sharedItems containsString="0" containsBlank="1" containsNumber="1" minValue="101.1" maxValue="209.9"/>
    </cacheField>
    <cacheField name="Fruits" numFmtId="0">
      <sharedItems containsString="0" containsBlank="1" containsNumber="1" minValue="102.3" maxValue="179.5"/>
    </cacheField>
    <cacheField name="Vegetables" numFmtId="0">
      <sharedItems containsString="0" containsBlank="1" containsNumber="1" minValue="101.4" maxValue="245.3"/>
    </cacheField>
    <cacheField name="Pulses and products" numFmtId="0">
      <sharedItems containsString="0" containsBlank="1" containsNumber="1" minValue="103.5" maxValue="191.6"/>
    </cacheField>
    <cacheField name="Sugar and Confectionery" numFmtId="0">
      <sharedItems containsString="0" containsBlank="1" containsNumber="1" minValue="85.3" maxValue="124.2"/>
    </cacheField>
    <cacheField name="Spices" numFmtId="0">
      <sharedItems containsString="0" containsBlank="1" containsNumber="1" minValue="101.8" maxValue="221"/>
    </cacheField>
    <cacheField name="Non-alcoholic beverages" numFmtId="0">
      <sharedItems containsString="0" containsBlank="1" containsNumber="1" minValue="104.8" maxValue="178.7"/>
    </cacheField>
    <cacheField name="Prepared meals, snacks, sweets etc." numFmtId="0">
      <sharedItems containsString="0" containsBlank="1" containsNumber="1" minValue="106.7" maxValue="197.7"/>
    </cacheField>
    <cacheField name="Food and beverages" numFmtId="0">
      <sharedItems containsString="0" containsBlank="1" containsNumber="1" minValue="105.5" maxValue="183.3"/>
    </cacheField>
    <cacheField name="Pan, tobacco and intoxicants" numFmtId="0">
      <sharedItems containsString="0" containsBlank="1" containsNumber="1" minValue="105.1" maxValue="204.2"/>
    </cacheField>
    <cacheField name="Clothing" numFmtId="0">
      <sharedItems containsString="0" containsBlank="1" containsNumber="1" minValue="105.9" maxValue="191.2"/>
    </cacheField>
    <cacheField name="Footwear" numFmtId="0">
      <sharedItems containsString="0" containsBlank="1" containsNumber="1" minValue="105" maxValue="187.9"/>
    </cacheField>
    <cacheField name="Clothing and footwear" numFmtId="0">
      <sharedItems containsString="0" containsBlank="1" containsNumber="1" minValue="105.8" maxValue="190.8"/>
    </cacheField>
    <cacheField name="Housing" numFmtId="0">
      <sharedItems containsSemiMixedTypes="0" containsString="0" containsNumber="1" minValue="100.3" maxValue="175.6"/>
    </cacheField>
    <cacheField name="Fuel and light" numFmtId="0">
      <sharedItems containsString="0" containsBlank="1" containsNumber="1" minValue="105.4" maxValue="183.4"/>
    </cacheField>
    <cacheField name="Household goods and services" numFmtId="0">
      <sharedItems containsString="0" containsBlank="1" containsNumber="1" minValue="104.8" maxValue="179.8"/>
    </cacheField>
    <cacheField name="Health" numFmtId="0">
      <sharedItems containsString="0" containsBlank="1" containsNumber="1" minValue="104" maxValue="187.8"/>
    </cacheField>
    <cacheField name="Transport and communication" numFmtId="0">
      <sharedItems containsString="0" containsBlank="1" containsNumber="1" minValue="103.2" maxValue="169.7"/>
    </cacheField>
    <cacheField name="Recreation and amusement" numFmtId="0">
      <sharedItems containsString="0" containsBlank="1" containsNumber="1" minValue="102.9" maxValue="173.8"/>
    </cacheField>
    <cacheField name="Education" numFmtId="0">
      <sharedItems containsString="0" containsBlank="1" containsNumber="1" minValue="103.5" maxValue="180.3"/>
    </cacheField>
    <cacheField name="Personal care and effects" numFmtId="0">
      <sharedItems containsString="0" containsBlank="1" containsNumber="1" minValue="102.1" maxValue="185.6"/>
    </cacheField>
    <cacheField name="Miscellaneous" numFmtId="0">
      <sharedItems containsString="0" containsBlank="1" containsNumber="1" minValue="103.7" maxValue="179.5"/>
    </cacheField>
    <cacheField name="General index" numFmtId="0">
      <sharedItems containsString="0" containsBlank="1" containsNumber="1" minValue="104" maxValue="179.8"/>
    </cacheField>
    <cacheField name="Foods" numFmtId="0">
      <sharedItems containsSemiMixedTypes="0" containsString="0" containsNumber="1" minValue="0" maxValue="2335.1"/>
    </cacheField>
    <cacheField name="Apparels" numFmtId="0">
      <sharedItems containsSemiMixedTypes="0" containsString="0" containsNumber="1" minValue="0" maxValue="569.90000000000009"/>
    </cacheField>
    <cacheField name="Miscellaneous_Updated" numFmtId="0">
      <sharedItems containsSemiMixedTypes="0" containsString="0" containsNumber="1" minValue="0" maxValue="1255.8"/>
    </cacheField>
  </cacheFields>
  <extLst>
    <ext xmlns:x14="http://schemas.microsoft.com/office/spreadsheetml/2009/9/main" uri="{725AE2AE-9491-48be-B2B4-4EB974FC3084}">
      <x14:pivotCacheDefinition pivotCacheId="16271753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yal" refreshedDate="45450.919988078706" createdVersion="7" refreshedVersion="7" minRefreshableVersion="3" recordCount="372" xr:uid="{0CB32F9F-A9EE-4D3F-BFE9-D9D9BF468E4C}">
  <cacheSource type="worksheet">
    <worksheetSource ref="A1:AI373" sheet="Main_Data"/>
  </cacheSource>
  <cacheFields count="35">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acheField>
    <cacheField name="Month+Year" numFmtId="0">
      <sharedItems/>
    </cacheField>
    <cacheField name="Cereals and products" numFmtId="0">
      <sharedItems containsString="0" containsBlank="1" containsNumber="1" minValue="107.5" maxValue="174.8"/>
    </cacheField>
    <cacheField name="Meat and fish" numFmtId="0">
      <sharedItems containsString="0" containsBlank="1" containsNumber="1" minValue="106.3" maxValue="223.4"/>
    </cacheField>
    <cacheField name="Egg" numFmtId="0">
      <sharedItems containsString="0" containsBlank="1" containsNumber="1" minValue="102.7" maxValue="197"/>
    </cacheField>
    <cacheField name="Milk and products" numFmtId="0">
      <sharedItems containsString="0" containsBlank="1" containsNumber="1" minValue="103.6" maxValue="179.6"/>
    </cacheField>
    <cacheField name="Oils and fats" numFmtId="0">
      <sharedItems containsString="0" containsBlank="1" containsNumber="1" minValue="101.1" maxValue="209.9"/>
    </cacheField>
    <cacheField name="Fruits" numFmtId="0">
      <sharedItems containsString="0" containsBlank="1" containsNumber="1" minValue="102.3" maxValue="179.5"/>
    </cacheField>
    <cacheField name="Vegetables" numFmtId="0">
      <sharedItems containsString="0" containsBlank="1" containsNumber="1" minValue="101.4" maxValue="245.3"/>
    </cacheField>
    <cacheField name="Pulses and products" numFmtId="0">
      <sharedItems containsString="0" containsBlank="1" containsNumber="1" minValue="103.5" maxValue="191.6"/>
    </cacheField>
    <cacheField name="Sugar and Confectionery" numFmtId="0">
      <sharedItems containsString="0" containsBlank="1" containsNumber="1" minValue="85.3" maxValue="124.2"/>
    </cacheField>
    <cacheField name="Spices" numFmtId="0">
      <sharedItems containsString="0" containsBlank="1" containsNumber="1" minValue="101.8" maxValue="221"/>
    </cacheField>
    <cacheField name="Non-alcoholic beverages" numFmtId="0">
      <sharedItems containsString="0" containsBlank="1" containsNumber="1" minValue="104.8" maxValue="178.7"/>
    </cacheField>
    <cacheField name="Prepared meals, snacks, sweets etc." numFmtId="0">
      <sharedItems containsString="0" containsBlank="1" containsNumber="1" minValue="106.7" maxValue="197.7"/>
    </cacheField>
    <cacheField name="Food and beverages" numFmtId="0">
      <sharedItems containsString="0" containsBlank="1" containsNumber="1" minValue="105.5" maxValue="183.3"/>
    </cacheField>
    <cacheField name="Pan, tobacco and intoxicants" numFmtId="0">
      <sharedItems containsString="0" containsBlank="1" containsNumber="1" minValue="105.1" maxValue="204.2"/>
    </cacheField>
    <cacheField name="Clothing" numFmtId="0">
      <sharedItems containsString="0" containsBlank="1" containsNumber="1" minValue="105.9" maxValue="191.2"/>
    </cacheField>
    <cacheField name="Footwear" numFmtId="0">
      <sharedItems containsString="0" containsBlank="1" containsNumber="1" minValue="105" maxValue="187.9"/>
    </cacheField>
    <cacheField name="Clothing and footwear" numFmtId="0">
      <sharedItems containsString="0" containsBlank="1" containsNumber="1" minValue="105.8" maxValue="190.8"/>
    </cacheField>
    <cacheField name="Housing" numFmtId="0">
      <sharedItems containsSemiMixedTypes="0" containsString="0" containsNumber="1" minValue="100.3" maxValue="175.6"/>
    </cacheField>
    <cacheField name="Fuel and light" numFmtId="0">
      <sharedItems containsString="0" containsBlank="1" containsNumber="1" minValue="105.4" maxValue="183.4"/>
    </cacheField>
    <cacheField name="Household goods and services" numFmtId="0">
      <sharedItems containsString="0" containsBlank="1" containsNumber="1" minValue="104.8" maxValue="179.8"/>
    </cacheField>
    <cacheField name="Health" numFmtId="0">
      <sharedItems containsString="0" containsBlank="1" containsNumber="1" minValue="104" maxValue="187.8"/>
    </cacheField>
    <cacheField name="Transport and communication" numFmtId="0">
      <sharedItems containsString="0" containsBlank="1" containsNumber="1" minValue="103.2" maxValue="169.7"/>
    </cacheField>
    <cacheField name="Recreation and amusement" numFmtId="0">
      <sharedItems containsString="0" containsBlank="1" containsNumber="1" minValue="102.9" maxValue="173.8"/>
    </cacheField>
    <cacheField name="Education" numFmtId="0">
      <sharedItems containsString="0" containsBlank="1" containsNumber="1" minValue="103.5" maxValue="180.3"/>
    </cacheField>
    <cacheField name="Personal care and effects" numFmtId="0">
      <sharedItems containsString="0" containsBlank="1" containsNumber="1" minValue="102.1" maxValue="185.6"/>
    </cacheField>
    <cacheField name="Miscellaneous" numFmtId="0">
      <sharedItems containsString="0" containsBlank="1" containsNumber="1" minValue="103.7" maxValue="179.5"/>
    </cacheField>
    <cacheField name="General index" numFmtId="0">
      <sharedItems containsString="0" containsBlank="1" containsNumber="1" minValue="104" maxValue="179.8"/>
    </cacheField>
    <cacheField name="Foods" numFmtId="0">
      <sharedItems containsSemiMixedTypes="0" containsString="0" containsNumber="1" minValue="0" maxValue="2335.1"/>
    </cacheField>
    <cacheField name="Apparels" numFmtId="0">
      <sharedItems containsSemiMixedTypes="0" containsString="0" containsNumber="1" minValue="0" maxValue="569.90000000000009"/>
    </cacheField>
    <cacheField name="Miscellaneous_Updated" numFmtId="0">
      <sharedItems containsSemiMixedTypes="0" containsString="0" containsNumber="1" minValue="0" maxValue="1255.8"/>
    </cacheField>
    <cacheField name="Total_CPI" numFmtId="0">
      <sharedItems containsSemiMixedTypes="0" containsString="0" containsNumber="1" minValue="139.26" maxValue="4654.40000000000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n v="2013"/>
    <s v="January"/>
    <x v="0"/>
    <n v="107.5"/>
    <n v="106.3"/>
    <n v="108.1"/>
    <n v="104.9"/>
    <n v="106.1"/>
    <n v="103.9"/>
    <n v="101.9"/>
    <n v="106.1"/>
    <n v="106.8"/>
    <n v="103.1"/>
    <n v="104.8"/>
    <n v="106.7"/>
    <n v="105.5"/>
    <n v="105.1"/>
    <n v="106.5"/>
    <n v="105.8"/>
    <n v="106.4"/>
    <n v="139.26"/>
    <n v="105.5"/>
    <n v="104.8"/>
    <n v="104"/>
    <n v="103.3"/>
    <n v="103.4"/>
    <n v="103.8"/>
    <n v="104.7"/>
    <n v="104"/>
    <n v="105.1"/>
    <n v="1371.6999999999998"/>
    <n v="318.70000000000005"/>
    <n v="728"/>
  </r>
  <r>
    <x v="1"/>
    <n v="2013"/>
    <s v="January"/>
    <x v="0"/>
    <n v="110.5"/>
    <n v="109.1"/>
    <n v="113"/>
    <n v="103.6"/>
    <n v="103.4"/>
    <n v="102.3"/>
    <n v="102.9"/>
    <n v="105.8"/>
    <n v="105.1"/>
    <n v="101.8"/>
    <n v="105.1"/>
    <n v="107.9"/>
    <n v="105.9"/>
    <n v="105.2"/>
    <n v="105.9"/>
    <n v="105"/>
    <n v="105.8"/>
    <n v="100.3"/>
    <n v="105.4"/>
    <n v="104.8"/>
    <n v="104.1"/>
    <n v="103.2"/>
    <n v="102.9"/>
    <n v="103.5"/>
    <n v="104.3"/>
    <n v="103.7"/>
    <n v="104"/>
    <n v="1376.4"/>
    <n v="316.7"/>
    <n v="726.5"/>
  </r>
  <r>
    <x v="2"/>
    <n v="2013"/>
    <s v="January"/>
    <x v="0"/>
    <n v="108.4"/>
    <n v="107.3"/>
    <n v="110"/>
    <n v="104.4"/>
    <n v="105.1"/>
    <n v="103.2"/>
    <n v="102.2"/>
    <n v="106"/>
    <n v="106.2"/>
    <n v="102.7"/>
    <n v="104.9"/>
    <n v="107.3"/>
    <n v="105.6"/>
    <n v="105.1"/>
    <n v="106.3"/>
    <n v="105.5"/>
    <n v="106.2"/>
    <n v="100.3"/>
    <n v="105.5"/>
    <n v="104.8"/>
    <n v="104"/>
    <n v="103.2"/>
    <n v="103.1"/>
    <n v="103.6"/>
    <n v="104.5"/>
    <n v="103.9"/>
    <n v="104.6"/>
    <n v="1373.3000000000002"/>
    <n v="318"/>
    <n v="727.1"/>
  </r>
  <r>
    <x v="0"/>
    <n v="2013"/>
    <s v="February"/>
    <x v="1"/>
    <n v="109.2"/>
    <n v="108.7"/>
    <n v="110.2"/>
    <n v="105.4"/>
    <n v="106.7"/>
    <n v="104"/>
    <n v="102.4"/>
    <n v="105.9"/>
    <n v="105.7"/>
    <n v="103.1"/>
    <n v="105.1"/>
    <n v="107.7"/>
    <n v="106.3"/>
    <n v="105.6"/>
    <n v="107.1"/>
    <n v="106.3"/>
    <n v="107"/>
    <n v="139.26"/>
    <n v="106.2"/>
    <n v="105.2"/>
    <n v="104.4"/>
    <n v="103.9"/>
    <n v="104"/>
    <n v="104.1"/>
    <n v="104.6"/>
    <n v="104.4"/>
    <n v="105.8"/>
    <n v="1380.3999999999999"/>
    <n v="320.39999999999998"/>
    <n v="730.6"/>
  </r>
  <r>
    <x v="1"/>
    <n v="2013"/>
    <s v="February"/>
    <x v="1"/>
    <n v="112.9"/>
    <n v="112.9"/>
    <n v="116.9"/>
    <n v="104"/>
    <n v="103.5"/>
    <n v="103.1"/>
    <n v="104.9"/>
    <n v="104.1"/>
    <n v="103.8"/>
    <n v="102.3"/>
    <n v="106"/>
    <n v="109"/>
    <n v="107.2"/>
    <n v="106"/>
    <n v="106.6"/>
    <n v="105.5"/>
    <n v="106.4"/>
    <n v="100.4"/>
    <n v="105.7"/>
    <n v="105.2"/>
    <n v="104.7"/>
    <n v="104.4"/>
    <n v="103.3"/>
    <n v="103.7"/>
    <n v="104.3"/>
    <n v="104.3"/>
    <n v="104.7"/>
    <n v="1390.6000000000001"/>
    <n v="318.5"/>
    <n v="729.9"/>
  </r>
  <r>
    <x v="2"/>
    <n v="2013"/>
    <s v="February"/>
    <x v="1"/>
    <n v="110.4"/>
    <n v="110.2"/>
    <n v="112.8"/>
    <n v="104.9"/>
    <n v="105.5"/>
    <n v="103.6"/>
    <n v="103.2"/>
    <n v="105.3"/>
    <n v="105.1"/>
    <n v="102.8"/>
    <n v="105.5"/>
    <n v="108.3"/>
    <n v="106.6"/>
    <n v="105.7"/>
    <n v="106.9"/>
    <n v="106"/>
    <n v="106.8"/>
    <n v="100.4"/>
    <n v="106"/>
    <n v="105.2"/>
    <n v="104.5"/>
    <n v="104.2"/>
    <n v="103.6"/>
    <n v="103.9"/>
    <n v="104.5"/>
    <n v="104.4"/>
    <n v="105.3"/>
    <n v="1384.2"/>
    <n v="319.7"/>
    <n v="730.3"/>
  </r>
  <r>
    <x v="0"/>
    <n v="2013"/>
    <s v="March"/>
    <x v="2"/>
    <n v="110.2"/>
    <n v="108.8"/>
    <n v="109.9"/>
    <n v="105.6"/>
    <n v="106.2"/>
    <n v="105.7"/>
    <n v="101.4"/>
    <n v="105.7"/>
    <n v="105"/>
    <n v="103.3"/>
    <n v="105.6"/>
    <n v="108.2"/>
    <n v="106.6"/>
    <n v="106.5"/>
    <n v="107.6"/>
    <n v="106.8"/>
    <n v="107.5"/>
    <n v="139.26"/>
    <n v="106.1"/>
    <n v="105.6"/>
    <n v="104.7"/>
    <n v="104.6"/>
    <n v="104"/>
    <n v="104.3"/>
    <n v="104.3"/>
    <n v="104.6"/>
    <n v="106"/>
    <n v="1382.2"/>
    <n v="321.89999999999998"/>
    <n v="732.09999999999991"/>
  </r>
  <r>
    <x v="1"/>
    <n v="2013"/>
    <s v="March"/>
    <x v="2"/>
    <n v="113.9"/>
    <n v="111.4"/>
    <n v="113.2"/>
    <n v="104.3"/>
    <n v="102.7"/>
    <n v="104.9"/>
    <n v="103.8"/>
    <n v="103.5"/>
    <n v="102.6"/>
    <n v="102.4"/>
    <n v="107"/>
    <n v="109.8"/>
    <n v="107.3"/>
    <n v="106.8"/>
    <n v="107.2"/>
    <n v="106"/>
    <n v="107"/>
    <n v="100.4"/>
    <n v="106"/>
    <n v="105.7"/>
    <n v="105.2"/>
    <n v="105.5"/>
    <n v="103.5"/>
    <n v="103.8"/>
    <n v="104.2"/>
    <n v="104.9"/>
    <n v="105"/>
    <n v="1386.8"/>
    <n v="320.2"/>
    <n v="732.8"/>
  </r>
  <r>
    <x v="2"/>
    <n v="2013"/>
    <s v="March"/>
    <x v="2"/>
    <n v="111.4"/>
    <n v="109.7"/>
    <n v="111.2"/>
    <n v="105.1"/>
    <n v="104.9"/>
    <n v="105.3"/>
    <n v="102.2"/>
    <n v="105"/>
    <n v="104.2"/>
    <n v="103"/>
    <n v="106.2"/>
    <n v="108.9"/>
    <n v="106.9"/>
    <n v="106.6"/>
    <n v="107.4"/>
    <n v="106.5"/>
    <n v="107.3"/>
    <n v="100.4"/>
    <n v="106.1"/>
    <n v="105.6"/>
    <n v="104.9"/>
    <n v="105.1"/>
    <n v="103.7"/>
    <n v="104"/>
    <n v="104.3"/>
    <n v="104.7"/>
    <n v="105.5"/>
    <n v="1384.0000000000002"/>
    <n v="321.2"/>
    <n v="732.3"/>
  </r>
  <r>
    <x v="0"/>
    <n v="2013"/>
    <s v="April"/>
    <x v="3"/>
    <n v="110.2"/>
    <n v="109.5"/>
    <n v="106.9"/>
    <n v="106.3"/>
    <n v="105.7"/>
    <n v="108.3"/>
    <n v="103.4"/>
    <n v="105.7"/>
    <n v="104.2"/>
    <n v="103.2"/>
    <n v="106.5"/>
    <n v="108.8"/>
    <n v="107.1"/>
    <n v="107.1"/>
    <n v="108.1"/>
    <n v="107.4"/>
    <n v="108"/>
    <n v="139.26"/>
    <n v="106.5"/>
    <n v="106.1"/>
    <n v="105.1"/>
    <n v="104.4"/>
    <n v="104.5"/>
    <n v="104.8"/>
    <n v="102.7"/>
    <n v="104.6"/>
    <n v="106.4"/>
    <n v="1385.8"/>
    <n v="323.5"/>
    <n v="732.2"/>
  </r>
  <r>
    <x v="1"/>
    <n v="2013"/>
    <s v="April"/>
    <x v="3"/>
    <n v="114.6"/>
    <n v="113.4"/>
    <n v="106"/>
    <n v="104.7"/>
    <n v="102.1"/>
    <n v="109.5"/>
    <n v="109.7"/>
    <n v="104.6"/>
    <n v="102"/>
    <n v="103.5"/>
    <n v="108.2"/>
    <n v="110.6"/>
    <n v="108.8"/>
    <n v="108.5"/>
    <n v="107.9"/>
    <n v="106.4"/>
    <n v="107.7"/>
    <n v="100.5"/>
    <n v="106.4"/>
    <n v="106.5"/>
    <n v="105.7"/>
    <n v="105"/>
    <n v="104"/>
    <n v="105.2"/>
    <n v="103.2"/>
    <n v="105.1"/>
    <n v="105.7"/>
    <n v="1397.6999999999998"/>
    <n v="322"/>
    <n v="734.7"/>
  </r>
  <r>
    <x v="2"/>
    <n v="2013"/>
    <s v="April"/>
    <x v="3"/>
    <n v="111.6"/>
    <n v="110.9"/>
    <n v="106.6"/>
    <n v="105.7"/>
    <n v="104.4"/>
    <n v="108.9"/>
    <n v="105.5"/>
    <n v="105.3"/>
    <n v="103.5"/>
    <n v="103.3"/>
    <n v="107.2"/>
    <n v="109.6"/>
    <n v="107.7"/>
    <n v="107.5"/>
    <n v="108"/>
    <n v="107"/>
    <n v="107.9"/>
    <n v="100.5"/>
    <n v="106.5"/>
    <n v="106.3"/>
    <n v="105.3"/>
    <n v="104.7"/>
    <n v="104.2"/>
    <n v="105"/>
    <n v="102.9"/>
    <n v="104.8"/>
    <n v="106.1"/>
    <n v="1390.2"/>
    <n v="322.89999999999998"/>
    <n v="733.19999999999993"/>
  </r>
  <r>
    <x v="0"/>
    <n v="2013"/>
    <s v="May"/>
    <x v="4"/>
    <n v="110.9"/>
    <n v="109.8"/>
    <n v="105.9"/>
    <n v="107.5"/>
    <n v="105.3"/>
    <n v="108.1"/>
    <n v="107.3"/>
    <n v="106.1"/>
    <n v="103.7"/>
    <n v="104"/>
    <n v="107.4"/>
    <n v="109.9"/>
    <n v="108.1"/>
    <n v="108.1"/>
    <n v="108.8"/>
    <n v="107.9"/>
    <n v="108.6"/>
    <n v="139.26"/>
    <n v="107.5"/>
    <n v="106.8"/>
    <n v="105.7"/>
    <n v="104.1"/>
    <n v="105"/>
    <n v="105.5"/>
    <n v="102.1"/>
    <n v="104.8"/>
    <n v="107.2"/>
    <n v="1394"/>
    <n v="325.29999999999995"/>
    <n v="734"/>
  </r>
  <r>
    <x v="1"/>
    <n v="2013"/>
    <s v="May"/>
    <x v="4"/>
    <n v="115.4"/>
    <n v="114.2"/>
    <n v="102.7"/>
    <n v="105.5"/>
    <n v="101.5"/>
    <n v="110.6"/>
    <n v="123.7"/>
    <n v="105.2"/>
    <n v="101.9"/>
    <n v="105"/>
    <n v="109.1"/>
    <n v="111.3"/>
    <n v="111.1"/>
    <n v="109.8"/>
    <n v="108.5"/>
    <n v="106.7"/>
    <n v="108.3"/>
    <n v="100.5"/>
    <n v="107.2"/>
    <n v="107.1"/>
    <n v="106.2"/>
    <n v="103.9"/>
    <n v="104.6"/>
    <n v="105.7"/>
    <n v="102.6"/>
    <n v="104.9"/>
    <n v="106.6"/>
    <n v="1417.1999999999998"/>
    <n v="323.5"/>
    <n v="735.00000000000011"/>
  </r>
  <r>
    <x v="2"/>
    <n v="2013"/>
    <s v="May"/>
    <x v="4"/>
    <n v="112.3"/>
    <n v="111.3"/>
    <n v="104.7"/>
    <n v="106.8"/>
    <n v="103.9"/>
    <n v="109.3"/>
    <n v="112.9"/>
    <n v="105.8"/>
    <n v="103.1"/>
    <n v="104.3"/>
    <n v="108.1"/>
    <n v="110.5"/>
    <n v="109.2"/>
    <n v="108.6"/>
    <n v="108.7"/>
    <n v="107.4"/>
    <n v="108.5"/>
    <n v="100.5"/>
    <n v="107.4"/>
    <n v="106.9"/>
    <n v="105.9"/>
    <n v="104"/>
    <n v="104.8"/>
    <n v="105.6"/>
    <n v="102.3"/>
    <n v="104.8"/>
    <n v="106.9"/>
    <n v="1402.1999999999998"/>
    <n v="324.60000000000002"/>
    <n v="734.3"/>
  </r>
  <r>
    <x v="0"/>
    <n v="2013"/>
    <s v="June"/>
    <x v="5"/>
    <n v="112.3"/>
    <n v="112.1"/>
    <n v="108.1"/>
    <n v="108.3"/>
    <n v="105.9"/>
    <n v="109.2"/>
    <n v="118"/>
    <n v="106.8"/>
    <n v="104.1"/>
    <n v="105.4"/>
    <n v="108.2"/>
    <n v="111"/>
    <n v="110.6"/>
    <n v="109"/>
    <n v="109.7"/>
    <n v="108.8"/>
    <n v="109.5"/>
    <n v="139.26"/>
    <n v="108.5"/>
    <n v="107.5"/>
    <n v="106.3"/>
    <n v="105"/>
    <n v="105.6"/>
    <n v="106.5"/>
    <n v="102.5"/>
    <n v="105.5"/>
    <n v="108.9"/>
    <n v="1420"/>
    <n v="328"/>
    <n v="738.9"/>
  </r>
  <r>
    <x v="1"/>
    <n v="2013"/>
    <s v="June"/>
    <x v="5"/>
    <n v="117"/>
    <n v="120.1"/>
    <n v="112.5"/>
    <n v="107.3"/>
    <n v="101.3"/>
    <n v="112.4"/>
    <n v="143.6"/>
    <n v="105.4"/>
    <n v="101.4"/>
    <n v="106.4"/>
    <n v="110"/>
    <n v="112.2"/>
    <n v="115"/>
    <n v="110.9"/>
    <n v="109.2"/>
    <n v="107.2"/>
    <n v="108.9"/>
    <n v="106.6"/>
    <n v="108"/>
    <n v="107.7"/>
    <n v="106.5"/>
    <n v="105.2"/>
    <n v="105.2"/>
    <n v="108.1"/>
    <n v="103.3"/>
    <n v="106.1"/>
    <n v="109.7"/>
    <n v="1464.6000000000001"/>
    <n v="325.3"/>
    <n v="742.09999999999991"/>
  </r>
  <r>
    <x v="2"/>
    <n v="2013"/>
    <s v="June"/>
    <x v="5"/>
    <n v="113.8"/>
    <n v="114.9"/>
    <n v="109.8"/>
    <n v="107.9"/>
    <n v="104.2"/>
    <n v="110.7"/>
    <n v="126.7"/>
    <n v="106.3"/>
    <n v="103.2"/>
    <n v="105.7"/>
    <n v="109"/>
    <n v="111.6"/>
    <n v="112.2"/>
    <n v="109.5"/>
    <n v="109.5"/>
    <n v="108.1"/>
    <n v="109.3"/>
    <n v="106.6"/>
    <n v="108.3"/>
    <n v="107.6"/>
    <n v="106.4"/>
    <n v="105.1"/>
    <n v="105.4"/>
    <n v="107.4"/>
    <n v="102.8"/>
    <n v="105.8"/>
    <n v="109.3"/>
    <n v="1436"/>
    <n v="326.89999999999998"/>
    <n v="740.49999999999989"/>
  </r>
  <r>
    <x v="0"/>
    <n v="2013"/>
    <s v="July"/>
    <x v="6"/>
    <n v="113.4"/>
    <n v="114.9"/>
    <n v="110.5"/>
    <n v="109.3"/>
    <n v="106.2"/>
    <n v="110.3"/>
    <n v="129.19999999999999"/>
    <n v="107.1"/>
    <n v="104.3"/>
    <n v="106.4"/>
    <n v="109.1"/>
    <n v="112.1"/>
    <n v="113.1"/>
    <n v="109.8"/>
    <n v="110.5"/>
    <n v="109.5"/>
    <n v="110.3"/>
    <n v="139.26"/>
    <n v="109.5"/>
    <n v="108.3"/>
    <n v="106.9"/>
    <n v="106.8"/>
    <n v="106.4"/>
    <n v="107.8"/>
    <n v="102.5"/>
    <n v="106.5"/>
    <n v="110.7"/>
    <n v="1445.8999999999996"/>
    <n v="330.3"/>
    <n v="745.19999999999993"/>
  </r>
  <r>
    <x v="1"/>
    <n v="2013"/>
    <s v="July"/>
    <x v="6"/>
    <n v="117.8"/>
    <n v="119.2"/>
    <n v="114"/>
    <n v="108.3"/>
    <n v="101.1"/>
    <n v="113.2"/>
    <n v="160.9"/>
    <n v="105.1"/>
    <n v="101.3"/>
    <n v="107.5"/>
    <n v="110.4"/>
    <n v="113.1"/>
    <n v="117.5"/>
    <n v="111.7"/>
    <n v="109.8"/>
    <n v="107.8"/>
    <n v="109.5"/>
    <n v="107.7"/>
    <n v="108.6"/>
    <n v="108.1"/>
    <n v="107.1"/>
    <n v="107.3"/>
    <n v="105.9"/>
    <n v="110.1"/>
    <n v="103.2"/>
    <n v="107.3"/>
    <n v="111.4"/>
    <n v="1489.4"/>
    <n v="327.10000000000002"/>
    <n v="749"/>
  </r>
  <r>
    <x v="2"/>
    <n v="2013"/>
    <s v="July"/>
    <x v="6"/>
    <n v="114.8"/>
    <n v="116.4"/>
    <n v="111.9"/>
    <n v="108.9"/>
    <n v="104.3"/>
    <n v="111.7"/>
    <n v="140"/>
    <n v="106.4"/>
    <n v="103.3"/>
    <n v="106.8"/>
    <n v="109.6"/>
    <n v="112.6"/>
    <n v="114.7"/>
    <n v="110.3"/>
    <n v="110.2"/>
    <n v="108.8"/>
    <n v="110"/>
    <n v="107.7"/>
    <n v="109.2"/>
    <n v="108.2"/>
    <n v="107"/>
    <n v="107.1"/>
    <n v="106.1"/>
    <n v="109.1"/>
    <n v="102.8"/>
    <n v="106.9"/>
    <n v="111"/>
    <n v="1461.3999999999999"/>
    <n v="329"/>
    <n v="747.19999999999993"/>
  </r>
  <r>
    <x v="0"/>
    <n v="2013"/>
    <s v="August"/>
    <x v="7"/>
    <n v="114.3"/>
    <n v="115.4"/>
    <n v="111.1"/>
    <n v="110"/>
    <n v="106.4"/>
    <n v="110.8"/>
    <n v="138.9"/>
    <n v="107.4"/>
    <n v="104.1"/>
    <n v="106.9"/>
    <n v="109.7"/>
    <n v="112.6"/>
    <n v="114.9"/>
    <n v="110.7"/>
    <n v="111.3"/>
    <n v="110.2"/>
    <n v="111.1"/>
    <n v="139.26"/>
    <n v="109.9"/>
    <n v="108.7"/>
    <n v="107.5"/>
    <n v="107.8"/>
    <n v="106.8"/>
    <n v="108.7"/>
    <n v="105"/>
    <n v="107.5"/>
    <n v="112.1"/>
    <n v="1462.5"/>
    <n v="332.6"/>
    <n v="752"/>
  </r>
  <r>
    <x v="1"/>
    <n v="2013"/>
    <s v="August"/>
    <x v="7"/>
    <n v="118.3"/>
    <n v="120.4"/>
    <n v="112.7"/>
    <n v="108.9"/>
    <n v="101.1"/>
    <n v="108.7"/>
    <n v="177"/>
    <n v="104.7"/>
    <n v="101"/>
    <n v="108.5"/>
    <n v="110.9"/>
    <n v="114.3"/>
    <n v="119.6"/>
    <n v="112.4"/>
    <n v="110.6"/>
    <n v="108.3"/>
    <n v="110.2"/>
    <n v="108.9"/>
    <n v="109.3"/>
    <n v="108.7"/>
    <n v="107.6"/>
    <n v="108.1"/>
    <n v="106.5"/>
    <n v="110.8"/>
    <n v="106"/>
    <n v="108.3"/>
    <n v="112.7"/>
    <n v="1506.1000000000001"/>
    <n v="329.09999999999997"/>
    <n v="755.99999999999989"/>
  </r>
  <r>
    <x v="2"/>
    <n v="2013"/>
    <s v="August"/>
    <x v="7"/>
    <n v="115.6"/>
    <n v="117.2"/>
    <n v="111.7"/>
    <n v="109.6"/>
    <n v="104.5"/>
    <n v="109.8"/>
    <n v="151.80000000000001"/>
    <n v="106.5"/>
    <n v="103.1"/>
    <n v="107.4"/>
    <n v="110.2"/>
    <n v="113.4"/>
    <n v="116.6"/>
    <n v="111.2"/>
    <n v="111"/>
    <n v="109.4"/>
    <n v="110.7"/>
    <n v="108.9"/>
    <n v="109.7"/>
    <n v="108.7"/>
    <n v="107.5"/>
    <n v="108"/>
    <n v="106.6"/>
    <n v="109.9"/>
    <n v="105.4"/>
    <n v="107.9"/>
    <n v="112.4"/>
    <n v="1477.4"/>
    <n v="331.1"/>
    <n v="753.99999999999989"/>
  </r>
  <r>
    <x v="0"/>
    <n v="2013"/>
    <s v="September"/>
    <x v="8"/>
    <n v="115.4"/>
    <n v="115.7"/>
    <n v="111.7"/>
    <n v="111"/>
    <n v="107.4"/>
    <n v="110.9"/>
    <n v="154"/>
    <n v="108.1"/>
    <n v="104.2"/>
    <n v="107.9"/>
    <n v="110.4"/>
    <n v="114"/>
    <n v="117.8"/>
    <n v="111.7"/>
    <n v="112.7"/>
    <n v="111.4"/>
    <n v="112.5"/>
    <n v="139.26"/>
    <n v="111.1"/>
    <n v="109.6"/>
    <n v="108.3"/>
    <n v="109.3"/>
    <n v="107.7"/>
    <n v="109.8"/>
    <n v="106.7"/>
    <n v="108.7"/>
    <n v="114.2"/>
    <n v="1488.5000000000002"/>
    <n v="336.6"/>
    <n v="760.1"/>
  </r>
  <r>
    <x v="1"/>
    <n v="2013"/>
    <s v="September"/>
    <x v="8"/>
    <n v="118.6"/>
    <n v="119.1"/>
    <n v="113.2"/>
    <n v="109.6"/>
    <n v="101.7"/>
    <n v="103.2"/>
    <n v="174.3"/>
    <n v="105.1"/>
    <n v="100.8"/>
    <n v="109.1"/>
    <n v="111.1"/>
    <n v="115.4"/>
    <n v="119.2"/>
    <n v="112.9"/>
    <n v="111.4"/>
    <n v="109"/>
    <n v="111.1"/>
    <n v="109.7"/>
    <n v="109.5"/>
    <n v="109.6"/>
    <n v="107.9"/>
    <n v="110.4"/>
    <n v="107.4"/>
    <n v="111.2"/>
    <n v="106.9"/>
    <n v="109.4"/>
    <n v="113.2"/>
    <n v="1500.4"/>
    <n v="331.5"/>
    <n v="762.8"/>
  </r>
  <r>
    <x v="2"/>
    <n v="2013"/>
    <s v="September"/>
    <x v="8"/>
    <n v="116.4"/>
    <n v="116.9"/>
    <n v="112.3"/>
    <n v="110.5"/>
    <n v="105.3"/>
    <n v="107.3"/>
    <n v="160.9"/>
    <n v="107.1"/>
    <n v="103.1"/>
    <n v="108.3"/>
    <n v="110.7"/>
    <n v="114.6"/>
    <n v="118.3"/>
    <n v="112"/>
    <n v="112.2"/>
    <n v="110.4"/>
    <n v="111.9"/>
    <n v="109.7"/>
    <n v="110.5"/>
    <n v="109.6"/>
    <n v="108.1"/>
    <n v="109.9"/>
    <n v="107.5"/>
    <n v="110.6"/>
    <n v="106.8"/>
    <n v="109"/>
    <n v="113.7"/>
    <n v="1491.6999999999998"/>
    <n v="334.5"/>
    <n v="761.5"/>
  </r>
  <r>
    <x v="0"/>
    <n v="2013"/>
    <s v="October"/>
    <x v="9"/>
    <n v="116.3"/>
    <n v="115.4"/>
    <n v="112.6"/>
    <n v="111.7"/>
    <n v="107.7"/>
    <n v="113.2"/>
    <n v="164.9"/>
    <n v="108.3"/>
    <n v="103.9"/>
    <n v="108.2"/>
    <n v="111.1"/>
    <n v="114.9"/>
    <n v="119.8"/>
    <n v="112.2"/>
    <n v="113.6"/>
    <n v="112.3"/>
    <n v="113.4"/>
    <n v="139.26"/>
    <n v="111.6"/>
    <n v="110.4"/>
    <n v="108.9"/>
    <n v="109.3"/>
    <n v="108.3"/>
    <n v="110.2"/>
    <n v="107.5"/>
    <n v="109.1"/>
    <n v="115.5"/>
    <n v="1508"/>
    <n v="339.29999999999995"/>
    <n v="763.7"/>
  </r>
  <r>
    <x v="1"/>
    <n v="2013"/>
    <s v="October"/>
    <x v="9"/>
    <n v="118.9"/>
    <n v="118.1"/>
    <n v="114.5"/>
    <n v="110.4"/>
    <n v="102.3"/>
    <n v="106.2"/>
    <n v="183.5"/>
    <n v="105.3"/>
    <n v="100.2"/>
    <n v="109.6"/>
    <n v="111.4"/>
    <n v="116"/>
    <n v="120.8"/>
    <n v="113.5"/>
    <n v="112.5"/>
    <n v="109.7"/>
    <n v="112"/>
    <n v="110.5"/>
    <n v="109.7"/>
    <n v="110.2"/>
    <n v="108.2"/>
    <n v="109.7"/>
    <n v="108"/>
    <n v="111.3"/>
    <n v="107.3"/>
    <n v="109.4"/>
    <n v="114"/>
    <n v="1517.1999999999998"/>
    <n v="334.2"/>
    <n v="764.09999999999991"/>
  </r>
  <r>
    <x v="2"/>
    <n v="2013"/>
    <s v="October"/>
    <x v="9"/>
    <n v="117.1"/>
    <n v="116.3"/>
    <n v="113.3"/>
    <n v="111.2"/>
    <n v="105.7"/>
    <n v="109.9"/>
    <n v="171.2"/>
    <n v="107.3"/>
    <n v="102.7"/>
    <n v="108.7"/>
    <n v="111.2"/>
    <n v="115.4"/>
    <n v="120.2"/>
    <n v="112.5"/>
    <n v="113.2"/>
    <n v="111.2"/>
    <n v="112.8"/>
    <n v="110.5"/>
    <n v="110.9"/>
    <n v="110.3"/>
    <n v="108.6"/>
    <n v="109.5"/>
    <n v="108.1"/>
    <n v="110.8"/>
    <n v="107.4"/>
    <n v="109.2"/>
    <n v="114.8"/>
    <n v="1510.2000000000003"/>
    <n v="337.2"/>
    <n v="763.9"/>
  </r>
  <r>
    <x v="0"/>
    <n v="2013"/>
    <s v="November "/>
    <x v="10"/>
    <n v="117.3"/>
    <n v="114.9"/>
    <n v="116.2"/>
    <n v="112.8"/>
    <n v="108.9"/>
    <n v="116.6"/>
    <n v="178.1"/>
    <n v="109.1"/>
    <n v="103.6"/>
    <n v="109"/>
    <n v="111.8"/>
    <n v="116"/>
    <n v="122.5"/>
    <n v="112.8"/>
    <n v="114.6"/>
    <n v="113.1"/>
    <n v="114.4"/>
    <n v="139.26"/>
    <n v="112.6"/>
    <n v="111.3"/>
    <n v="109.7"/>
    <n v="109.6"/>
    <n v="108.7"/>
    <n v="111"/>
    <n v="108.2"/>
    <n v="109.8"/>
    <n v="117.4"/>
    <n v="1536.8"/>
    <n v="342.1"/>
    <n v="768.3"/>
  </r>
  <r>
    <x v="1"/>
    <n v="2013"/>
    <s v="November"/>
    <x v="11"/>
    <n v="119.8"/>
    <n v="116.3"/>
    <n v="122.6"/>
    <n v="112"/>
    <n v="103.2"/>
    <n v="110"/>
    <n v="192.8"/>
    <n v="106.3"/>
    <n v="99.5"/>
    <n v="110.3"/>
    <n v="111.8"/>
    <n v="117.1"/>
    <n v="122.9"/>
    <n v="114.1"/>
    <n v="113.5"/>
    <n v="110.3"/>
    <n v="113"/>
    <n v="111.1"/>
    <n v="110"/>
    <n v="110.9"/>
    <n v="108.6"/>
    <n v="109.5"/>
    <n v="108.5"/>
    <n v="111.3"/>
    <n v="107.9"/>
    <n v="109.6"/>
    <n v="115"/>
    <n v="1544.6"/>
    <n v="336.8"/>
    <n v="766.3"/>
  </r>
  <r>
    <x v="2"/>
    <n v="2013"/>
    <s v="November"/>
    <x v="11"/>
    <n v="118.1"/>
    <n v="115.4"/>
    <n v="118.7"/>
    <n v="112.5"/>
    <n v="106.8"/>
    <n v="113.5"/>
    <n v="183.1"/>
    <n v="108.2"/>
    <n v="102.2"/>
    <n v="109.4"/>
    <n v="111.8"/>
    <n v="116.5"/>
    <n v="122.6"/>
    <n v="113.1"/>
    <n v="114.2"/>
    <n v="111.9"/>
    <n v="113.8"/>
    <n v="111.1"/>
    <n v="111.6"/>
    <n v="111.1"/>
    <n v="109.3"/>
    <n v="109.5"/>
    <n v="108.6"/>
    <n v="111.2"/>
    <n v="108.1"/>
    <n v="109.7"/>
    <n v="116.3"/>
    <n v="1538.8"/>
    <n v="339.90000000000003"/>
    <n v="767.50000000000011"/>
  </r>
  <r>
    <x v="0"/>
    <n v="2013"/>
    <s v="December"/>
    <x v="12"/>
    <n v="118.4"/>
    <n v="115.9"/>
    <n v="120.4"/>
    <n v="113.8"/>
    <n v="109.5"/>
    <n v="115.5"/>
    <n v="145.69999999999999"/>
    <n v="109.5"/>
    <n v="102.9"/>
    <n v="109.8"/>
    <n v="112.1"/>
    <n v="116.8"/>
    <n v="118.7"/>
    <n v="113.6"/>
    <n v="115.8"/>
    <n v="114"/>
    <n v="115.5"/>
    <n v="139.26"/>
    <n v="112.8"/>
    <n v="112.1"/>
    <n v="110.1"/>
    <n v="109.9"/>
    <n v="109.2"/>
    <n v="111.6"/>
    <n v="108.1"/>
    <n v="110.1"/>
    <n v="115.5"/>
    <n v="1509"/>
    <n v="345.3"/>
    <n v="771.1"/>
  </r>
  <r>
    <x v="1"/>
    <n v="2013"/>
    <s v="December"/>
    <x v="12"/>
    <n v="120.5"/>
    <n v="118.1"/>
    <n v="128.5"/>
    <n v="112.8"/>
    <n v="103.4"/>
    <n v="110.7"/>
    <n v="144.80000000000001"/>
    <n v="107.1"/>
    <n v="98.6"/>
    <n v="111.9"/>
    <n v="112.1"/>
    <n v="118.1"/>
    <n v="117.8"/>
    <n v="115"/>
    <n v="114.2"/>
    <n v="110.9"/>
    <n v="113.7"/>
    <n v="110.7"/>
    <n v="110.4"/>
    <n v="111.3"/>
    <n v="109"/>
    <n v="109.7"/>
    <n v="108.9"/>
    <n v="111.4"/>
    <n v="107.7"/>
    <n v="109.8"/>
    <n v="113.3"/>
    <n v="1504.4"/>
    <n v="338.8"/>
    <n v="767.8"/>
  </r>
  <r>
    <x v="2"/>
    <n v="2013"/>
    <s v="December"/>
    <x v="12"/>
    <n v="119.1"/>
    <n v="116.7"/>
    <n v="123.5"/>
    <n v="113.4"/>
    <n v="107.3"/>
    <n v="113.3"/>
    <n v="145.4"/>
    <n v="108.7"/>
    <n v="101.5"/>
    <n v="110.5"/>
    <n v="112.1"/>
    <n v="117.4"/>
    <n v="118.4"/>
    <n v="114"/>
    <n v="115.2"/>
    <n v="112.7"/>
    <n v="114.8"/>
    <n v="110.7"/>
    <n v="111.9"/>
    <n v="111.7"/>
    <n v="109.7"/>
    <n v="109.8"/>
    <n v="109"/>
    <n v="111.5"/>
    <n v="107.9"/>
    <n v="110"/>
    <n v="114.5"/>
    <n v="1507.3000000000002"/>
    <n v="342.7"/>
    <n v="769.6"/>
  </r>
  <r>
    <x v="0"/>
    <n v="2014"/>
    <s v="January"/>
    <x v="13"/>
    <n v="118.9"/>
    <n v="117.1"/>
    <n v="120.5"/>
    <n v="114.4"/>
    <n v="109"/>
    <n v="115.5"/>
    <n v="123.9"/>
    <n v="109.6"/>
    <n v="101.8"/>
    <n v="110.2"/>
    <n v="112.4"/>
    <n v="117.3"/>
    <n v="116"/>
    <n v="114"/>
    <n v="116.5"/>
    <n v="114.5"/>
    <n v="116.2"/>
    <n v="139.26"/>
    <n v="113"/>
    <n v="112.6"/>
    <n v="110.6"/>
    <n v="110.5"/>
    <n v="109.6"/>
    <n v="111.8"/>
    <n v="108.3"/>
    <n v="110.6"/>
    <n v="114.2"/>
    <n v="1486.6000000000001"/>
    <n v="347.2"/>
    <n v="773.99999999999989"/>
  </r>
  <r>
    <x v="1"/>
    <n v="2014"/>
    <s v="January"/>
    <x v="13"/>
    <n v="121.2"/>
    <n v="122"/>
    <n v="129.9"/>
    <n v="113.6"/>
    <n v="102.9"/>
    <n v="112.1"/>
    <n v="118.9"/>
    <n v="107.5"/>
    <n v="96.9"/>
    <n v="112.7"/>
    <n v="112.1"/>
    <n v="119"/>
    <n v="115.5"/>
    <n v="115.7"/>
    <n v="114.8"/>
    <n v="111.3"/>
    <n v="114.3"/>
    <n v="111.6"/>
    <n v="111"/>
    <n v="111.9"/>
    <n v="109.7"/>
    <n v="110.8"/>
    <n v="109.8"/>
    <n v="111.5"/>
    <n v="108"/>
    <n v="110.5"/>
    <n v="112.9"/>
    <n v="1484.3"/>
    <n v="340.4"/>
    <n v="772.2"/>
  </r>
  <r>
    <x v="2"/>
    <n v="2014"/>
    <s v="January"/>
    <x v="13"/>
    <n v="119.6"/>
    <n v="118.8"/>
    <n v="124.1"/>
    <n v="114.1"/>
    <n v="106.8"/>
    <n v="113.9"/>
    <n v="122.2"/>
    <n v="108.9"/>
    <n v="100.2"/>
    <n v="111"/>
    <n v="112.3"/>
    <n v="118.1"/>
    <n v="115.8"/>
    <n v="114.5"/>
    <n v="115.8"/>
    <n v="113.2"/>
    <n v="115.4"/>
    <n v="111.6"/>
    <n v="112.2"/>
    <n v="112.3"/>
    <n v="110.3"/>
    <n v="110.7"/>
    <n v="109.7"/>
    <n v="111.6"/>
    <n v="108.2"/>
    <n v="110.6"/>
    <n v="113.6"/>
    <n v="1485.7999999999997"/>
    <n v="344.4"/>
    <n v="773.40000000000009"/>
  </r>
  <r>
    <x v="0"/>
    <n v="2014"/>
    <s v="February"/>
    <x v="14"/>
    <n v="119.4"/>
    <n v="117.7"/>
    <n v="121.2"/>
    <n v="115"/>
    <n v="109"/>
    <n v="116.6"/>
    <n v="116"/>
    <n v="109.8"/>
    <n v="101.1"/>
    <n v="110.4"/>
    <n v="112.9"/>
    <n v="117.8"/>
    <n v="115.3"/>
    <n v="114.2"/>
    <n v="117.1"/>
    <n v="114.5"/>
    <n v="116.7"/>
    <n v="139.26"/>
    <n v="113.2"/>
    <n v="112.9"/>
    <n v="110.9"/>
    <n v="110.8"/>
    <n v="109.9"/>
    <n v="112"/>
    <n v="108.7"/>
    <n v="110.9"/>
    <n v="114"/>
    <n v="1482.2"/>
    <n v="348.3"/>
    <n v="776.1"/>
  </r>
  <r>
    <x v="1"/>
    <n v="2014"/>
    <s v="February"/>
    <x v="14"/>
    <n v="121.9"/>
    <n v="122"/>
    <n v="124.5"/>
    <n v="115.2"/>
    <n v="102.5"/>
    <n v="114.1"/>
    <n v="111.5"/>
    <n v="108.2"/>
    <n v="95.4"/>
    <n v="113.5"/>
    <n v="112.1"/>
    <n v="119.9"/>
    <n v="115.2"/>
    <n v="116.2"/>
    <n v="115.3"/>
    <n v="111.7"/>
    <n v="114.7"/>
    <n v="112.5"/>
    <n v="111.1"/>
    <n v="112.6"/>
    <n v="110.4"/>
    <n v="111.3"/>
    <n v="110.3"/>
    <n v="111.6"/>
    <n v="108.7"/>
    <n v="111"/>
    <n v="113.1"/>
    <n v="1476"/>
    <n v="341.7"/>
    <n v="775.90000000000009"/>
  </r>
  <r>
    <x v="2"/>
    <n v="2014"/>
    <s v="February"/>
    <x v="14"/>
    <n v="120.2"/>
    <n v="119.2"/>
    <n v="122.5"/>
    <n v="115.1"/>
    <n v="106.6"/>
    <n v="115.4"/>
    <n v="114.5"/>
    <n v="109.3"/>
    <n v="99.2"/>
    <n v="111.4"/>
    <n v="112.6"/>
    <n v="118.8"/>
    <n v="115.3"/>
    <n v="114.7"/>
    <n v="116.4"/>
    <n v="113.3"/>
    <n v="115.9"/>
    <n v="112.5"/>
    <n v="112.4"/>
    <n v="112.8"/>
    <n v="110.7"/>
    <n v="111.1"/>
    <n v="110.1"/>
    <n v="111.8"/>
    <n v="108.7"/>
    <n v="110.9"/>
    <n v="113.6"/>
    <n v="1480.1"/>
    <n v="345.6"/>
    <n v="776.1"/>
  </r>
  <r>
    <x v="0"/>
    <n v="2014"/>
    <s v="March"/>
    <x v="15"/>
    <n v="120.1"/>
    <n v="118.1"/>
    <n v="120.7"/>
    <n v="116.1"/>
    <n v="109.3"/>
    <n v="119.6"/>
    <n v="117.9"/>
    <n v="110.2"/>
    <n v="101.2"/>
    <n v="110.7"/>
    <n v="113"/>
    <n v="118.3"/>
    <n v="116.2"/>
    <n v="114.6"/>
    <n v="117.5"/>
    <n v="114.9"/>
    <n v="117.2"/>
    <n v="139.26"/>
    <n v="113.4"/>
    <n v="113.4"/>
    <n v="111.4"/>
    <n v="111.2"/>
    <n v="110.2"/>
    <n v="112.4"/>
    <n v="108.9"/>
    <n v="111.3"/>
    <n v="114.6"/>
    <n v="1491.4"/>
    <n v="349.6"/>
    <n v="778.8"/>
  </r>
  <r>
    <x v="1"/>
    <n v="2014"/>
    <s v="March"/>
    <x v="15"/>
    <n v="122.1"/>
    <n v="121.4"/>
    <n v="121.5"/>
    <n v="116.2"/>
    <n v="102.8"/>
    <n v="117.7"/>
    <n v="113.3"/>
    <n v="108.9"/>
    <n v="96.3"/>
    <n v="114.1"/>
    <n v="112.2"/>
    <n v="120.5"/>
    <n v="116"/>
    <n v="116.7"/>
    <n v="115.8"/>
    <n v="112.1"/>
    <n v="115.2"/>
    <n v="113.2"/>
    <n v="110.9"/>
    <n v="113"/>
    <n v="110.8"/>
    <n v="111.6"/>
    <n v="110.9"/>
    <n v="111.8"/>
    <n v="109.2"/>
    <n v="111.4"/>
    <n v="113.7"/>
    <n v="1483"/>
    <n v="343.09999999999997"/>
    <n v="778.69999999999993"/>
  </r>
  <r>
    <x v="2"/>
    <n v="2014"/>
    <s v="Marcrh"/>
    <x v="16"/>
    <n v="120.7"/>
    <n v="119.3"/>
    <n v="121"/>
    <n v="116.1"/>
    <n v="106.9"/>
    <n v="118.7"/>
    <n v="116.3"/>
    <n v="109.8"/>
    <n v="99.6"/>
    <n v="111.8"/>
    <n v="112.7"/>
    <n v="119.3"/>
    <n v="116.1"/>
    <n v="115.2"/>
    <n v="116.8"/>
    <n v="113.7"/>
    <n v="116.4"/>
    <n v="113.2"/>
    <n v="112.5"/>
    <n v="113.2"/>
    <n v="111.2"/>
    <n v="111.4"/>
    <n v="110.6"/>
    <n v="112"/>
    <n v="109"/>
    <n v="111.3"/>
    <n v="114.2"/>
    <n v="1488.2999999999997"/>
    <n v="346.9"/>
    <n v="778.69999999999993"/>
  </r>
  <r>
    <x v="0"/>
    <n v="2014"/>
    <s v="April"/>
    <x v="17"/>
    <n v="120.2"/>
    <n v="118.9"/>
    <n v="118.1"/>
    <n v="117"/>
    <n v="109.7"/>
    <n v="125.5"/>
    <n v="120.5"/>
    <n v="111"/>
    <n v="102.6"/>
    <n v="111.2"/>
    <n v="113.5"/>
    <n v="118.7"/>
    <n v="117.2"/>
    <n v="115.4"/>
    <n v="118.1"/>
    <n v="116.1"/>
    <n v="117.8"/>
    <n v="139.26"/>
    <n v="113.4"/>
    <n v="113.7"/>
    <n v="111.8"/>
    <n v="111.2"/>
    <n v="110.5"/>
    <n v="113"/>
    <n v="108.9"/>
    <n v="111.5"/>
    <n v="115.4"/>
    <n v="1504.1000000000001"/>
    <n v="352"/>
    <n v="780.6"/>
  </r>
  <r>
    <x v="1"/>
    <n v="2014"/>
    <s v="April"/>
    <x v="17"/>
    <n v="122.5"/>
    <n v="121.7"/>
    <n v="113.3"/>
    <n v="117"/>
    <n v="103.1"/>
    <n v="126.7"/>
    <n v="121.2"/>
    <n v="111"/>
    <n v="100.3"/>
    <n v="115.3"/>
    <n v="112.7"/>
    <n v="121"/>
    <n v="118.2"/>
    <n v="117.6"/>
    <n v="116.3"/>
    <n v="112.5"/>
    <n v="115.7"/>
    <n v="113.9"/>
    <n v="110.9"/>
    <n v="113.4"/>
    <n v="111"/>
    <n v="111.2"/>
    <n v="111.2"/>
    <n v="112.5"/>
    <n v="109.1"/>
    <n v="111.4"/>
    <n v="114.7"/>
    <n v="1504.0000000000002"/>
    <n v="344.5"/>
    <n v="779.8"/>
  </r>
  <r>
    <x v="2"/>
    <n v="2014"/>
    <s v="April"/>
    <x v="17"/>
    <n v="120.9"/>
    <n v="119.9"/>
    <n v="116.2"/>
    <n v="117"/>
    <n v="107.3"/>
    <n v="126.1"/>
    <n v="120.7"/>
    <n v="111"/>
    <n v="101.8"/>
    <n v="112.6"/>
    <n v="113.2"/>
    <n v="119.8"/>
    <n v="117.6"/>
    <n v="116"/>
    <n v="117.4"/>
    <n v="114.6"/>
    <n v="117"/>
    <n v="113.9"/>
    <n v="112.5"/>
    <n v="113.6"/>
    <n v="111.5"/>
    <n v="111.2"/>
    <n v="110.9"/>
    <n v="112.7"/>
    <n v="109"/>
    <n v="111.5"/>
    <n v="115.1"/>
    <n v="1504.1"/>
    <n v="349"/>
    <n v="780.40000000000009"/>
  </r>
  <r>
    <x v="0"/>
    <n v="2014"/>
    <s v="May"/>
    <x v="18"/>
    <n v="120.3"/>
    <n v="120.2"/>
    <n v="116.9"/>
    <n v="118"/>
    <n v="110.1"/>
    <n v="126.3"/>
    <n v="123.9"/>
    <n v="111.5"/>
    <n v="103.5"/>
    <n v="111.6"/>
    <n v="114.2"/>
    <n v="119.2"/>
    <n v="118.2"/>
    <n v="116.3"/>
    <n v="118.7"/>
    <n v="116.8"/>
    <n v="118.5"/>
    <n v="139.26"/>
    <n v="113.4"/>
    <n v="114.1"/>
    <n v="112.1"/>
    <n v="111.4"/>
    <n v="110.9"/>
    <n v="113.1"/>
    <n v="108.9"/>
    <n v="111.8"/>
    <n v="116"/>
    <n v="1513.8999999999999"/>
    <n v="354"/>
    <n v="782.3"/>
  </r>
  <r>
    <x v="1"/>
    <n v="2014"/>
    <s v="May"/>
    <x v="18"/>
    <n v="122.7"/>
    <n v="124.1"/>
    <n v="114.2"/>
    <n v="119.1"/>
    <n v="103.5"/>
    <n v="129.19999999999999"/>
    <n v="127"/>
    <n v="112.6"/>
    <n v="101.3"/>
    <n v="117"/>
    <n v="112.9"/>
    <n v="121.7"/>
    <n v="120"/>
    <n v="118.3"/>
    <n v="116.8"/>
    <n v="112.9"/>
    <n v="116.2"/>
    <n v="114.3"/>
    <n v="111.1"/>
    <n v="114.1"/>
    <n v="111.2"/>
    <n v="111.3"/>
    <n v="111.5"/>
    <n v="112.9"/>
    <n v="109.3"/>
    <n v="111.7"/>
    <n v="115.6"/>
    <n v="1525.3000000000002"/>
    <n v="345.9"/>
    <n v="782"/>
  </r>
  <r>
    <x v="2"/>
    <n v="2014"/>
    <s v="May"/>
    <x v="18"/>
    <n v="121.1"/>
    <n v="121.6"/>
    <n v="115.9"/>
    <n v="118.4"/>
    <n v="107.7"/>
    <n v="127.7"/>
    <n v="125"/>
    <n v="111.9"/>
    <n v="102.8"/>
    <n v="113.4"/>
    <n v="113.7"/>
    <n v="120.4"/>
    <n v="118.9"/>
    <n v="116.8"/>
    <n v="118"/>
    <n v="115.2"/>
    <n v="117.6"/>
    <n v="114.3"/>
    <n v="112.5"/>
    <n v="114.1"/>
    <n v="111.8"/>
    <n v="111.3"/>
    <n v="111.2"/>
    <n v="113"/>
    <n v="109.1"/>
    <n v="111.8"/>
    <n v="115.8"/>
    <n v="1518.5000000000005"/>
    <n v="350.79999999999995"/>
    <n v="782.3"/>
  </r>
  <r>
    <x v="0"/>
    <n v="2014"/>
    <s v="June"/>
    <x v="19"/>
    <n v="120.7"/>
    <n v="121.6"/>
    <n v="116.1"/>
    <n v="119.3"/>
    <n v="110.3"/>
    <n v="125.8"/>
    <n v="129.30000000000001"/>
    <n v="112.2"/>
    <n v="103.6"/>
    <n v="112.3"/>
    <n v="114.9"/>
    <n v="120.1"/>
    <n v="119.5"/>
    <n v="117.3"/>
    <n v="119.7"/>
    <n v="117.3"/>
    <n v="119.3"/>
    <n v="139.26"/>
    <n v="114.4"/>
    <n v="114.9"/>
    <n v="112.8"/>
    <n v="112.2"/>
    <n v="111.4"/>
    <n v="114.3"/>
    <n v="108"/>
    <n v="112.3"/>
    <n v="117"/>
    <n v="1525.6999999999998"/>
    <n v="356.3"/>
    <n v="785.89999999999986"/>
  </r>
  <r>
    <x v="1"/>
    <n v="2014"/>
    <s v="June"/>
    <x v="19"/>
    <n v="123.1"/>
    <n v="125.9"/>
    <n v="115.4"/>
    <n v="120.4"/>
    <n v="103.4"/>
    <n v="131.19999999999999"/>
    <n v="137.5"/>
    <n v="112.8"/>
    <n v="101.4"/>
    <n v="118.3"/>
    <n v="113.2"/>
    <n v="122.4"/>
    <n v="122"/>
    <n v="119"/>
    <n v="117.4"/>
    <n v="113.2"/>
    <n v="116.7"/>
    <n v="113.9"/>
    <n v="111.2"/>
    <n v="114.3"/>
    <n v="111.4"/>
    <n v="111.5"/>
    <n v="111.8"/>
    <n v="115.1"/>
    <n v="108.7"/>
    <n v="112.2"/>
    <n v="116.4"/>
    <n v="1547"/>
    <n v="347.3"/>
    <n v="785.00000000000011"/>
  </r>
  <r>
    <x v="2"/>
    <n v="2014"/>
    <s v="June"/>
    <x v="19"/>
    <n v="121.5"/>
    <n v="123.1"/>
    <n v="115.8"/>
    <n v="119.7"/>
    <n v="107.8"/>
    <n v="128.30000000000001"/>
    <n v="132.1"/>
    <n v="112.4"/>
    <n v="102.9"/>
    <n v="114.3"/>
    <n v="114.2"/>
    <n v="121.2"/>
    <n v="120.4"/>
    <n v="117.8"/>
    <n v="118.8"/>
    <n v="115.6"/>
    <n v="118.3"/>
    <n v="113.9"/>
    <n v="113.2"/>
    <n v="114.6"/>
    <n v="112.3"/>
    <n v="111.8"/>
    <n v="111.6"/>
    <n v="114.8"/>
    <n v="108.3"/>
    <n v="112.3"/>
    <n v="116.7"/>
    <n v="1533.7000000000003"/>
    <n v="352.7"/>
    <n v="785.69999999999982"/>
  </r>
  <r>
    <x v="0"/>
    <n v="2014"/>
    <s v="July"/>
    <x v="20"/>
    <n v="121.7"/>
    <n v="122.5"/>
    <n v="117.7"/>
    <n v="120.6"/>
    <n v="110.4"/>
    <n v="129.1"/>
    <n v="150.1"/>
    <n v="113.2"/>
    <n v="104.8"/>
    <n v="113.3"/>
    <n v="115.6"/>
    <n v="120.9"/>
    <n v="123.3"/>
    <n v="118"/>
    <n v="120.7"/>
    <n v="118.3"/>
    <n v="120.3"/>
    <n v="139.26"/>
    <n v="115.3"/>
    <n v="115.4"/>
    <n v="113.4"/>
    <n v="113.2"/>
    <n v="111.8"/>
    <n v="115.5"/>
    <n v="108.8"/>
    <n v="113.1"/>
    <n v="119.5"/>
    <n v="1563.2"/>
    <n v="359.3"/>
    <n v="791.19999999999993"/>
  </r>
  <r>
    <x v="1"/>
    <n v="2014"/>
    <s v="July"/>
    <x v="20"/>
    <n v="123.8"/>
    <n v="126.4"/>
    <n v="118"/>
    <n v="121.6"/>
    <n v="103.5"/>
    <n v="133.69999999999999"/>
    <n v="172.4"/>
    <n v="113.1"/>
    <n v="102.7"/>
    <n v="120"/>
    <n v="113.8"/>
    <n v="123.4"/>
    <n v="127.1"/>
    <n v="121"/>
    <n v="118"/>
    <n v="113.6"/>
    <n v="117.4"/>
    <n v="114.8"/>
    <n v="111.6"/>
    <n v="114.9"/>
    <n v="111.5"/>
    <n v="113"/>
    <n v="112.4"/>
    <n v="117.8"/>
    <n v="109.7"/>
    <n v="113.5"/>
    <n v="118.9"/>
    <n v="1599.5"/>
    <n v="349"/>
    <n v="792.8"/>
  </r>
  <r>
    <x v="2"/>
    <n v="2014"/>
    <s v="July"/>
    <x v="20"/>
    <n v="122.4"/>
    <n v="123.9"/>
    <n v="117.8"/>
    <n v="121"/>
    <n v="107.9"/>
    <n v="131.19999999999999"/>
    <n v="157.69999999999999"/>
    <n v="113.2"/>
    <n v="104.1"/>
    <n v="115.5"/>
    <n v="114.8"/>
    <n v="122.1"/>
    <n v="124.7"/>
    <n v="118.8"/>
    <n v="119.6"/>
    <n v="116.3"/>
    <n v="119.1"/>
    <n v="114.8"/>
    <n v="113.9"/>
    <n v="115.2"/>
    <n v="112.7"/>
    <n v="113.1"/>
    <n v="112.1"/>
    <n v="116.8"/>
    <n v="109.2"/>
    <n v="113.3"/>
    <n v="119.2"/>
    <n v="1576.3"/>
    <n v="355"/>
    <n v="792.4"/>
  </r>
  <r>
    <x v="0"/>
    <n v="2014"/>
    <s v="August"/>
    <x v="21"/>
    <n v="121.8"/>
    <n v="122.8"/>
    <n v="117.8"/>
    <n v="121.9"/>
    <n v="110.6"/>
    <n v="129.69999999999999"/>
    <n v="161.1"/>
    <n v="114.1"/>
    <n v="105.1"/>
    <n v="114.6"/>
    <n v="115.8"/>
    <n v="121.7"/>
    <n v="125.3"/>
    <n v="118.8"/>
    <n v="120.9"/>
    <n v="118.8"/>
    <n v="120.7"/>
    <n v="139.26"/>
    <n v="115.4"/>
    <n v="115.9"/>
    <n v="114"/>
    <n v="113.2"/>
    <n v="112.2"/>
    <n v="116.2"/>
    <n v="109.4"/>
    <n v="113.5"/>
    <n v="120.7"/>
    <n v="1582.2999999999997"/>
    <n v="360.4"/>
    <n v="794.4"/>
  </r>
  <r>
    <x v="1"/>
    <n v="2014"/>
    <s v="August"/>
    <x v="21"/>
    <n v="124.8"/>
    <n v="127.3"/>
    <n v="116.5"/>
    <n v="122.2"/>
    <n v="103.6"/>
    <n v="132.69999999999999"/>
    <n v="181.9"/>
    <n v="115.2"/>
    <n v="102.7"/>
    <n v="122.1"/>
    <n v="114.4"/>
    <n v="124.7"/>
    <n v="128.9"/>
    <n v="123"/>
    <n v="118.6"/>
    <n v="114.1"/>
    <n v="117.9"/>
    <n v="115.5"/>
    <n v="111.8"/>
    <n v="115.3"/>
    <n v="112.2"/>
    <n v="112.5"/>
    <n v="112.9"/>
    <n v="119.2"/>
    <n v="110.5"/>
    <n v="113.9"/>
    <n v="119.9"/>
    <n v="1617"/>
    <n v="350.6"/>
    <n v="796.5"/>
  </r>
  <r>
    <x v="2"/>
    <n v="2014"/>
    <s v="August"/>
    <x v="21"/>
    <n v="122.7"/>
    <n v="124.4"/>
    <n v="117.3"/>
    <n v="122"/>
    <n v="108"/>
    <n v="131.1"/>
    <n v="168.2"/>
    <n v="114.5"/>
    <n v="104.3"/>
    <n v="117.1"/>
    <n v="115.2"/>
    <n v="123.1"/>
    <n v="126.6"/>
    <n v="119.9"/>
    <n v="120"/>
    <n v="116.8"/>
    <n v="119.6"/>
    <n v="115.5"/>
    <n v="114"/>
    <n v="115.6"/>
    <n v="113.3"/>
    <n v="112.8"/>
    <n v="112.6"/>
    <n v="118"/>
    <n v="109.9"/>
    <n v="113.7"/>
    <n v="120.3"/>
    <n v="1594.4999999999998"/>
    <n v="356.4"/>
    <n v="795.9"/>
  </r>
  <r>
    <x v="0"/>
    <n v="2014"/>
    <s v="September"/>
    <x v="22"/>
    <n v="122.3"/>
    <n v="122.4"/>
    <n v="117.8"/>
    <n v="122.7"/>
    <n v="110.4"/>
    <n v="129.80000000000001"/>
    <n v="158.80000000000001"/>
    <n v="115"/>
    <n v="104.7"/>
    <n v="114.9"/>
    <n v="116.5"/>
    <n v="122.6"/>
    <n v="125.3"/>
    <n v="119.5"/>
    <n v="121.7"/>
    <n v="119.2"/>
    <n v="121.3"/>
    <n v="139.26"/>
    <n v="115.8"/>
    <n v="116.7"/>
    <n v="114.5"/>
    <n v="112.8"/>
    <n v="112.6"/>
    <n v="116.6"/>
    <n v="109.1"/>
    <n v="113.7"/>
    <n v="120.9"/>
    <n v="1583.2"/>
    <n v="362.2"/>
    <n v="796.00000000000011"/>
  </r>
  <r>
    <x v="1"/>
    <n v="2014"/>
    <s v="September"/>
    <x v="22"/>
    <n v="124.2"/>
    <n v="125.4"/>
    <n v="116.4"/>
    <n v="122.7"/>
    <n v="103.5"/>
    <n v="124.5"/>
    <n v="168.6"/>
    <n v="116.9"/>
    <n v="101.9"/>
    <n v="122.9"/>
    <n v="114.8"/>
    <n v="125.2"/>
    <n v="126.7"/>
    <n v="124.3"/>
    <n v="119.2"/>
    <n v="114.5"/>
    <n v="118.4"/>
    <n v="116.1"/>
    <n v="111.8"/>
    <n v="115.5"/>
    <n v="112.3"/>
    <n v="111.2"/>
    <n v="113.4"/>
    <n v="120"/>
    <n v="110"/>
    <n v="113.6"/>
    <n v="119.2"/>
    <n v="1593.7000000000003"/>
    <n v="352.1"/>
    <n v="796"/>
  </r>
  <r>
    <x v="2"/>
    <n v="2014"/>
    <s v="September"/>
    <x v="22"/>
    <n v="122.9"/>
    <n v="123.5"/>
    <n v="117.3"/>
    <n v="122.7"/>
    <n v="107.9"/>
    <n v="127.3"/>
    <n v="162.1"/>
    <n v="115.6"/>
    <n v="103.8"/>
    <n v="117.6"/>
    <n v="115.8"/>
    <n v="123.8"/>
    <n v="125.8"/>
    <n v="120.8"/>
    <n v="120.7"/>
    <n v="117.2"/>
    <n v="120.1"/>
    <n v="116.1"/>
    <n v="114.3"/>
    <n v="116.1"/>
    <n v="113.7"/>
    <n v="112"/>
    <n v="113.1"/>
    <n v="118.6"/>
    <n v="109.5"/>
    <n v="113.7"/>
    <n v="120.1"/>
    <n v="1586.0999999999997"/>
    <n v="358"/>
    <n v="796.7"/>
  </r>
  <r>
    <x v="0"/>
    <n v="2014"/>
    <s v="October"/>
    <x v="23"/>
    <n v="122.6"/>
    <n v="122.5"/>
    <n v="118.3"/>
    <n v="123.2"/>
    <n v="110.5"/>
    <n v="128.9"/>
    <n v="155.30000000000001"/>
    <n v="115.5"/>
    <n v="104"/>
    <n v="115.3"/>
    <n v="116.8"/>
    <n v="123.2"/>
    <n v="125.1"/>
    <n v="120"/>
    <n v="122.7"/>
    <n v="120.3"/>
    <n v="122.3"/>
    <n v="139.26"/>
    <n v="116.4"/>
    <n v="117.5"/>
    <n v="115.3"/>
    <n v="112.6"/>
    <n v="113"/>
    <n v="116.9"/>
    <n v="109.3"/>
    <n v="114"/>
    <n v="121"/>
    <n v="1581.1999999999998"/>
    <n v="365.3"/>
    <n v="798.59999999999991"/>
  </r>
  <r>
    <x v="1"/>
    <n v="2014"/>
    <s v="October"/>
    <x v="23"/>
    <n v="124.6"/>
    <n v="126.1"/>
    <n v="117.8"/>
    <n v="123.1"/>
    <n v="103.5"/>
    <n v="123.5"/>
    <n v="159.6"/>
    <n v="117.4"/>
    <n v="101.2"/>
    <n v="123.8"/>
    <n v="115.2"/>
    <n v="125.9"/>
    <n v="125.8"/>
    <n v="124.3"/>
    <n v="119.6"/>
    <n v="114.9"/>
    <n v="118.9"/>
    <n v="116.7"/>
    <n v="112"/>
    <n v="115.8"/>
    <n v="112.6"/>
    <n v="111"/>
    <n v="113.6"/>
    <n v="120.2"/>
    <n v="110.1"/>
    <n v="113.7"/>
    <n v="119.1"/>
    <n v="1587.5"/>
    <n v="353.4"/>
    <n v="797.00000000000011"/>
  </r>
  <r>
    <x v="2"/>
    <n v="2014"/>
    <s v="October"/>
    <x v="23"/>
    <n v="123.2"/>
    <n v="123.8"/>
    <n v="118.1"/>
    <n v="123.2"/>
    <n v="107.9"/>
    <n v="126.4"/>
    <n v="156.80000000000001"/>
    <n v="116.1"/>
    <n v="103.1"/>
    <n v="118.1"/>
    <n v="116.1"/>
    <n v="124.5"/>
    <n v="125.4"/>
    <n v="121.1"/>
    <n v="121.5"/>
    <n v="118.1"/>
    <n v="121"/>
    <n v="116.7"/>
    <n v="114.7"/>
    <n v="116.7"/>
    <n v="114.3"/>
    <n v="111.8"/>
    <n v="113.3"/>
    <n v="118.8"/>
    <n v="109.6"/>
    <n v="113.9"/>
    <n v="120.1"/>
    <n v="1582.7"/>
    <n v="360.6"/>
    <n v="798.4"/>
  </r>
  <r>
    <x v="0"/>
    <n v="2014"/>
    <s v="November"/>
    <x v="24"/>
    <n v="122.7"/>
    <n v="122.6"/>
    <n v="119.9"/>
    <n v="124"/>
    <n v="110.5"/>
    <n v="128.80000000000001"/>
    <n v="152"/>
    <n v="116.2"/>
    <n v="103.3"/>
    <n v="115.8"/>
    <n v="116.8"/>
    <n v="124.5"/>
    <n v="124.9"/>
    <n v="120.8"/>
    <n v="123.3"/>
    <n v="120.5"/>
    <n v="122.9"/>
    <n v="139.26"/>
    <n v="117.3"/>
    <n v="118.1"/>
    <n v="115.9"/>
    <n v="112"/>
    <n v="113.3"/>
    <n v="117.2"/>
    <n v="108.8"/>
    <n v="114.1"/>
    <n v="121.1"/>
    <n v="1582"/>
    <n v="366.70000000000005"/>
    <n v="799.4"/>
  </r>
  <r>
    <x v="1"/>
    <n v="2014"/>
    <s v="November"/>
    <x v="24"/>
    <n v="124.5"/>
    <n v="125.6"/>
    <n v="122.7"/>
    <n v="124.6"/>
    <n v="103.2"/>
    <n v="122.2"/>
    <n v="153.19999999999999"/>
    <n v="119.3"/>
    <n v="99.8"/>
    <n v="124.6"/>
    <n v="115.8"/>
    <n v="126.9"/>
    <n v="125.4"/>
    <n v="125.8"/>
    <n v="120.3"/>
    <n v="115.4"/>
    <n v="119.5"/>
    <n v="117.1"/>
    <n v="112.6"/>
    <n v="116.4"/>
    <n v="113"/>
    <n v="109.7"/>
    <n v="114"/>
    <n v="120.3"/>
    <n v="109.6"/>
    <n v="113.4"/>
    <n v="119"/>
    <n v="1587.8"/>
    <n v="355.2"/>
    <n v="796.4"/>
  </r>
  <r>
    <x v="2"/>
    <n v="2014"/>
    <s v="November"/>
    <x v="24"/>
    <n v="123.3"/>
    <n v="123.7"/>
    <n v="121"/>
    <n v="124.2"/>
    <n v="107.8"/>
    <n v="125.7"/>
    <n v="152.4"/>
    <n v="117.2"/>
    <n v="102.1"/>
    <n v="118.7"/>
    <n v="116.4"/>
    <n v="125.6"/>
    <n v="125.1"/>
    <n v="122.1"/>
    <n v="122.1"/>
    <n v="118.4"/>
    <n v="121.6"/>
    <n v="117.1"/>
    <n v="115.5"/>
    <n v="117.3"/>
    <n v="114.8"/>
    <n v="110.8"/>
    <n v="113.7"/>
    <n v="119"/>
    <n v="109.1"/>
    <n v="113.8"/>
    <n v="120.1"/>
    <n v="1583.2"/>
    <n v="362.1"/>
    <n v="798.49999999999989"/>
  </r>
  <r>
    <x v="0"/>
    <n v="2014"/>
    <s v="December"/>
    <x v="25"/>
    <n v="122.4"/>
    <n v="122.4"/>
    <n v="121.8"/>
    <n v="124.2"/>
    <n v="110.2"/>
    <n v="128.6"/>
    <n v="140.30000000000001"/>
    <n v="116.3"/>
    <n v="102"/>
    <n v="116"/>
    <n v="117.3"/>
    <n v="124.8"/>
    <n v="123.3"/>
    <n v="121.7"/>
    <n v="123.8"/>
    <n v="120.6"/>
    <n v="123.3"/>
    <n v="139.26"/>
    <n v="117.4"/>
    <n v="118.2"/>
    <n v="116.2"/>
    <n v="111.5"/>
    <n v="113.3"/>
    <n v="117.7"/>
    <n v="109.4"/>
    <n v="114.2"/>
    <n v="120.3"/>
    <n v="1569.6"/>
    <n v="367.7"/>
    <n v="800.5"/>
  </r>
  <r>
    <x v="1"/>
    <n v="2014"/>
    <s v="December"/>
    <x v="25"/>
    <n v="124"/>
    <n v="124.7"/>
    <n v="126.3"/>
    <n v="124.9"/>
    <n v="103"/>
    <n v="122.3"/>
    <n v="141"/>
    <n v="120.1"/>
    <n v="97.8"/>
    <n v="125.4"/>
    <n v="116.1"/>
    <n v="127.6"/>
    <n v="124"/>
    <n v="126.4"/>
    <n v="120.7"/>
    <n v="115.8"/>
    <n v="120"/>
    <n v="116.5"/>
    <n v="113"/>
    <n v="116.8"/>
    <n v="113.2"/>
    <n v="108.8"/>
    <n v="114.3"/>
    <n v="120.7"/>
    <n v="110.4"/>
    <n v="113.4"/>
    <n v="118.4"/>
    <n v="1577.1999999999998"/>
    <n v="356.5"/>
    <n v="797.6"/>
  </r>
  <r>
    <x v="2"/>
    <n v="2014"/>
    <s v="December"/>
    <x v="25"/>
    <n v="122.9"/>
    <n v="123.2"/>
    <n v="123.5"/>
    <n v="124.5"/>
    <n v="107.6"/>
    <n v="125.7"/>
    <n v="140.5"/>
    <n v="117.6"/>
    <n v="100.6"/>
    <n v="119.1"/>
    <n v="116.8"/>
    <n v="126.1"/>
    <n v="123.6"/>
    <n v="123"/>
    <n v="122.6"/>
    <n v="118.6"/>
    <n v="122"/>
    <n v="116.5"/>
    <n v="115.7"/>
    <n v="117.5"/>
    <n v="115.1"/>
    <n v="110.1"/>
    <n v="113.9"/>
    <n v="119.5"/>
    <n v="109.8"/>
    <n v="113.8"/>
    <n v="119.4"/>
    <n v="1571.6999999999998"/>
    <n v="363.2"/>
    <n v="799.69999999999993"/>
  </r>
  <r>
    <x v="0"/>
    <n v="2015"/>
    <s v="January"/>
    <x v="26"/>
    <n v="123.1"/>
    <n v="123.1"/>
    <n v="122.1"/>
    <n v="124.9"/>
    <n v="111"/>
    <n v="130.4"/>
    <n v="132.30000000000001"/>
    <n v="117.2"/>
    <n v="100.5"/>
    <n v="117.2"/>
    <n v="117.9"/>
    <n v="125.6"/>
    <n v="122.8"/>
    <n v="122.7"/>
    <n v="124.4"/>
    <n v="121.6"/>
    <n v="124"/>
    <n v="139.26"/>
    <n v="118.4"/>
    <n v="118.9"/>
    <n v="116.6"/>
    <n v="111"/>
    <n v="114"/>
    <n v="118.2"/>
    <n v="110.2"/>
    <n v="114.5"/>
    <n v="120.3"/>
    <n v="1568.1"/>
    <n v="370"/>
    <n v="803.40000000000009"/>
  </r>
  <r>
    <x v="1"/>
    <n v="2015"/>
    <s v="January"/>
    <x v="26"/>
    <n v="124"/>
    <n v="125.5"/>
    <n v="126.6"/>
    <n v="125.2"/>
    <n v="104.3"/>
    <n v="121.3"/>
    <n v="134.4"/>
    <n v="122.9"/>
    <n v="96.1"/>
    <n v="126.6"/>
    <n v="116.5"/>
    <n v="128"/>
    <n v="123.5"/>
    <n v="127.4"/>
    <n v="121"/>
    <n v="116.1"/>
    <n v="120.2"/>
    <n v="117.3"/>
    <n v="113.4"/>
    <n v="117.2"/>
    <n v="113.7"/>
    <n v="107.9"/>
    <n v="114.6"/>
    <n v="120.8"/>
    <n v="111.4"/>
    <n v="113.4"/>
    <n v="118.5"/>
    <n v="1574.8999999999999"/>
    <n v="357.3"/>
    <n v="798.99999999999989"/>
  </r>
  <r>
    <x v="2"/>
    <n v="2015"/>
    <s v="January"/>
    <x v="26"/>
    <n v="123.4"/>
    <n v="123.9"/>
    <n v="123.8"/>
    <n v="125"/>
    <n v="108.5"/>
    <n v="126.2"/>
    <n v="133"/>
    <n v="119.1"/>
    <n v="99"/>
    <n v="120.3"/>
    <n v="117.3"/>
    <n v="126.7"/>
    <n v="123.1"/>
    <n v="124"/>
    <n v="123.1"/>
    <n v="119.3"/>
    <n v="122.5"/>
    <n v="117.3"/>
    <n v="116.5"/>
    <n v="118.1"/>
    <n v="115.5"/>
    <n v="109.4"/>
    <n v="114.3"/>
    <n v="119.7"/>
    <n v="110.7"/>
    <n v="114"/>
    <n v="119.5"/>
    <n v="1569.3"/>
    <n v="364.9"/>
    <n v="801.7"/>
  </r>
  <r>
    <x v="0"/>
    <n v="2015"/>
    <s v="February"/>
    <x v="27"/>
    <n v="123.4"/>
    <n v="124.4"/>
    <n v="122.1"/>
    <n v="125.8"/>
    <n v="111.5"/>
    <n v="129.4"/>
    <n v="128.19999999999999"/>
    <n v="118.8"/>
    <n v="100"/>
    <n v="118.6"/>
    <n v="118.8"/>
    <n v="126.8"/>
    <n v="122.8"/>
    <n v="124.2"/>
    <n v="125.4"/>
    <n v="122.7"/>
    <n v="125"/>
    <n v="139.26"/>
    <n v="120"/>
    <n v="119.6"/>
    <n v="117.7"/>
    <n v="110.9"/>
    <n v="114.8"/>
    <n v="118.7"/>
    <n v="110.8"/>
    <n v="115"/>
    <n v="120.6"/>
    <n v="1570.5999999999997"/>
    <n v="373.1"/>
    <n v="807.5"/>
  </r>
  <r>
    <x v="1"/>
    <n v="2015"/>
    <s v="February"/>
    <x v="27"/>
    <n v="124.3"/>
    <n v="126.5"/>
    <n v="119.5"/>
    <n v="125.6"/>
    <n v="104.9"/>
    <n v="121.6"/>
    <n v="131.80000000000001"/>
    <n v="125.1"/>
    <n v="95"/>
    <n v="127.7"/>
    <n v="116.8"/>
    <n v="128.6"/>
    <n v="123.7"/>
    <n v="128.1"/>
    <n v="121.3"/>
    <n v="116.5"/>
    <n v="120.6"/>
    <n v="118.1"/>
    <n v="114"/>
    <n v="117.7"/>
    <n v="114.1"/>
    <n v="106.8"/>
    <n v="114.9"/>
    <n v="120.4"/>
    <n v="111.7"/>
    <n v="113.2"/>
    <n v="118.7"/>
    <n v="1571.1000000000001"/>
    <n v="358.4"/>
    <n v="798.80000000000007"/>
  </r>
  <r>
    <x v="2"/>
    <n v="2015"/>
    <s v="February"/>
    <x v="27"/>
    <n v="123.7"/>
    <n v="125.1"/>
    <n v="121.1"/>
    <n v="125.7"/>
    <n v="109.1"/>
    <n v="125.8"/>
    <n v="129.4"/>
    <n v="120.9"/>
    <n v="98.3"/>
    <n v="121.6"/>
    <n v="118"/>
    <n v="127.6"/>
    <n v="123.1"/>
    <n v="125.2"/>
    <n v="123.8"/>
    <n v="120.1"/>
    <n v="123.3"/>
    <n v="118.1"/>
    <n v="117.7"/>
    <n v="118.7"/>
    <n v="116.3"/>
    <n v="108.7"/>
    <n v="114.9"/>
    <n v="119.7"/>
    <n v="111.2"/>
    <n v="114.1"/>
    <n v="119.7"/>
    <n v="1569.3999999999996"/>
    <n v="367.2"/>
    <n v="803.60000000000014"/>
  </r>
  <r>
    <x v="0"/>
    <n v="2015"/>
    <s v="March"/>
    <x v="28"/>
    <n v="123.3"/>
    <n v="124.7"/>
    <n v="118.9"/>
    <n v="126"/>
    <n v="111.8"/>
    <n v="130.9"/>
    <n v="128"/>
    <n v="119.9"/>
    <n v="98.9"/>
    <n v="119.4"/>
    <n v="118.9"/>
    <n v="127.7"/>
    <n v="123.1"/>
    <n v="124.7"/>
    <n v="126"/>
    <n v="122.9"/>
    <n v="125.5"/>
    <n v="139.26"/>
    <n v="120.6"/>
    <n v="120.2"/>
    <n v="118.2"/>
    <n v="111.6"/>
    <n v="115.5"/>
    <n v="119.4"/>
    <n v="110.8"/>
    <n v="115.5"/>
    <n v="121.1"/>
    <n v="1571.5"/>
    <n v="374.4"/>
    <n v="811.19999999999993"/>
  </r>
  <r>
    <x v="1"/>
    <n v="2015"/>
    <s v="March"/>
    <x v="28"/>
    <n v="124"/>
    <n v="126.7"/>
    <n v="113.5"/>
    <n v="125.9"/>
    <n v="104.8"/>
    <n v="123.8"/>
    <n v="131.4"/>
    <n v="127.2"/>
    <n v="93.2"/>
    <n v="127.4"/>
    <n v="117"/>
    <n v="129.19999999999999"/>
    <n v="123.9"/>
    <n v="128.80000000000001"/>
    <n v="121.7"/>
    <n v="116.9"/>
    <n v="120.9"/>
    <n v="118.6"/>
    <n v="114.4"/>
    <n v="118"/>
    <n v="114.3"/>
    <n v="108.4"/>
    <n v="115.4"/>
    <n v="120.6"/>
    <n v="111.3"/>
    <n v="113.8"/>
    <n v="119.1"/>
    <n v="1568.0000000000002"/>
    <n v="359.5"/>
    <n v="801.8"/>
  </r>
  <r>
    <x v="2"/>
    <n v="2015"/>
    <s v="March"/>
    <x v="28"/>
    <n v="123.5"/>
    <n v="125.4"/>
    <n v="116.8"/>
    <n v="126"/>
    <n v="109.2"/>
    <n v="127.6"/>
    <n v="129.19999999999999"/>
    <n v="122.4"/>
    <n v="97"/>
    <n v="122.1"/>
    <n v="118.1"/>
    <n v="128.4"/>
    <n v="123.4"/>
    <n v="125.8"/>
    <n v="124.3"/>
    <n v="120.4"/>
    <n v="123.7"/>
    <n v="118.6"/>
    <n v="118.3"/>
    <n v="119.2"/>
    <n v="116.7"/>
    <n v="109.9"/>
    <n v="115.4"/>
    <n v="120.1"/>
    <n v="111"/>
    <n v="114.7"/>
    <n v="120.2"/>
    <n v="1569.1"/>
    <n v="368.4"/>
    <n v="807.00000000000011"/>
  </r>
  <r>
    <x v="0"/>
    <n v="2015"/>
    <s v="April"/>
    <x v="29"/>
    <n v="123.3"/>
    <n v="125.5"/>
    <n v="117.2"/>
    <n v="126.8"/>
    <n v="111.9"/>
    <n v="134.19999999999999"/>
    <n v="127.5"/>
    <n v="121.5"/>
    <n v="97.8"/>
    <n v="119.8"/>
    <n v="119.4"/>
    <n v="128.69999999999999"/>
    <n v="123.6"/>
    <n v="125.7"/>
    <n v="126.4"/>
    <n v="123.3"/>
    <n v="126"/>
    <n v="139.26"/>
    <n v="121.2"/>
    <n v="120.9"/>
    <n v="118.6"/>
    <n v="111.9"/>
    <n v="116.2"/>
    <n v="119.9"/>
    <n v="111.6"/>
    <n v="116"/>
    <n v="121.5"/>
    <n v="1577.2"/>
    <n v="375.7"/>
    <n v="815.1"/>
  </r>
  <r>
    <x v="1"/>
    <n v="2015"/>
    <s v="April"/>
    <x v="29"/>
    <n v="123.8"/>
    <n v="128.19999999999999"/>
    <n v="110"/>
    <n v="126.3"/>
    <n v="104.5"/>
    <n v="130.6"/>
    <n v="130.80000000000001"/>
    <n v="131.30000000000001"/>
    <n v="91.6"/>
    <n v="127.7"/>
    <n v="117.2"/>
    <n v="129.5"/>
    <n v="124.6"/>
    <n v="130.1"/>
    <n v="122.1"/>
    <n v="117.2"/>
    <n v="121.3"/>
    <n v="119.2"/>
    <n v="114.7"/>
    <n v="118.4"/>
    <n v="114.6"/>
    <n v="108.4"/>
    <n v="115.6"/>
    <n v="121.7"/>
    <n v="111.8"/>
    <n v="114.2"/>
    <n v="119.7"/>
    <n v="1576.1"/>
    <n v="360.6"/>
    <n v="804.7"/>
  </r>
  <r>
    <x v="2"/>
    <n v="2015"/>
    <s v="April"/>
    <x v="29"/>
    <n v="123.5"/>
    <n v="126.4"/>
    <n v="114.4"/>
    <n v="126.6"/>
    <n v="109.2"/>
    <n v="132.5"/>
    <n v="128.6"/>
    <n v="124.8"/>
    <n v="95.7"/>
    <n v="122.4"/>
    <n v="118.5"/>
    <n v="129.1"/>
    <n v="124"/>
    <n v="126.9"/>
    <n v="124.7"/>
    <n v="120.8"/>
    <n v="124.1"/>
    <n v="119.2"/>
    <n v="118.7"/>
    <n v="119.7"/>
    <n v="117.1"/>
    <n v="110.1"/>
    <n v="115.9"/>
    <n v="121"/>
    <n v="111.7"/>
    <n v="115.1"/>
    <n v="120.7"/>
    <n v="1575.7"/>
    <n v="369.6"/>
    <n v="810.6"/>
  </r>
  <r>
    <x v="0"/>
    <n v="2015"/>
    <s v="May"/>
    <x v="30"/>
    <n v="123.5"/>
    <n v="127.1"/>
    <n v="117.3"/>
    <n v="127.7"/>
    <n v="112.5"/>
    <n v="134.1"/>
    <n v="128.5"/>
    <n v="124.3"/>
    <n v="97.6"/>
    <n v="120.7"/>
    <n v="120.2"/>
    <n v="129.80000000000001"/>
    <n v="124.4"/>
    <n v="126.7"/>
    <n v="127.3"/>
    <n v="124.1"/>
    <n v="126.8"/>
    <n v="139.26"/>
    <n v="121.9"/>
    <n v="121.5"/>
    <n v="119.4"/>
    <n v="113.3"/>
    <n v="116.7"/>
    <n v="120.5"/>
    <n v="112.3"/>
    <n v="116.9"/>
    <n v="122.4"/>
    <n v="1587.7"/>
    <n v="378.2"/>
    <n v="820.59999999999991"/>
  </r>
  <r>
    <x v="1"/>
    <n v="2015"/>
    <s v="May"/>
    <x v="30"/>
    <n v="123.8"/>
    <n v="129.69999999999999"/>
    <n v="111.3"/>
    <n v="126.6"/>
    <n v="105.2"/>
    <n v="130.80000000000001"/>
    <n v="135.6"/>
    <n v="142.6"/>
    <n v="90.8"/>
    <n v="128.80000000000001"/>
    <n v="117.7"/>
    <n v="129.9"/>
    <n v="126.1"/>
    <n v="131.30000000000001"/>
    <n v="122.4"/>
    <n v="117.4"/>
    <n v="121.6"/>
    <n v="119.6"/>
    <n v="114.9"/>
    <n v="118.7"/>
    <n v="114.9"/>
    <n v="110.8"/>
    <n v="116"/>
    <n v="122"/>
    <n v="112.4"/>
    <n v="115.2"/>
    <n v="120.7"/>
    <n v="1598.9"/>
    <n v="361.4"/>
    <n v="810.00000000000011"/>
  </r>
  <r>
    <x v="2"/>
    <n v="2015"/>
    <s v="May"/>
    <x v="30"/>
    <n v="123.6"/>
    <n v="128"/>
    <n v="115"/>
    <n v="127.3"/>
    <n v="109.8"/>
    <n v="132.6"/>
    <n v="130.9"/>
    <n v="130.5"/>
    <n v="95.3"/>
    <n v="123.4"/>
    <n v="119.2"/>
    <n v="129.80000000000001"/>
    <n v="125"/>
    <n v="127.9"/>
    <n v="125.4"/>
    <n v="121.3"/>
    <n v="124.7"/>
    <n v="119.6"/>
    <n v="119.2"/>
    <n v="120.2"/>
    <n v="117.7"/>
    <n v="112"/>
    <n v="116.3"/>
    <n v="121.4"/>
    <n v="112.3"/>
    <n v="116.1"/>
    <n v="121.6"/>
    <n v="1590.4"/>
    <n v="371.4"/>
    <n v="816"/>
  </r>
  <r>
    <x v="0"/>
    <n v="2015"/>
    <s v="June"/>
    <x v="31"/>
    <n v="124.1"/>
    <n v="130.4"/>
    <n v="122.1"/>
    <n v="128.69999999999999"/>
    <n v="114.1"/>
    <n v="133.19999999999999"/>
    <n v="135.19999999999999"/>
    <n v="131.9"/>
    <n v="96.3"/>
    <n v="123"/>
    <n v="121.1"/>
    <n v="131.19999999999999"/>
    <n v="126.6"/>
    <n v="128.19999999999999"/>
    <n v="128.4"/>
    <n v="125.1"/>
    <n v="128"/>
    <n v="139.26"/>
    <n v="122.6"/>
    <n v="122.8"/>
    <n v="120.4"/>
    <n v="114.2"/>
    <n v="117.9"/>
    <n v="122"/>
    <n v="113"/>
    <n v="117.9"/>
    <n v="124.1"/>
    <n v="1617.8999999999999"/>
    <n v="381.5"/>
    <n v="828.19999999999993"/>
  </r>
  <r>
    <x v="1"/>
    <n v="2015"/>
    <s v="June"/>
    <x v="31"/>
    <n v="123.6"/>
    <n v="134.4"/>
    <n v="120.9"/>
    <n v="127.3"/>
    <n v="106"/>
    <n v="132.30000000000001"/>
    <n v="146.69999999999999"/>
    <n v="148.1"/>
    <n v="89.8"/>
    <n v="130.5"/>
    <n v="118"/>
    <n v="130.5"/>
    <n v="128.5"/>
    <n v="132.1"/>
    <n v="123.2"/>
    <n v="117.6"/>
    <n v="122.3"/>
    <n v="119"/>
    <n v="115.1"/>
    <n v="119.2"/>
    <n v="115.4"/>
    <n v="111.7"/>
    <n v="116.2"/>
    <n v="123.8"/>
    <n v="112.5"/>
    <n v="116"/>
    <n v="121.7"/>
    <n v="1636.6"/>
    <n v="363.1"/>
    <n v="814.8"/>
  </r>
  <r>
    <x v="2"/>
    <n v="2015"/>
    <s v="June"/>
    <x v="31"/>
    <n v="123.9"/>
    <n v="131.80000000000001"/>
    <n v="121.6"/>
    <n v="128.19999999999999"/>
    <n v="111.1"/>
    <n v="132.80000000000001"/>
    <n v="139.1"/>
    <n v="137.4"/>
    <n v="94.1"/>
    <n v="125.5"/>
    <n v="119.8"/>
    <n v="130.9"/>
    <n v="127.3"/>
    <n v="129.19999999999999"/>
    <n v="126.4"/>
    <n v="122"/>
    <n v="125.7"/>
    <n v="119"/>
    <n v="119.8"/>
    <n v="121.1"/>
    <n v="118.5"/>
    <n v="112.9"/>
    <n v="116.9"/>
    <n v="123.1"/>
    <n v="112.8"/>
    <n v="117"/>
    <n v="123"/>
    <n v="1623.5"/>
    <n v="374.1"/>
    <n v="822.3"/>
  </r>
  <r>
    <x v="0"/>
    <n v="2015"/>
    <s v="July"/>
    <x v="32"/>
    <n v="124"/>
    <n v="131.5"/>
    <n v="122"/>
    <n v="128.69999999999999"/>
    <n v="113.5"/>
    <n v="133.30000000000001"/>
    <n v="140.80000000000001"/>
    <n v="133.80000000000001"/>
    <n v="94.1"/>
    <n v="123.4"/>
    <n v="121"/>
    <n v="131.69999999999999"/>
    <n v="127.5"/>
    <n v="129.4"/>
    <n v="128.80000000000001"/>
    <n v="125.5"/>
    <n v="128.30000000000001"/>
    <n v="139.26"/>
    <n v="123"/>
    <n v="123"/>
    <n v="120.8"/>
    <n v="114.1"/>
    <n v="118"/>
    <n v="122.9"/>
    <n v="112.7"/>
    <n v="118.1"/>
    <n v="124.7"/>
    <n v="1625.3"/>
    <n v="382.6"/>
    <n v="829.6"/>
  </r>
  <r>
    <x v="1"/>
    <n v="2015"/>
    <s v="July"/>
    <x v="32"/>
    <n v="123.2"/>
    <n v="134.30000000000001"/>
    <n v="119.5"/>
    <n v="127.7"/>
    <n v="106.3"/>
    <n v="132.80000000000001"/>
    <n v="153.5"/>
    <n v="149.5"/>
    <n v="85.7"/>
    <n v="131.5"/>
    <n v="118.3"/>
    <n v="131.1"/>
    <n v="129.5"/>
    <n v="133.1"/>
    <n v="123.5"/>
    <n v="117.9"/>
    <n v="122.7"/>
    <n v="119.9"/>
    <n v="115.3"/>
    <n v="119.5"/>
    <n v="116"/>
    <n v="111.5"/>
    <n v="116.6"/>
    <n v="125.4"/>
    <n v="111.7"/>
    <n v="116.3"/>
    <n v="122.4"/>
    <n v="1642.8999999999999"/>
    <n v="364.1"/>
    <n v="817"/>
  </r>
  <r>
    <x v="2"/>
    <n v="2015"/>
    <s v="July"/>
    <x v="32"/>
    <n v="123.7"/>
    <n v="132.5"/>
    <n v="121"/>
    <n v="128.30000000000001"/>
    <n v="110.9"/>
    <n v="133.1"/>
    <n v="145.1"/>
    <n v="139.1"/>
    <n v="91.3"/>
    <n v="126.1"/>
    <n v="119.9"/>
    <n v="131.4"/>
    <n v="128.19999999999999"/>
    <n v="130.4"/>
    <n v="126.7"/>
    <n v="122.3"/>
    <n v="126.1"/>
    <n v="119.9"/>
    <n v="120.1"/>
    <n v="121.3"/>
    <n v="119"/>
    <n v="112.7"/>
    <n v="117.2"/>
    <n v="124.4"/>
    <n v="112.3"/>
    <n v="117.2"/>
    <n v="123.6"/>
    <n v="1630.6000000000001"/>
    <n v="375.1"/>
    <n v="824.1"/>
  </r>
  <r>
    <x v="0"/>
    <n v="2015"/>
    <s v="August"/>
    <x v="33"/>
    <n v="124.7"/>
    <n v="131.30000000000001"/>
    <n v="121.3"/>
    <n v="128.80000000000001"/>
    <n v="114"/>
    <n v="134.19999999999999"/>
    <n v="153.6"/>
    <n v="137.9"/>
    <n v="93.1"/>
    <n v="123.9"/>
    <n v="121.5"/>
    <n v="132.5"/>
    <n v="129.80000000000001"/>
    <n v="130.1"/>
    <n v="129.5"/>
    <n v="126.3"/>
    <n v="129"/>
    <n v="139.26"/>
    <n v="123.8"/>
    <n v="123.7"/>
    <n v="121.1"/>
    <n v="113.6"/>
    <n v="118.5"/>
    <n v="123.6"/>
    <n v="112.5"/>
    <n v="118.2"/>
    <n v="126.1"/>
    <n v="1646.6"/>
    <n v="384.8"/>
    <n v="831.2"/>
  </r>
  <r>
    <x v="1"/>
    <n v="2015"/>
    <s v="August"/>
    <x v="33"/>
    <n v="123.1"/>
    <n v="131.69999999999999"/>
    <n v="118.1"/>
    <n v="128"/>
    <n v="106.8"/>
    <n v="130.1"/>
    <n v="165.5"/>
    <n v="156"/>
    <n v="85.3"/>
    <n v="132.69999999999999"/>
    <n v="118.8"/>
    <n v="131.69999999999999"/>
    <n v="131.1"/>
    <n v="134.19999999999999"/>
    <n v="123.7"/>
    <n v="118.2"/>
    <n v="122.9"/>
    <n v="120.9"/>
    <n v="115.3"/>
    <n v="120"/>
    <n v="116.6"/>
    <n v="109.9"/>
    <n v="117.2"/>
    <n v="126.2"/>
    <n v="112"/>
    <n v="116.2"/>
    <n v="123.2"/>
    <n v="1658.8999999999999"/>
    <n v="364.8"/>
    <n v="818.1"/>
  </r>
  <r>
    <x v="2"/>
    <n v="2015"/>
    <s v="August"/>
    <x v="33"/>
    <n v="124.2"/>
    <n v="131.4"/>
    <n v="120.1"/>
    <n v="128.5"/>
    <n v="111.4"/>
    <n v="132.30000000000001"/>
    <n v="157.6"/>
    <n v="144"/>
    <n v="90.5"/>
    <n v="126.8"/>
    <n v="120.4"/>
    <n v="132.1"/>
    <n v="130.30000000000001"/>
    <n v="131.19999999999999"/>
    <n v="127.2"/>
    <n v="122.9"/>
    <n v="126.6"/>
    <n v="120.9"/>
    <n v="120.6"/>
    <n v="122"/>
    <n v="119.4"/>
    <n v="111.7"/>
    <n v="117.8"/>
    <n v="125.1"/>
    <n v="112.3"/>
    <n v="117.2"/>
    <n v="124.8"/>
    <n v="1649.6"/>
    <n v="376.70000000000005"/>
    <n v="825.5"/>
  </r>
  <r>
    <x v="0"/>
    <n v="2015"/>
    <s v="September"/>
    <x v="34"/>
    <n v="125.1"/>
    <n v="131.1"/>
    <n v="120.7"/>
    <n v="129.19999999999999"/>
    <n v="114.7"/>
    <n v="132.30000000000001"/>
    <n v="158.9"/>
    <n v="142.1"/>
    <n v="92.5"/>
    <n v="125.4"/>
    <n v="121.9"/>
    <n v="132.69999999999999"/>
    <n v="131"/>
    <n v="131"/>
    <n v="130.4"/>
    <n v="126.8"/>
    <n v="129.9"/>
    <n v="139.26"/>
    <n v="123.7"/>
    <n v="124.5"/>
    <n v="121.4"/>
    <n v="113.8"/>
    <n v="119.6"/>
    <n v="124.5"/>
    <n v="113.7"/>
    <n v="118.8"/>
    <n v="127"/>
    <n v="1657.6000000000001"/>
    <n v="387.1"/>
    <n v="836.3"/>
  </r>
  <r>
    <x v="1"/>
    <n v="2015"/>
    <s v="September"/>
    <x v="34"/>
    <n v="123.4"/>
    <n v="129"/>
    <n v="115.6"/>
    <n v="128.30000000000001"/>
    <n v="107"/>
    <n v="124"/>
    <n v="168.5"/>
    <n v="165.4"/>
    <n v="86.3"/>
    <n v="134.4"/>
    <n v="119.1"/>
    <n v="132.30000000000001"/>
    <n v="131.5"/>
    <n v="134.69999999999999"/>
    <n v="124"/>
    <n v="118.6"/>
    <n v="123.2"/>
    <n v="121.6"/>
    <n v="115.1"/>
    <n v="120.4"/>
    <n v="117.1"/>
    <n v="109.1"/>
    <n v="117.3"/>
    <n v="126.5"/>
    <n v="112.9"/>
    <n v="116.2"/>
    <n v="123.5"/>
    <n v="1664.8"/>
    <n v="365.8"/>
    <n v="819.50000000000011"/>
  </r>
  <r>
    <x v="2"/>
    <n v="2015"/>
    <s v="September"/>
    <x v="34"/>
    <n v="124.6"/>
    <n v="130.4"/>
    <n v="118.7"/>
    <n v="128.9"/>
    <n v="111.9"/>
    <n v="128.4"/>
    <n v="162.19999999999999"/>
    <n v="150"/>
    <n v="90.4"/>
    <n v="128.4"/>
    <n v="120.7"/>
    <n v="132.5"/>
    <n v="131.19999999999999"/>
    <n v="132"/>
    <n v="127.9"/>
    <n v="123.4"/>
    <n v="127.2"/>
    <n v="121.6"/>
    <n v="120.4"/>
    <n v="122.6"/>
    <n v="119.8"/>
    <n v="111.3"/>
    <n v="118.3"/>
    <n v="125.7"/>
    <n v="113.4"/>
    <n v="117.5"/>
    <n v="125.4"/>
    <n v="1658.3000000000002"/>
    <n v="378.5"/>
    <n v="828.6"/>
  </r>
  <r>
    <x v="0"/>
    <n v="2015"/>
    <s v="October"/>
    <x v="35"/>
    <n v="125.6"/>
    <n v="130.4"/>
    <n v="120.8"/>
    <n v="129.4"/>
    <n v="115.8"/>
    <n v="133.19999999999999"/>
    <n v="157.69999999999999"/>
    <n v="154.19999999999999"/>
    <n v="93.7"/>
    <n v="126.6"/>
    <n v="122.3"/>
    <n v="133.1"/>
    <n v="131.80000000000001"/>
    <n v="131.5"/>
    <n v="131.1"/>
    <n v="127.3"/>
    <n v="130.6"/>
    <n v="139.26"/>
    <n v="124.4"/>
    <n v="125.1"/>
    <n v="122"/>
    <n v="113.8"/>
    <n v="120.1"/>
    <n v="125.1"/>
    <n v="114.2"/>
    <n v="119.2"/>
    <n v="127.7"/>
    <n v="1674.6"/>
    <n v="389"/>
    <n v="839.50000000000011"/>
  </r>
  <r>
    <x v="1"/>
    <n v="2015"/>
    <s v="October"/>
    <x v="35"/>
    <n v="123.6"/>
    <n v="128.6"/>
    <n v="115.9"/>
    <n v="128.5"/>
    <n v="109"/>
    <n v="124.1"/>
    <n v="165.8"/>
    <n v="187.2"/>
    <n v="89.4"/>
    <n v="135.80000000000001"/>
    <n v="119.4"/>
    <n v="132.9"/>
    <n v="132.6"/>
    <n v="135.30000000000001"/>
    <n v="124.4"/>
    <n v="118.8"/>
    <n v="123.6"/>
    <n v="122.4"/>
    <n v="114.9"/>
    <n v="120.7"/>
    <n v="117.7"/>
    <n v="109.3"/>
    <n v="117.7"/>
    <n v="126.5"/>
    <n v="113.5"/>
    <n v="116.5"/>
    <n v="124.2"/>
    <n v="1692.8000000000002"/>
    <n v="366.79999999999995"/>
    <n v="821.9"/>
  </r>
  <r>
    <x v="2"/>
    <n v="2015"/>
    <s v="October"/>
    <x v="35"/>
    <n v="125"/>
    <n v="129.80000000000001"/>
    <n v="118.9"/>
    <n v="129.1"/>
    <n v="113.3"/>
    <n v="129"/>
    <n v="160.4"/>
    <n v="165.3"/>
    <n v="92.3"/>
    <n v="129.69999999999999"/>
    <n v="121.1"/>
    <n v="133"/>
    <n v="132.1"/>
    <n v="132.5"/>
    <n v="128.5"/>
    <n v="123.8"/>
    <n v="127.8"/>
    <n v="122.4"/>
    <n v="120.8"/>
    <n v="123"/>
    <n v="120.4"/>
    <n v="111.4"/>
    <n v="118.7"/>
    <n v="125.9"/>
    <n v="113.9"/>
    <n v="117.9"/>
    <n v="126.1"/>
    <n v="1678.9999999999998"/>
    <n v="380.1"/>
    <n v="831.19999999999993"/>
  </r>
  <r>
    <x v="0"/>
    <n v="2015"/>
    <s v="November"/>
    <x v="36"/>
    <n v="126.1"/>
    <n v="130.6"/>
    <n v="121.7"/>
    <n v="129.5"/>
    <n v="117.8"/>
    <n v="132.1"/>
    <n v="155.19999999999999"/>
    <n v="160.80000000000001"/>
    <n v="94.5"/>
    <n v="128.30000000000001"/>
    <n v="123.1"/>
    <n v="134.19999999999999"/>
    <n v="132.4"/>
    <n v="132.19999999999999"/>
    <n v="132.1"/>
    <n v="128.19999999999999"/>
    <n v="131.5"/>
    <n v="139.26"/>
    <n v="125.6"/>
    <n v="125.6"/>
    <n v="122.6"/>
    <n v="114"/>
    <n v="120.9"/>
    <n v="125.8"/>
    <n v="114.2"/>
    <n v="119.6"/>
    <n v="128.30000000000001"/>
    <n v="1686.3"/>
    <n v="391.79999999999995"/>
    <n v="842.7"/>
  </r>
  <r>
    <x v="1"/>
    <n v="2015"/>
    <s v="November"/>
    <x v="36"/>
    <n v="124"/>
    <n v="129.80000000000001"/>
    <n v="121.5"/>
    <n v="128.6"/>
    <n v="110"/>
    <n v="123.7"/>
    <n v="164.6"/>
    <n v="191.6"/>
    <n v="90.8"/>
    <n v="137.1"/>
    <n v="119.8"/>
    <n v="133.69999999999999"/>
    <n v="133.30000000000001"/>
    <n v="137.6"/>
    <n v="125"/>
    <n v="119.3"/>
    <n v="124.2"/>
    <n v="122.9"/>
    <n v="115.1"/>
    <n v="121"/>
    <n v="118.1"/>
    <n v="109.3"/>
    <n v="117.9"/>
    <n v="126.6"/>
    <n v="113.3"/>
    <n v="116.6"/>
    <n v="124.6"/>
    <n v="1708.4999999999998"/>
    <n v="368.5"/>
    <n v="822.8"/>
  </r>
  <r>
    <x v="2"/>
    <n v="2015"/>
    <s v="November"/>
    <x v="36"/>
    <n v="125.4"/>
    <n v="130.30000000000001"/>
    <n v="121.6"/>
    <n v="129.19999999999999"/>
    <n v="114.9"/>
    <n v="128.19999999999999"/>
    <n v="158.4"/>
    <n v="171.2"/>
    <n v="93.3"/>
    <n v="131.19999999999999"/>
    <n v="121.7"/>
    <n v="134"/>
    <n v="132.69999999999999"/>
    <n v="133.6"/>
    <n v="129.30000000000001"/>
    <n v="124.5"/>
    <n v="128.6"/>
    <n v="122.9"/>
    <n v="121.6"/>
    <n v="123.4"/>
    <n v="120.9"/>
    <n v="111.5"/>
    <n v="119.2"/>
    <n v="126.3"/>
    <n v="113.8"/>
    <n v="118.1"/>
    <n v="126.6"/>
    <n v="1692.1"/>
    <n v="382.4"/>
    <n v="833.19999999999993"/>
  </r>
  <r>
    <x v="0"/>
    <n v="2015"/>
    <s v="December"/>
    <x v="37"/>
    <n v="126.3"/>
    <n v="131.30000000000001"/>
    <n v="123.3"/>
    <n v="129.80000000000001"/>
    <n v="118.3"/>
    <n v="131.6"/>
    <n v="145.5"/>
    <n v="162.1"/>
    <n v="95.4"/>
    <n v="128.9"/>
    <n v="123.3"/>
    <n v="135.1"/>
    <n v="131.4"/>
    <n v="133.1"/>
    <n v="132.5"/>
    <n v="128.5"/>
    <n v="131.9"/>
    <n v="139.26"/>
    <n v="125.7"/>
    <n v="126"/>
    <n v="123.1"/>
    <n v="114"/>
    <n v="121.6"/>
    <n v="125.6"/>
    <n v="114.1"/>
    <n v="119.8"/>
    <n v="127.9"/>
    <n v="1682.3000000000002"/>
    <n v="392.9"/>
    <n v="844.2"/>
  </r>
  <r>
    <x v="1"/>
    <n v="2015"/>
    <s v="December"/>
    <x v="37"/>
    <n v="124.3"/>
    <n v="131.69999999999999"/>
    <n v="127.1"/>
    <n v="128.6"/>
    <n v="110"/>
    <n v="120.8"/>
    <n v="149"/>
    <n v="190.1"/>
    <n v="92.7"/>
    <n v="138.6"/>
    <n v="120.2"/>
    <n v="134.19999999999999"/>
    <n v="131.5"/>
    <n v="138.19999999999999"/>
    <n v="125.4"/>
    <n v="119.5"/>
    <n v="124.5"/>
    <n v="122.4"/>
    <n v="116"/>
    <n v="121"/>
    <n v="118.6"/>
    <n v="109.3"/>
    <n v="118.1"/>
    <n v="126.6"/>
    <n v="113.2"/>
    <n v="116.7"/>
    <n v="124"/>
    <n v="1698.8"/>
    <n v="369.4"/>
    <n v="823.50000000000011"/>
  </r>
  <r>
    <x v="2"/>
    <n v="2015"/>
    <s v="December"/>
    <x v="37"/>
    <n v="125.7"/>
    <n v="131.4"/>
    <n v="124.8"/>
    <n v="129.4"/>
    <n v="115.3"/>
    <n v="126.6"/>
    <n v="146.69999999999999"/>
    <n v="171.5"/>
    <n v="94.5"/>
    <n v="132.1"/>
    <n v="122"/>
    <n v="134.69999999999999"/>
    <n v="131.4"/>
    <n v="134.5"/>
    <n v="129.69999999999999"/>
    <n v="124.8"/>
    <n v="129"/>
    <n v="122.4"/>
    <n v="122"/>
    <n v="123.6"/>
    <n v="121.4"/>
    <n v="111.5"/>
    <n v="119.6"/>
    <n v="126.2"/>
    <n v="113.7"/>
    <n v="118.3"/>
    <n v="126.1"/>
    <n v="1686.1000000000001"/>
    <n v="383.5"/>
    <n v="834.30000000000007"/>
  </r>
  <r>
    <x v="0"/>
    <n v="2016"/>
    <s v="January"/>
    <x v="38"/>
    <n v="126.8"/>
    <n v="133.19999999999999"/>
    <n v="126.5"/>
    <n v="130.30000000000001"/>
    <n v="118.9"/>
    <n v="131.6"/>
    <n v="140.1"/>
    <n v="163.80000000000001"/>
    <n v="97.7"/>
    <n v="129.6"/>
    <n v="124.3"/>
    <n v="135.9"/>
    <n v="131.4"/>
    <n v="133.6"/>
    <n v="133.19999999999999"/>
    <n v="128.9"/>
    <n v="132.6"/>
    <n v="139.26"/>
    <n v="126.2"/>
    <n v="126.6"/>
    <n v="123.7"/>
    <n v="113.6"/>
    <n v="121.4"/>
    <n v="126.2"/>
    <n v="114.9"/>
    <n v="120.1"/>
    <n v="128.1"/>
    <n v="1690.1000000000001"/>
    <n v="394.70000000000005"/>
    <n v="846.5"/>
  </r>
  <r>
    <x v="1"/>
    <n v="2016"/>
    <s v="January"/>
    <x v="38"/>
    <n v="124.7"/>
    <n v="135.9"/>
    <n v="132"/>
    <n v="129.19999999999999"/>
    <n v="109.7"/>
    <n v="119"/>
    <n v="144.1"/>
    <n v="184.2"/>
    <n v="96.7"/>
    <n v="139.5"/>
    <n v="120.5"/>
    <n v="134.69999999999999"/>
    <n v="131.19999999999999"/>
    <n v="139.5"/>
    <n v="125.8"/>
    <n v="119.8"/>
    <n v="124.9"/>
    <n v="123.4"/>
    <n v="116.9"/>
    <n v="121.6"/>
    <n v="119.1"/>
    <n v="108.9"/>
    <n v="118.5"/>
    <n v="126.4"/>
    <n v="114"/>
    <n v="116.8"/>
    <n v="124.2"/>
    <n v="1701.4"/>
    <n v="370.5"/>
    <n v="825.3"/>
  </r>
  <r>
    <x v="2"/>
    <n v="2016"/>
    <s v="January"/>
    <x v="38"/>
    <n v="126.1"/>
    <n v="134.1"/>
    <n v="128.6"/>
    <n v="129.9"/>
    <n v="115.5"/>
    <n v="125.7"/>
    <n v="141.5"/>
    <n v="170.7"/>
    <n v="97.4"/>
    <n v="132.9"/>
    <n v="122.7"/>
    <n v="135.30000000000001"/>
    <n v="131.30000000000001"/>
    <n v="135.19999999999999"/>
    <n v="130.30000000000001"/>
    <n v="125.1"/>
    <n v="129.5"/>
    <n v="123.4"/>
    <n v="122.7"/>
    <n v="124.2"/>
    <n v="122"/>
    <n v="111.1"/>
    <n v="119.8"/>
    <n v="126.3"/>
    <n v="114.5"/>
    <n v="118.5"/>
    <n v="126.3"/>
    <n v="1691.7"/>
    <n v="384.9"/>
    <n v="836.4"/>
  </r>
  <r>
    <x v="0"/>
    <n v="2016"/>
    <s v="February"/>
    <x v="39"/>
    <n v="127.1"/>
    <n v="133.69999999999999"/>
    <n v="127.7"/>
    <n v="130.69999999999999"/>
    <n v="118.5"/>
    <n v="130.4"/>
    <n v="130.9"/>
    <n v="162.80000000000001"/>
    <n v="98.7"/>
    <n v="130.6"/>
    <n v="124.8"/>
    <n v="136.4"/>
    <n v="130.30000000000001"/>
    <n v="134.4"/>
    <n v="133.9"/>
    <n v="129.80000000000001"/>
    <n v="133.4"/>
    <n v="139.26"/>
    <n v="127.5"/>
    <n v="127.1"/>
    <n v="124.3"/>
    <n v="113.9"/>
    <n v="122.3"/>
    <n v="127.1"/>
    <n v="116.8"/>
    <n v="120.9"/>
    <n v="127.9"/>
    <n v="1682.6"/>
    <n v="397.1"/>
    <n v="852.39999999999986"/>
  </r>
  <r>
    <x v="1"/>
    <n v="2016"/>
    <s v="February"/>
    <x v="39"/>
    <n v="124.8"/>
    <n v="135.1"/>
    <n v="130.30000000000001"/>
    <n v="129.6"/>
    <n v="108.4"/>
    <n v="118.6"/>
    <n v="129.19999999999999"/>
    <n v="176.4"/>
    <n v="99.1"/>
    <n v="139.69999999999999"/>
    <n v="120.6"/>
    <n v="135.19999999999999"/>
    <n v="129.1"/>
    <n v="140"/>
    <n v="126.2"/>
    <n v="120.1"/>
    <n v="125.3"/>
    <n v="124.4"/>
    <n v="116"/>
    <n v="121.8"/>
    <n v="119.5"/>
    <n v="109.1"/>
    <n v="118.8"/>
    <n v="126.3"/>
    <n v="116.2"/>
    <n v="117.2"/>
    <n v="123.8"/>
    <n v="1676.1"/>
    <n v="371.6"/>
    <n v="828.90000000000009"/>
  </r>
  <r>
    <x v="2"/>
    <n v="2016"/>
    <s v="February"/>
    <x v="39"/>
    <n v="126.4"/>
    <n v="134.19999999999999"/>
    <n v="128.69999999999999"/>
    <n v="130.30000000000001"/>
    <n v="114.8"/>
    <n v="124.9"/>
    <n v="130.30000000000001"/>
    <n v="167.4"/>
    <n v="98.8"/>
    <n v="133.6"/>
    <n v="123"/>
    <n v="135.80000000000001"/>
    <n v="129.9"/>
    <n v="135.9"/>
    <n v="130.9"/>
    <n v="125.8"/>
    <n v="130.19999999999999"/>
    <n v="124.4"/>
    <n v="123.1"/>
    <n v="124.6"/>
    <n v="122.5"/>
    <n v="111.4"/>
    <n v="120.3"/>
    <n v="126.6"/>
    <n v="116.6"/>
    <n v="119.1"/>
    <n v="126"/>
    <n v="1678.1"/>
    <n v="386.9"/>
    <n v="841.1"/>
  </r>
  <r>
    <x v="0"/>
    <n v="2016"/>
    <s v="March"/>
    <x v="40"/>
    <n v="127.3"/>
    <n v="134.4"/>
    <n v="125.1"/>
    <n v="130.5"/>
    <n v="118.3"/>
    <n v="131.69999999999999"/>
    <n v="130.69999999999999"/>
    <n v="161.19999999999999"/>
    <n v="100.4"/>
    <n v="130.80000000000001"/>
    <n v="124.9"/>
    <n v="137"/>
    <n v="130.4"/>
    <n v="135"/>
    <n v="134.4"/>
    <n v="130.19999999999999"/>
    <n v="133.80000000000001"/>
    <n v="139.26"/>
    <n v="127"/>
    <n v="127.7"/>
    <n v="124.8"/>
    <n v="113.6"/>
    <n v="122.5"/>
    <n v="127.5"/>
    <n v="117.4"/>
    <n v="121.1"/>
    <n v="128"/>
    <n v="1682.7000000000003"/>
    <n v="398.40000000000003"/>
    <n v="854.6"/>
  </r>
  <r>
    <x v="1"/>
    <n v="2016"/>
    <s v="March"/>
    <x v="40"/>
    <n v="124.8"/>
    <n v="136.30000000000001"/>
    <n v="123.7"/>
    <n v="129.69999999999999"/>
    <n v="107.9"/>
    <n v="119.9"/>
    <n v="128.1"/>
    <n v="170.3"/>
    <n v="101.8"/>
    <n v="140.1"/>
    <n v="120.7"/>
    <n v="135.4"/>
    <n v="128.9"/>
    <n v="140.6"/>
    <n v="126.4"/>
    <n v="120.3"/>
    <n v="125.5"/>
    <n v="124.9"/>
    <n v="114.8"/>
    <n v="122.3"/>
    <n v="119.7"/>
    <n v="108.5"/>
    <n v="119.1"/>
    <n v="126.4"/>
    <n v="117.1"/>
    <n v="117.3"/>
    <n v="123.8"/>
    <n v="1667.6000000000001"/>
    <n v="372.2"/>
    <n v="830.4"/>
  </r>
  <r>
    <x v="2"/>
    <n v="2016"/>
    <s v="March"/>
    <x v="40"/>
    <n v="126.5"/>
    <n v="135.1"/>
    <n v="124.6"/>
    <n v="130.19999999999999"/>
    <n v="114.5"/>
    <n v="126.2"/>
    <n v="129.80000000000001"/>
    <n v="164.3"/>
    <n v="100.9"/>
    <n v="133.9"/>
    <n v="123.1"/>
    <n v="136.30000000000001"/>
    <n v="129.80000000000001"/>
    <n v="136.5"/>
    <n v="131.30000000000001"/>
    <n v="126.1"/>
    <n v="130.5"/>
    <n v="124.9"/>
    <n v="122.4"/>
    <n v="125.1"/>
    <n v="122.9"/>
    <n v="110.9"/>
    <n v="120.6"/>
    <n v="126.9"/>
    <n v="117.3"/>
    <n v="119.3"/>
    <n v="126"/>
    <n v="1675.2"/>
    <n v="387.9"/>
    <n v="842.99999999999989"/>
  </r>
  <r>
    <x v="0"/>
    <n v="2016"/>
    <s v="April"/>
    <x v="41"/>
    <n v="127.4"/>
    <n v="135.4"/>
    <n v="123.4"/>
    <n v="131.30000000000001"/>
    <n v="118.2"/>
    <n v="138.1"/>
    <n v="134.1"/>
    <n v="162.69999999999999"/>
    <n v="105"/>
    <n v="131.4"/>
    <n v="125.4"/>
    <n v="137.4"/>
    <n v="131.80000000000001"/>
    <n v="135.5"/>
    <n v="135"/>
    <n v="130.6"/>
    <n v="134.4"/>
    <n v="139.26"/>
    <n v="127"/>
    <n v="128"/>
    <n v="125.2"/>
    <n v="114.4"/>
    <n v="123.2"/>
    <n v="127.9"/>
    <n v="118.4"/>
    <n v="121.7"/>
    <n v="129"/>
    <n v="1701.6000000000004"/>
    <n v="400"/>
    <n v="858.80000000000007"/>
  </r>
  <r>
    <x v="1"/>
    <n v="2016"/>
    <s v="April"/>
    <x v="41"/>
    <n v="124.9"/>
    <n v="139.30000000000001"/>
    <n v="119.9"/>
    <n v="130.19999999999999"/>
    <n v="108.9"/>
    <n v="131.1"/>
    <n v="136.80000000000001"/>
    <n v="176.9"/>
    <n v="109.1"/>
    <n v="140.4"/>
    <n v="121.1"/>
    <n v="135.9"/>
    <n v="131.80000000000001"/>
    <n v="141.5"/>
    <n v="126.8"/>
    <n v="120.5"/>
    <n v="125.8"/>
    <n v="125.6"/>
    <n v="114.6"/>
    <n v="122.8"/>
    <n v="120"/>
    <n v="110"/>
    <n v="119.5"/>
    <n v="127.6"/>
    <n v="117.6"/>
    <n v="118.2"/>
    <n v="125.3"/>
    <n v="1706.3"/>
    <n v="373.1"/>
    <n v="835.7"/>
  </r>
  <r>
    <x v="2"/>
    <n v="2016"/>
    <s v="April"/>
    <x v="41"/>
    <n v="126.6"/>
    <n v="136.80000000000001"/>
    <n v="122"/>
    <n v="130.9"/>
    <n v="114.8"/>
    <n v="134.80000000000001"/>
    <n v="135"/>
    <n v="167.5"/>
    <n v="106.4"/>
    <n v="134.4"/>
    <n v="123.6"/>
    <n v="136.69999999999999"/>
    <n v="131.80000000000001"/>
    <n v="137.1"/>
    <n v="131.80000000000001"/>
    <n v="126.4"/>
    <n v="131"/>
    <n v="125.6"/>
    <n v="122.3"/>
    <n v="125.5"/>
    <n v="123.2"/>
    <n v="112.1"/>
    <n v="121.1"/>
    <n v="127.7"/>
    <n v="118.1"/>
    <n v="120"/>
    <n v="127.3"/>
    <n v="1701.3"/>
    <n v="389.20000000000005"/>
    <n v="847.7"/>
  </r>
  <r>
    <x v="0"/>
    <n v="2016"/>
    <s v="May"/>
    <x v="42"/>
    <n v="127.6"/>
    <n v="137.5"/>
    <n v="124.4"/>
    <n v="132.4"/>
    <n v="118.2"/>
    <n v="138.1"/>
    <n v="141.80000000000001"/>
    <n v="166"/>
    <n v="107.5"/>
    <n v="132.19999999999999"/>
    <n v="126.1"/>
    <n v="138.30000000000001"/>
    <n v="133.6"/>
    <n v="136"/>
    <n v="135.4"/>
    <n v="131.1"/>
    <n v="134.80000000000001"/>
    <n v="139.26"/>
    <n v="127.4"/>
    <n v="128.5"/>
    <n v="125.8"/>
    <n v="115.1"/>
    <n v="123.6"/>
    <n v="129.1"/>
    <n v="119.7"/>
    <n v="122.5"/>
    <n v="130.30000000000001"/>
    <n v="1723.6999999999998"/>
    <n v="401.3"/>
    <n v="864.30000000000007"/>
  </r>
  <r>
    <x v="1"/>
    <n v="2016"/>
    <s v="May"/>
    <x v="42"/>
    <n v="125"/>
    <n v="142.1"/>
    <n v="127"/>
    <n v="130.4"/>
    <n v="109.6"/>
    <n v="133.5"/>
    <n v="151.4"/>
    <n v="182.8"/>
    <n v="111.1"/>
    <n v="141.5"/>
    <n v="121.5"/>
    <n v="136.30000000000001"/>
    <n v="134.6"/>
    <n v="142.19999999999999"/>
    <n v="127.2"/>
    <n v="120.7"/>
    <n v="126.2"/>
    <n v="126"/>
    <n v="115"/>
    <n v="123.2"/>
    <n v="120.3"/>
    <n v="110.7"/>
    <n v="119.8"/>
    <n v="128"/>
    <n v="118.5"/>
    <n v="118.7"/>
    <n v="126.6"/>
    <n v="1746.7999999999997"/>
    <n v="374.1"/>
    <n v="839.2"/>
  </r>
  <r>
    <x v="2"/>
    <n v="2016"/>
    <s v="May"/>
    <x v="42"/>
    <n v="126.8"/>
    <n v="139.1"/>
    <n v="125.4"/>
    <n v="131.69999999999999"/>
    <n v="115"/>
    <n v="136"/>
    <n v="145.1"/>
    <n v="171.7"/>
    <n v="108.7"/>
    <n v="135.30000000000001"/>
    <n v="124.2"/>
    <n v="137.4"/>
    <n v="134"/>
    <n v="137.69999999999999"/>
    <n v="132.19999999999999"/>
    <n v="126.8"/>
    <n v="131.4"/>
    <n v="126"/>
    <n v="122.7"/>
    <n v="126"/>
    <n v="123.7"/>
    <n v="112.8"/>
    <n v="121.5"/>
    <n v="128.5"/>
    <n v="119.2"/>
    <n v="120.7"/>
    <n v="128.6"/>
    <n v="1730.4"/>
    <n v="390.4"/>
    <n v="852.40000000000009"/>
  </r>
  <r>
    <x v="0"/>
    <n v="2016"/>
    <s v="June"/>
    <x v="43"/>
    <n v="128.6"/>
    <n v="138.6"/>
    <n v="126.6"/>
    <n v="133.6"/>
    <n v="118.6"/>
    <n v="137.4"/>
    <n v="152.5"/>
    <n v="169.2"/>
    <n v="108.8"/>
    <n v="133.1"/>
    <n v="126.4"/>
    <n v="139.19999999999999"/>
    <n v="136"/>
    <n v="137.19999999999999"/>
    <n v="136.30000000000001"/>
    <n v="131.6"/>
    <n v="135.6"/>
    <n v="139.26"/>
    <n v="128"/>
    <n v="129.30000000000001"/>
    <n v="126.2"/>
    <n v="116.3"/>
    <n v="124.1"/>
    <n v="130.19999999999999"/>
    <n v="119.9"/>
    <n v="123.3"/>
    <n v="131.9"/>
    <n v="1748.6"/>
    <n v="403.5"/>
    <n v="869.29999999999984"/>
  </r>
  <r>
    <x v="1"/>
    <n v="2016"/>
    <s v="June"/>
    <x v="43"/>
    <n v="125.9"/>
    <n v="143.9"/>
    <n v="130.9"/>
    <n v="131"/>
    <n v="110.2"/>
    <n v="135.5"/>
    <n v="173.7"/>
    <n v="184.4"/>
    <n v="112"/>
    <n v="142.80000000000001"/>
    <n v="121.6"/>
    <n v="136.9"/>
    <n v="138.19999999999999"/>
    <n v="142.69999999999999"/>
    <n v="127.6"/>
    <n v="121.1"/>
    <n v="126.6"/>
    <n v="125.5"/>
    <n v="115.5"/>
    <n v="123.2"/>
    <n v="120.6"/>
    <n v="112.3"/>
    <n v="119.9"/>
    <n v="129.30000000000001"/>
    <n v="118.8"/>
    <n v="119.6"/>
    <n v="128.1"/>
    <n v="1787.0000000000002"/>
    <n v="375.29999999999995"/>
    <n v="843.69999999999993"/>
  </r>
  <r>
    <x v="2"/>
    <n v="2016"/>
    <s v="June"/>
    <x v="43"/>
    <n v="127.7"/>
    <n v="140.5"/>
    <n v="128.30000000000001"/>
    <n v="132.6"/>
    <n v="115.5"/>
    <n v="136.5"/>
    <n v="159.69999999999999"/>
    <n v="174.3"/>
    <n v="109.9"/>
    <n v="136.30000000000001"/>
    <n v="124.4"/>
    <n v="138.1"/>
    <n v="136.80000000000001"/>
    <n v="138.69999999999999"/>
    <n v="132.9"/>
    <n v="127.2"/>
    <n v="132"/>
    <n v="125.5"/>
    <n v="123.3"/>
    <n v="126.4"/>
    <n v="124.1"/>
    <n v="114.2"/>
    <n v="121.7"/>
    <n v="129.69999999999999"/>
    <n v="119.4"/>
    <n v="121.5"/>
    <n v="130.1"/>
    <n v="1760.6"/>
    <n v="392.1"/>
    <n v="856.99999999999989"/>
  </r>
  <r>
    <x v="0"/>
    <n v="2016"/>
    <s v="July"/>
    <x v="44"/>
    <n v="129.30000000000001"/>
    <n v="139.5"/>
    <n v="129.6"/>
    <n v="134.5"/>
    <n v="119.5"/>
    <n v="138.5"/>
    <n v="158.19999999999999"/>
    <n v="171.8"/>
    <n v="110.3"/>
    <n v="134.30000000000001"/>
    <n v="127.3"/>
    <n v="139.9"/>
    <n v="137.6"/>
    <n v="138"/>
    <n v="137.19999999999999"/>
    <n v="132.19999999999999"/>
    <n v="136.5"/>
    <n v="139.26"/>
    <n v="128.19999999999999"/>
    <n v="130"/>
    <n v="126.7"/>
    <n v="116.4"/>
    <n v="125.2"/>
    <n v="130.80000000000001"/>
    <n v="120.9"/>
    <n v="123.8"/>
    <n v="133"/>
    <n v="1770.2999999999997"/>
    <n v="405.9"/>
    <n v="873.8"/>
  </r>
  <r>
    <x v="1"/>
    <n v="2016"/>
    <s v="July"/>
    <x v="44"/>
    <n v="126.8"/>
    <n v="144.19999999999999"/>
    <n v="136.6"/>
    <n v="131.80000000000001"/>
    <n v="111"/>
    <n v="137"/>
    <n v="179.5"/>
    <n v="188.4"/>
    <n v="113.3"/>
    <n v="143.9"/>
    <n v="121.7"/>
    <n v="137.5"/>
    <n v="139.80000000000001"/>
    <n v="142.9"/>
    <n v="127.9"/>
    <n v="121.1"/>
    <n v="126.9"/>
    <n v="126.4"/>
    <n v="115.5"/>
    <n v="123.5"/>
    <n v="120.9"/>
    <n v="111.7"/>
    <n v="120.3"/>
    <n v="130.80000000000001"/>
    <n v="120"/>
    <n v="119.9"/>
    <n v="129"/>
    <n v="1811.5000000000002"/>
    <n v="375.9"/>
    <n v="847.1"/>
  </r>
  <r>
    <x v="2"/>
    <n v="2016"/>
    <s v="July"/>
    <x v="44"/>
    <n v="128.5"/>
    <n v="141.19999999999999"/>
    <n v="132.30000000000001"/>
    <n v="133.5"/>
    <n v="116.4"/>
    <n v="137.80000000000001"/>
    <n v="165.4"/>
    <n v="177.4"/>
    <n v="111.3"/>
    <n v="137.5"/>
    <n v="125"/>
    <n v="138.80000000000001"/>
    <n v="138.4"/>
    <n v="139.30000000000001"/>
    <n v="133.5"/>
    <n v="127.6"/>
    <n v="132.69999999999999"/>
    <n v="126.4"/>
    <n v="123.4"/>
    <n v="126.9"/>
    <n v="124.5"/>
    <n v="113.9"/>
    <n v="122.4"/>
    <n v="130.80000000000001"/>
    <n v="120.5"/>
    <n v="121.9"/>
    <n v="131.1"/>
    <n v="1783.5"/>
    <n v="393.8"/>
    <n v="860.9"/>
  </r>
  <r>
    <x v="0"/>
    <n v="2016"/>
    <s v="August"/>
    <x v="45"/>
    <n v="130.1"/>
    <n v="138.80000000000001"/>
    <n v="130.30000000000001"/>
    <n v="135.30000000000001"/>
    <n v="119.9"/>
    <n v="140.19999999999999"/>
    <n v="156.9"/>
    <n v="172.2"/>
    <n v="112.1"/>
    <n v="134.9"/>
    <n v="128.1"/>
    <n v="140.69999999999999"/>
    <n v="138"/>
    <n v="138.9"/>
    <n v="137.80000000000001"/>
    <n v="133"/>
    <n v="137.1"/>
    <n v="139.26"/>
    <n v="129.1"/>
    <n v="130.6"/>
    <n v="127"/>
    <n v="116"/>
    <n v="125.5"/>
    <n v="131.9"/>
    <n v="122"/>
    <n v="124.2"/>
    <n v="133.5"/>
    <n v="1777.4999999999998"/>
    <n v="407.9"/>
    <n v="877.2"/>
  </r>
  <r>
    <x v="1"/>
    <n v="2016"/>
    <s v="August"/>
    <x v="45"/>
    <n v="127.6"/>
    <n v="140.30000000000001"/>
    <n v="133.69999999999999"/>
    <n v="132.19999999999999"/>
    <n v="111.8"/>
    <n v="135.80000000000001"/>
    <n v="163.5"/>
    <n v="182.3"/>
    <n v="114.6"/>
    <n v="144.6"/>
    <n v="121.9"/>
    <n v="138.1"/>
    <n v="137.6"/>
    <n v="143.6"/>
    <n v="128.30000000000001"/>
    <n v="121.4"/>
    <n v="127.3"/>
    <n v="127.3"/>
    <n v="114.7"/>
    <n v="123.9"/>
    <n v="121.2"/>
    <n v="110.4"/>
    <n v="120.6"/>
    <n v="131.5"/>
    <n v="120.9"/>
    <n v="119.9"/>
    <n v="128.4"/>
    <n v="1783.9999999999995"/>
    <n v="377"/>
    <n v="848.4"/>
  </r>
  <r>
    <x v="2"/>
    <n v="2016"/>
    <s v="August"/>
    <x v="45"/>
    <n v="129.30000000000001"/>
    <n v="139.30000000000001"/>
    <n v="131.6"/>
    <n v="134.1"/>
    <n v="116.9"/>
    <n v="138.1"/>
    <n v="159.1"/>
    <n v="175.6"/>
    <n v="112.9"/>
    <n v="138.1"/>
    <n v="125.5"/>
    <n v="139.5"/>
    <n v="137.9"/>
    <n v="140.19999999999999"/>
    <n v="134.1"/>
    <n v="128.19999999999999"/>
    <n v="133.19999999999999"/>
    <n v="127.3"/>
    <n v="123.6"/>
    <n v="127.4"/>
    <n v="124.8"/>
    <n v="113.1"/>
    <n v="122.7"/>
    <n v="131.69999999999999"/>
    <n v="121.5"/>
    <n v="122.1"/>
    <n v="131.1"/>
    <n v="1777.9"/>
    <n v="395.49999999999994"/>
    <n v="863.3"/>
  </r>
  <r>
    <x v="0"/>
    <n v="2016"/>
    <s v="September"/>
    <x v="46"/>
    <n v="130.80000000000001"/>
    <n v="138.19999999999999"/>
    <n v="130.5"/>
    <n v="135.5"/>
    <n v="120.2"/>
    <n v="139.19999999999999"/>
    <n v="149.5"/>
    <n v="170.4"/>
    <n v="113.1"/>
    <n v="135.80000000000001"/>
    <n v="128.80000000000001"/>
    <n v="141.5"/>
    <n v="137.19999999999999"/>
    <n v="139.9"/>
    <n v="138.5"/>
    <n v="133.5"/>
    <n v="137.80000000000001"/>
    <n v="139.26"/>
    <n v="129.69999999999999"/>
    <n v="131.1"/>
    <n v="127.8"/>
    <n v="117"/>
    <n v="125.7"/>
    <n v="132.19999999999999"/>
    <n v="122.8"/>
    <n v="124.9"/>
    <n v="133.4"/>
    <n v="1770.7"/>
    <n v="409.8"/>
    <n v="881.49999999999989"/>
  </r>
  <r>
    <x v="1"/>
    <n v="2016"/>
    <s v="September"/>
    <x v="46"/>
    <n v="128.1"/>
    <n v="137.69999999999999"/>
    <n v="130.6"/>
    <n v="132.6"/>
    <n v="111.9"/>
    <n v="132.5"/>
    <n v="152.9"/>
    <n v="173.6"/>
    <n v="115.1"/>
    <n v="144.80000000000001"/>
    <n v="122.1"/>
    <n v="138.80000000000001"/>
    <n v="135.69999999999999"/>
    <n v="143.9"/>
    <n v="128.69999999999999"/>
    <n v="121.6"/>
    <n v="127.7"/>
    <n v="127.9"/>
    <n v="114.8"/>
    <n v="124.3"/>
    <n v="121.4"/>
    <n v="111.8"/>
    <n v="120.8"/>
    <n v="131.6"/>
    <n v="121.2"/>
    <n v="120.5"/>
    <n v="128"/>
    <n v="1756.3999999999996"/>
    <n v="378"/>
    <n v="851.6"/>
  </r>
  <r>
    <x v="2"/>
    <n v="2016"/>
    <s v="September"/>
    <x v="46"/>
    <n v="129.9"/>
    <n v="138"/>
    <n v="130.5"/>
    <n v="134.4"/>
    <n v="117.2"/>
    <n v="136.1"/>
    <n v="150.69999999999999"/>
    <n v="171.5"/>
    <n v="113.8"/>
    <n v="138.80000000000001"/>
    <n v="126"/>
    <n v="140.19999999999999"/>
    <n v="136.6"/>
    <n v="141"/>
    <n v="134.6"/>
    <n v="128.6"/>
    <n v="133.80000000000001"/>
    <n v="127.9"/>
    <n v="124.1"/>
    <n v="127.9"/>
    <n v="125.4"/>
    <n v="114.3"/>
    <n v="122.9"/>
    <n v="131.80000000000001"/>
    <n v="122.1"/>
    <n v="122.8"/>
    <n v="130.9"/>
    <n v="1763.6999999999998"/>
    <n v="397"/>
    <n v="867.19999999999993"/>
  </r>
  <r>
    <x v="0"/>
    <n v="2016"/>
    <s v="October"/>
    <x v="47"/>
    <n v="131.30000000000001"/>
    <n v="137.6"/>
    <n v="130.1"/>
    <n v="136"/>
    <n v="120.8"/>
    <n v="138.4"/>
    <n v="149.19999999999999"/>
    <n v="170.2"/>
    <n v="113.4"/>
    <n v="136.30000000000001"/>
    <n v="128.69999999999999"/>
    <n v="142.4"/>
    <n v="137.4"/>
    <n v="140.9"/>
    <n v="139.6"/>
    <n v="134.30000000000001"/>
    <n v="138.80000000000001"/>
    <n v="139.26"/>
    <n v="129.80000000000001"/>
    <n v="131.80000000000001"/>
    <n v="128.69999999999999"/>
    <n v="117.8"/>
    <n v="126.5"/>
    <n v="133"/>
    <n v="123"/>
    <n v="125.7"/>
    <n v="133.80000000000001"/>
    <n v="1771.8000000000002"/>
    <n v="412.7"/>
    <n v="886.5"/>
  </r>
  <r>
    <x v="1"/>
    <n v="2016"/>
    <s v="October"/>
    <x v="47"/>
    <n v="128.69999999999999"/>
    <n v="138.4"/>
    <n v="130.30000000000001"/>
    <n v="132.69999999999999"/>
    <n v="112.5"/>
    <n v="130.4"/>
    <n v="155.1"/>
    <n v="175.7"/>
    <n v="115.4"/>
    <n v="145.30000000000001"/>
    <n v="122.5"/>
    <n v="139.6"/>
    <n v="136.30000000000001"/>
    <n v="144.30000000000001"/>
    <n v="129.1"/>
    <n v="121.9"/>
    <n v="128"/>
    <n v="128.69999999999999"/>
    <n v="115.2"/>
    <n v="124.5"/>
    <n v="121.8"/>
    <n v="112.8"/>
    <n v="121.2"/>
    <n v="131.9"/>
    <n v="120.8"/>
    <n v="120.9"/>
    <n v="128.6"/>
    <n v="1762.8999999999999"/>
    <n v="379"/>
    <n v="853.9"/>
  </r>
  <r>
    <x v="2"/>
    <n v="2016"/>
    <s v="October"/>
    <x v="47"/>
    <n v="130.5"/>
    <n v="137.9"/>
    <n v="130.19999999999999"/>
    <n v="134.80000000000001"/>
    <n v="117.8"/>
    <n v="134.69999999999999"/>
    <n v="151.19999999999999"/>
    <n v="172.1"/>
    <n v="114.1"/>
    <n v="139.30000000000001"/>
    <n v="126.1"/>
    <n v="141.1"/>
    <n v="137"/>
    <n v="141.80000000000001"/>
    <n v="135.5"/>
    <n v="129.1"/>
    <n v="134.5"/>
    <n v="128.69999999999999"/>
    <n v="124.3"/>
    <n v="128.4"/>
    <n v="126.1"/>
    <n v="115.2"/>
    <n v="123.5"/>
    <n v="132.4"/>
    <n v="122.1"/>
    <n v="123.4"/>
    <n v="131.4"/>
    <n v="1766.7999999999995"/>
    <n v="399.1"/>
    <n v="871.1"/>
  </r>
  <r>
    <x v="0"/>
    <n v="2016"/>
    <s v="November"/>
    <x v="48"/>
    <n v="132"/>
    <n v="137.4"/>
    <n v="130.6"/>
    <n v="136.19999999999999"/>
    <n v="121.1"/>
    <n v="136.9"/>
    <n v="141.80000000000001"/>
    <n v="170"/>
    <n v="113.4"/>
    <n v="136.80000000000001"/>
    <n v="128.69999999999999"/>
    <n v="143.1"/>
    <n v="136.6"/>
    <n v="141.19999999999999"/>
    <n v="139.9"/>
    <n v="134.5"/>
    <n v="139.19999999999999"/>
    <n v="139.26"/>
    <n v="130.30000000000001"/>
    <n v="132.1"/>
    <n v="129.1"/>
    <n v="118.2"/>
    <n v="126.9"/>
    <n v="133.69999999999999"/>
    <n v="123.5"/>
    <n v="126.1"/>
    <n v="133.6"/>
    <n v="1764.6"/>
    <n v="413.59999999999997"/>
    <n v="889.6"/>
  </r>
  <r>
    <x v="1"/>
    <n v="2016"/>
    <s v="November"/>
    <x v="48"/>
    <n v="130.19999999999999"/>
    <n v="138.5"/>
    <n v="134.1"/>
    <n v="132.9"/>
    <n v="112.6"/>
    <n v="130.80000000000001"/>
    <n v="142"/>
    <n v="174.9"/>
    <n v="115.6"/>
    <n v="145.4"/>
    <n v="122.7"/>
    <n v="140.30000000000001"/>
    <n v="135.19999999999999"/>
    <n v="144.30000000000001"/>
    <n v="129.6"/>
    <n v="122.1"/>
    <n v="128.5"/>
    <n v="129.1"/>
    <n v="116.2"/>
    <n v="124.7"/>
    <n v="122.1"/>
    <n v="113.4"/>
    <n v="121.7"/>
    <n v="132.1"/>
    <n v="121.3"/>
    <n v="121.3"/>
    <n v="128.5"/>
    <n v="1755.2"/>
    <n v="380.2"/>
    <n v="856.59999999999991"/>
  </r>
  <r>
    <x v="2"/>
    <n v="2016"/>
    <s v="November"/>
    <x v="48"/>
    <n v="131.4"/>
    <n v="137.80000000000001"/>
    <n v="132"/>
    <n v="135"/>
    <n v="118"/>
    <n v="134.1"/>
    <n v="141.9"/>
    <n v="171.7"/>
    <n v="114.1"/>
    <n v="139.69999999999999"/>
    <n v="126.2"/>
    <n v="141.80000000000001"/>
    <n v="136.1"/>
    <n v="142"/>
    <n v="135.80000000000001"/>
    <n v="129.30000000000001"/>
    <n v="135"/>
    <n v="129.1"/>
    <n v="125"/>
    <n v="128.6"/>
    <n v="126.4"/>
    <n v="115.7"/>
    <n v="124"/>
    <n v="132.80000000000001"/>
    <n v="122.6"/>
    <n v="123.8"/>
    <n v="131.19999999999999"/>
    <n v="1759.8"/>
    <n v="400.1"/>
    <n v="873.9"/>
  </r>
  <r>
    <x v="0"/>
    <n v="2016"/>
    <s v="December"/>
    <x v="49"/>
    <n v="132.6"/>
    <n v="137.30000000000001"/>
    <n v="131.6"/>
    <n v="136.30000000000001"/>
    <n v="121.6"/>
    <n v="135.6"/>
    <n v="127.5"/>
    <n v="167.9"/>
    <n v="113.8"/>
    <n v="137.5"/>
    <n v="129.1"/>
    <n v="143.6"/>
    <n v="134.69999999999999"/>
    <n v="142.4"/>
    <n v="140.4"/>
    <n v="135.19999999999999"/>
    <n v="139.69999999999999"/>
    <n v="139.26"/>
    <n v="132"/>
    <n v="132.9"/>
    <n v="129.69999999999999"/>
    <n v="118.6"/>
    <n v="127.3"/>
    <n v="134.19999999999999"/>
    <n v="121.9"/>
    <n v="126.3"/>
    <n v="132.80000000000001"/>
    <n v="1749.1"/>
    <n v="415.3"/>
    <n v="890.9"/>
  </r>
  <r>
    <x v="1"/>
    <n v="2016"/>
    <s v="December"/>
    <x v="49"/>
    <n v="131.6"/>
    <n v="138.19999999999999"/>
    <n v="134.9"/>
    <n v="133.1"/>
    <n v="113.5"/>
    <n v="129.30000000000001"/>
    <n v="121.1"/>
    <n v="170.3"/>
    <n v="115.5"/>
    <n v="145.5"/>
    <n v="123.1"/>
    <n v="140.9"/>
    <n v="132.80000000000001"/>
    <n v="145"/>
    <n v="130"/>
    <n v="122.2"/>
    <n v="128.80000000000001"/>
    <n v="128.5"/>
    <n v="117.8"/>
    <n v="125"/>
    <n v="122.3"/>
    <n v="113.7"/>
    <n v="121.8"/>
    <n v="132.30000000000001"/>
    <n v="119.9"/>
    <n v="121.4"/>
    <n v="127.6"/>
    <n v="1729.8"/>
    <n v="381"/>
    <n v="856.4"/>
  </r>
  <r>
    <x v="2"/>
    <n v="2016"/>
    <s v="December"/>
    <x v="49"/>
    <n v="132.30000000000001"/>
    <n v="137.6"/>
    <n v="132.9"/>
    <n v="135.1"/>
    <n v="118.6"/>
    <n v="132.69999999999999"/>
    <n v="125.3"/>
    <n v="168.7"/>
    <n v="114.4"/>
    <n v="140.19999999999999"/>
    <n v="126.6"/>
    <n v="142.30000000000001"/>
    <n v="134"/>
    <n v="143.1"/>
    <n v="136.30000000000001"/>
    <n v="129.80000000000001"/>
    <n v="135.4"/>
    <n v="128.5"/>
    <n v="126.6"/>
    <n v="129.19999999999999"/>
    <n v="126.9"/>
    <n v="116"/>
    <n v="124.2"/>
    <n v="133.1"/>
    <n v="121.1"/>
    <n v="123.9"/>
    <n v="130.4"/>
    <n v="1740.7"/>
    <n v="401.5"/>
    <n v="874.4"/>
  </r>
  <r>
    <x v="0"/>
    <n v="2017"/>
    <s v="January"/>
    <x v="50"/>
    <n v="133.1"/>
    <n v="137.80000000000001"/>
    <n v="131.9"/>
    <n v="136.69999999999999"/>
    <n v="122"/>
    <n v="136"/>
    <n v="119.8"/>
    <n v="161.69999999999999"/>
    <n v="114.8"/>
    <n v="136.9"/>
    <n v="129"/>
    <n v="143.9"/>
    <n v="133.69999999999999"/>
    <n v="143.1"/>
    <n v="140.69999999999999"/>
    <n v="135.80000000000001"/>
    <n v="140"/>
    <n v="139.26"/>
    <n v="132.1"/>
    <n v="133.19999999999999"/>
    <n v="129.9"/>
    <n v="119.1"/>
    <n v="127"/>
    <n v="134.6"/>
    <n v="122.3"/>
    <n v="126.6"/>
    <n v="132.4"/>
    <n v="1737.3000000000002"/>
    <n v="416.5"/>
    <n v="892.7"/>
  </r>
  <r>
    <x v="1"/>
    <n v="2017"/>
    <s v="January"/>
    <x v="50"/>
    <n v="132.19999999999999"/>
    <n v="138.9"/>
    <n v="132.6"/>
    <n v="133.1"/>
    <n v="114"/>
    <n v="129.6"/>
    <n v="118.7"/>
    <n v="155.1"/>
    <n v="117.3"/>
    <n v="144.9"/>
    <n v="123.2"/>
    <n v="141.6"/>
    <n v="132"/>
    <n v="145.6"/>
    <n v="130.19999999999999"/>
    <n v="122.3"/>
    <n v="129"/>
    <n v="129.6"/>
    <n v="118"/>
    <n v="125.1"/>
    <n v="122.6"/>
    <n v="115.2"/>
    <n v="122"/>
    <n v="132.4"/>
    <n v="120.9"/>
    <n v="122.1"/>
    <n v="127.8"/>
    <n v="1713.2"/>
    <n v="381.5"/>
    <n v="860.3"/>
  </r>
  <r>
    <x v="2"/>
    <n v="2017"/>
    <s v="January"/>
    <x v="50"/>
    <n v="132.80000000000001"/>
    <n v="138.19999999999999"/>
    <n v="132.19999999999999"/>
    <n v="135.4"/>
    <n v="119.1"/>
    <n v="133"/>
    <n v="119.4"/>
    <n v="159.5"/>
    <n v="115.6"/>
    <n v="139.6"/>
    <n v="126.6"/>
    <n v="142.80000000000001"/>
    <n v="133.1"/>
    <n v="143.80000000000001"/>
    <n v="136.6"/>
    <n v="130.19999999999999"/>
    <n v="135.6"/>
    <n v="129.6"/>
    <n v="126.8"/>
    <n v="129.4"/>
    <n v="127.1"/>
    <n v="117"/>
    <n v="124.2"/>
    <n v="133.30000000000001"/>
    <n v="121.7"/>
    <n v="124.4"/>
    <n v="130.30000000000001"/>
    <n v="1727.2999999999995"/>
    <n v="402.4"/>
    <n v="877.1"/>
  </r>
  <r>
    <x v="0"/>
    <n v="2017"/>
    <s v="February"/>
    <x v="51"/>
    <n v="133.30000000000001"/>
    <n v="138.30000000000001"/>
    <n v="129.30000000000001"/>
    <n v="137.19999999999999"/>
    <n v="122.1"/>
    <n v="138.69999999999999"/>
    <n v="119.1"/>
    <n v="156.9"/>
    <n v="116.2"/>
    <n v="136"/>
    <n v="129.4"/>
    <n v="144.4"/>
    <n v="133.6"/>
    <n v="143.69999999999999"/>
    <n v="140.9"/>
    <n v="135.80000000000001"/>
    <n v="140.19999999999999"/>
    <n v="139.26"/>
    <n v="133.19999999999999"/>
    <n v="133.6"/>
    <n v="130.1"/>
    <n v="119.5"/>
    <n v="127.7"/>
    <n v="134.9"/>
    <n v="123.2"/>
    <n v="127"/>
    <n v="132.6"/>
    <n v="1734.5000000000002"/>
    <n v="416.90000000000003"/>
    <n v="896"/>
  </r>
  <r>
    <x v="1"/>
    <n v="2017"/>
    <s v="February"/>
    <x v="51"/>
    <n v="132.80000000000001"/>
    <n v="139.80000000000001"/>
    <n v="129.30000000000001"/>
    <n v="133.5"/>
    <n v="114.3"/>
    <n v="131.4"/>
    <n v="120.2"/>
    <n v="143.1"/>
    <n v="119.5"/>
    <n v="144"/>
    <n v="123.4"/>
    <n v="141.9"/>
    <n v="132.1"/>
    <n v="146.30000000000001"/>
    <n v="130.5"/>
    <n v="122.5"/>
    <n v="129.30000000000001"/>
    <n v="130.5"/>
    <n v="119.2"/>
    <n v="125.3"/>
    <n v="122.9"/>
    <n v="115.5"/>
    <n v="122.2"/>
    <n v="132.4"/>
    <n v="121.7"/>
    <n v="122.4"/>
    <n v="128.19999999999999"/>
    <n v="1705.3000000000002"/>
    <n v="382.3"/>
    <n v="862.4"/>
  </r>
  <r>
    <x v="2"/>
    <n v="2017"/>
    <s v="February"/>
    <x v="51"/>
    <n v="133.1"/>
    <n v="138.80000000000001"/>
    <n v="129.30000000000001"/>
    <n v="135.80000000000001"/>
    <n v="119.2"/>
    <n v="135.30000000000001"/>
    <n v="119.5"/>
    <n v="152.19999999999999"/>
    <n v="117.3"/>
    <n v="138.69999999999999"/>
    <n v="126.9"/>
    <n v="143.19999999999999"/>
    <n v="133"/>
    <n v="144.4"/>
    <n v="136.80000000000001"/>
    <n v="130.30000000000001"/>
    <n v="135.9"/>
    <n v="130.5"/>
    <n v="127.9"/>
    <n v="129.69999999999999"/>
    <n v="127.4"/>
    <n v="117.4"/>
    <n v="124.6"/>
    <n v="133.4"/>
    <n v="122.6"/>
    <n v="124.8"/>
    <n v="130.6"/>
    <n v="1722.3000000000002"/>
    <n v="403"/>
    <n v="879.9"/>
  </r>
  <r>
    <x v="0"/>
    <n v="2017"/>
    <s v="March"/>
    <x v="52"/>
    <n v="133.6"/>
    <n v="138.80000000000001"/>
    <n v="128.80000000000001"/>
    <n v="137.19999999999999"/>
    <n v="121.6"/>
    <n v="139.69999999999999"/>
    <n v="119.7"/>
    <n v="148"/>
    <n v="116.9"/>
    <n v="135.6"/>
    <n v="129.80000000000001"/>
    <n v="145.4"/>
    <n v="133.4"/>
    <n v="144.19999999999999"/>
    <n v="141.6"/>
    <n v="136.19999999999999"/>
    <n v="140.80000000000001"/>
    <n v="139.26"/>
    <n v="134.19999999999999"/>
    <n v="134.1"/>
    <n v="130.6"/>
    <n v="119.8"/>
    <n v="128.30000000000001"/>
    <n v="135.19999999999999"/>
    <n v="123.3"/>
    <n v="127.4"/>
    <n v="132.80000000000001"/>
    <n v="1728.5000000000002"/>
    <n v="418.59999999999997"/>
    <n v="898.69999999999993"/>
  </r>
  <r>
    <x v="1"/>
    <n v="2017"/>
    <s v="March"/>
    <x v="52"/>
    <n v="132.69999999999999"/>
    <n v="139.4"/>
    <n v="128.4"/>
    <n v="134.9"/>
    <n v="114"/>
    <n v="136.80000000000001"/>
    <n v="122.2"/>
    <n v="135.80000000000001"/>
    <n v="120.3"/>
    <n v="142.6"/>
    <n v="123.6"/>
    <n v="142.4"/>
    <n v="132.6"/>
    <n v="147.5"/>
    <n v="130.80000000000001"/>
    <n v="122.8"/>
    <n v="129.6"/>
    <n v="131.1"/>
    <n v="120.8"/>
    <n v="125.6"/>
    <n v="123.1"/>
    <n v="115.6"/>
    <n v="122.4"/>
    <n v="132.80000000000001"/>
    <n v="121.7"/>
    <n v="122.6"/>
    <n v="128.69999999999999"/>
    <n v="1705.6999999999998"/>
    <n v="383.20000000000005"/>
    <n v="863.80000000000007"/>
  </r>
  <r>
    <x v="2"/>
    <n v="2017"/>
    <s v="March"/>
    <x v="52"/>
    <n v="133.30000000000001"/>
    <n v="139"/>
    <n v="128.6"/>
    <n v="136.30000000000001"/>
    <n v="118.8"/>
    <n v="138.30000000000001"/>
    <n v="120.5"/>
    <n v="143.9"/>
    <n v="118"/>
    <n v="137.9"/>
    <n v="127.2"/>
    <n v="144"/>
    <n v="133.1"/>
    <n v="145.1"/>
    <n v="137.30000000000001"/>
    <n v="130.6"/>
    <n v="136.4"/>
    <n v="131.1"/>
    <n v="129.1"/>
    <n v="130.1"/>
    <n v="127.8"/>
    <n v="117.6"/>
    <n v="125"/>
    <n v="133.80000000000001"/>
    <n v="122.6"/>
    <n v="125.1"/>
    <n v="130.9"/>
    <n v="1718.9"/>
    <n v="404.29999999999995"/>
    <n v="882"/>
  </r>
  <r>
    <x v="0"/>
    <n v="2017"/>
    <s v="April"/>
    <x v="53"/>
    <n v="133.19999999999999"/>
    <n v="138.69999999999999"/>
    <n v="127.1"/>
    <n v="137.69999999999999"/>
    <n v="121.3"/>
    <n v="141.80000000000001"/>
    <n v="121.5"/>
    <n v="144.5"/>
    <n v="117.4"/>
    <n v="134.1"/>
    <n v="130"/>
    <n v="145.5"/>
    <n v="133.5"/>
    <n v="144.4"/>
    <n v="142.4"/>
    <n v="136.80000000000001"/>
    <n v="141.6"/>
    <n v="139.26"/>
    <n v="135"/>
    <n v="134.30000000000001"/>
    <n v="131"/>
    <n v="119.2"/>
    <n v="128.30000000000001"/>
    <n v="135.69999999999999"/>
    <n v="123.7"/>
    <n v="127.5"/>
    <n v="132.9"/>
    <n v="1726.3"/>
    <n v="420.80000000000007"/>
    <n v="899.7"/>
  </r>
  <r>
    <x v="1"/>
    <n v="2017"/>
    <s v="April"/>
    <x v="53"/>
    <n v="132.69999999999999"/>
    <n v="140.6"/>
    <n v="124.5"/>
    <n v="136.30000000000001"/>
    <n v="113.5"/>
    <n v="137.69999999999999"/>
    <n v="127.1"/>
    <n v="133.80000000000001"/>
    <n v="120.8"/>
    <n v="141.30000000000001"/>
    <n v="123.8"/>
    <n v="142.6"/>
    <n v="133.4"/>
    <n v="148"/>
    <n v="131.19999999999999"/>
    <n v="123"/>
    <n v="130"/>
    <n v="131.69999999999999"/>
    <n v="121.4"/>
    <n v="126"/>
    <n v="123.4"/>
    <n v="114.3"/>
    <n v="122.6"/>
    <n v="133.6"/>
    <n v="122.2"/>
    <n v="122.5"/>
    <n v="129.1"/>
    <n v="1708.1"/>
    <n v="384.2"/>
    <n v="864.6"/>
  </r>
  <r>
    <x v="2"/>
    <n v="2017"/>
    <s v="April"/>
    <x v="53"/>
    <n v="133"/>
    <n v="139.4"/>
    <n v="126.1"/>
    <n v="137.19999999999999"/>
    <n v="118.4"/>
    <n v="139.9"/>
    <n v="123.4"/>
    <n v="140.9"/>
    <n v="118.5"/>
    <n v="136.5"/>
    <n v="127.4"/>
    <n v="144.19999999999999"/>
    <n v="133.5"/>
    <n v="145.4"/>
    <n v="138"/>
    <n v="131.1"/>
    <n v="137"/>
    <n v="131.69999999999999"/>
    <n v="129.80000000000001"/>
    <n v="130.4"/>
    <n v="128.1"/>
    <n v="116.6"/>
    <n v="125.1"/>
    <n v="134.5"/>
    <n v="123.1"/>
    <n v="125.1"/>
    <n v="131.1"/>
    <n v="1718.4"/>
    <n v="406.1"/>
    <n v="882.90000000000009"/>
  </r>
  <r>
    <x v="0"/>
    <n v="2017"/>
    <s v="May"/>
    <x v="54"/>
    <n v="133.1"/>
    <n v="140.30000000000001"/>
    <n v="126.8"/>
    <n v="138.19999999999999"/>
    <n v="120.8"/>
    <n v="140.19999999999999"/>
    <n v="123.8"/>
    <n v="141.80000000000001"/>
    <n v="118.6"/>
    <n v="134"/>
    <n v="130.30000000000001"/>
    <n v="145.80000000000001"/>
    <n v="133.80000000000001"/>
    <n v="145.5"/>
    <n v="142.5"/>
    <n v="137.30000000000001"/>
    <n v="141.80000000000001"/>
    <n v="139.26"/>
    <n v="135"/>
    <n v="134.9"/>
    <n v="131.4"/>
    <n v="119.4"/>
    <n v="129.4"/>
    <n v="136.30000000000001"/>
    <n v="123.7"/>
    <n v="127.9"/>
    <n v="133.30000000000001"/>
    <n v="1727.4999999999995"/>
    <n v="421.6"/>
    <n v="903.00000000000011"/>
  </r>
  <r>
    <x v="1"/>
    <n v="2017"/>
    <s v="May"/>
    <x v="54"/>
    <n v="132.6"/>
    <n v="144.1"/>
    <n v="125.6"/>
    <n v="136.80000000000001"/>
    <n v="113.4"/>
    <n v="135.19999999999999"/>
    <n v="129.19999999999999"/>
    <n v="131.5"/>
    <n v="121"/>
    <n v="139.9"/>
    <n v="123.8"/>
    <n v="142.9"/>
    <n v="133.6"/>
    <n v="148.30000000000001"/>
    <n v="131.5"/>
    <n v="123.2"/>
    <n v="130.19999999999999"/>
    <n v="132.1"/>
    <n v="120.1"/>
    <n v="126.5"/>
    <n v="123.6"/>
    <n v="114.3"/>
    <n v="122.8"/>
    <n v="133.80000000000001"/>
    <n v="122"/>
    <n v="122.6"/>
    <n v="129.30000000000001"/>
    <n v="1709.6"/>
    <n v="384.9"/>
    <n v="865.6"/>
  </r>
  <r>
    <x v="2"/>
    <n v="2017"/>
    <s v="May"/>
    <x v="54"/>
    <n v="132.9"/>
    <n v="141.6"/>
    <n v="126.3"/>
    <n v="137.69999999999999"/>
    <n v="118.1"/>
    <n v="137.9"/>
    <n v="125.6"/>
    <n v="138.30000000000001"/>
    <n v="119.4"/>
    <n v="136"/>
    <n v="127.6"/>
    <n v="144.5"/>
    <n v="133.69999999999999"/>
    <n v="146.19999999999999"/>
    <n v="138.19999999999999"/>
    <n v="131.4"/>
    <n v="137.19999999999999"/>
    <n v="132.1"/>
    <n v="129.4"/>
    <n v="130.9"/>
    <n v="128.4"/>
    <n v="116.7"/>
    <n v="125.7"/>
    <n v="134.80000000000001"/>
    <n v="123"/>
    <n v="125.3"/>
    <n v="131.4"/>
    <n v="1719.6000000000001"/>
    <n v="406.8"/>
    <n v="884.8"/>
  </r>
  <r>
    <x v="0"/>
    <n v="2017"/>
    <s v="June"/>
    <x v="55"/>
    <n v="133.5"/>
    <n v="143.69999999999999"/>
    <n v="128"/>
    <n v="138.6"/>
    <n v="120.9"/>
    <n v="140.9"/>
    <n v="128.80000000000001"/>
    <n v="140.19999999999999"/>
    <n v="118.9"/>
    <n v="133.5"/>
    <n v="130.4"/>
    <n v="146.5"/>
    <n v="134.9"/>
    <n v="145.80000000000001"/>
    <n v="143.1"/>
    <n v="137.69999999999999"/>
    <n v="142.30000000000001"/>
    <n v="139.26"/>
    <n v="134.80000000000001"/>
    <n v="135.19999999999999"/>
    <n v="131.30000000000001"/>
    <n v="119.4"/>
    <n v="129.80000000000001"/>
    <n v="136.9"/>
    <n v="124.1"/>
    <n v="128.1"/>
    <n v="133.9"/>
    <n v="1738.8000000000002"/>
    <n v="423.09999999999997"/>
    <n v="904.80000000000007"/>
  </r>
  <r>
    <x v="1"/>
    <n v="2017"/>
    <s v="June"/>
    <x v="55"/>
    <n v="132.9"/>
    <n v="148.69999999999999"/>
    <n v="128.30000000000001"/>
    <n v="137.30000000000001"/>
    <n v="113.5"/>
    <n v="137.19999999999999"/>
    <n v="142.19999999999999"/>
    <n v="128.19999999999999"/>
    <n v="120.9"/>
    <n v="138.80000000000001"/>
    <n v="124.2"/>
    <n v="143.1"/>
    <n v="135.69999999999999"/>
    <n v="148.6"/>
    <n v="131.5"/>
    <n v="123.2"/>
    <n v="130.19999999999999"/>
    <n v="131.4"/>
    <n v="119"/>
    <n v="126.8"/>
    <n v="123.8"/>
    <n v="113.9"/>
    <n v="122.9"/>
    <n v="134.30000000000001"/>
    <n v="122.5"/>
    <n v="122.7"/>
    <n v="129.9"/>
    <n v="1731.0000000000002"/>
    <n v="384.9"/>
    <n v="866.90000000000009"/>
  </r>
  <r>
    <x v="2"/>
    <n v="2017"/>
    <s v="June"/>
    <x v="55"/>
    <n v="133.30000000000001"/>
    <n v="145.5"/>
    <n v="128.1"/>
    <n v="138.1"/>
    <n v="118.2"/>
    <n v="139.19999999999999"/>
    <n v="133.30000000000001"/>
    <n v="136.19999999999999"/>
    <n v="119.6"/>
    <n v="135.30000000000001"/>
    <n v="127.8"/>
    <n v="144.9"/>
    <n v="135.19999999999999"/>
    <n v="146.5"/>
    <n v="138.5"/>
    <n v="131.69999999999999"/>
    <n v="137.5"/>
    <n v="131.4"/>
    <n v="128.80000000000001"/>
    <n v="131.19999999999999"/>
    <n v="128.5"/>
    <n v="116.5"/>
    <n v="125.9"/>
    <n v="135.4"/>
    <n v="123.4"/>
    <n v="125.5"/>
    <n v="132"/>
    <n v="1734.7"/>
    <n v="407.7"/>
    <n v="886.4"/>
  </r>
  <r>
    <x v="0"/>
    <n v="2017"/>
    <s v="July"/>
    <x v="56"/>
    <n v="134"/>
    <n v="144.19999999999999"/>
    <n v="129.80000000000001"/>
    <n v="139"/>
    <n v="120.9"/>
    <n v="143.9"/>
    <n v="151.5"/>
    <n v="138.1"/>
    <n v="120"/>
    <n v="133.9"/>
    <n v="131.4"/>
    <n v="147.69999999999999"/>
    <n v="138.5"/>
    <n v="147.4"/>
    <n v="144.30000000000001"/>
    <n v="138.1"/>
    <n v="143.5"/>
    <n v="139.26"/>
    <n v="135.30000000000001"/>
    <n v="136.1"/>
    <n v="132.1"/>
    <n v="119.1"/>
    <n v="130.6"/>
    <n v="138.6"/>
    <n v="124.4"/>
    <n v="128.6"/>
    <n v="136.19999999999999"/>
    <n v="1772.9"/>
    <n v="425.9"/>
    <n v="909.5"/>
  </r>
  <r>
    <x v="1"/>
    <n v="2017"/>
    <s v="July"/>
    <x v="56"/>
    <n v="132.80000000000001"/>
    <n v="148.4"/>
    <n v="129.4"/>
    <n v="137.69999999999999"/>
    <n v="113.4"/>
    <n v="139.4"/>
    <n v="175.1"/>
    <n v="124.7"/>
    <n v="121.5"/>
    <n v="137.80000000000001"/>
    <n v="124.4"/>
    <n v="143.69999999999999"/>
    <n v="139.80000000000001"/>
    <n v="150.5"/>
    <n v="131.6"/>
    <n v="123.7"/>
    <n v="130.4"/>
    <n v="132.6"/>
    <n v="119.7"/>
    <n v="127.2"/>
    <n v="125"/>
    <n v="113.2"/>
    <n v="123.5"/>
    <n v="135.5"/>
    <n v="122.4"/>
    <n v="123"/>
    <n v="131.80000000000001"/>
    <n v="1768.1"/>
    <n v="385.70000000000005"/>
    <n v="869.8"/>
  </r>
  <r>
    <x v="2"/>
    <n v="2017"/>
    <s v="July"/>
    <x v="56"/>
    <n v="133.6"/>
    <n v="145.69999999999999"/>
    <n v="129.6"/>
    <n v="138.5"/>
    <n v="118.1"/>
    <n v="141.80000000000001"/>
    <n v="159.5"/>
    <n v="133.6"/>
    <n v="120.5"/>
    <n v="135.19999999999999"/>
    <n v="128.5"/>
    <n v="145.80000000000001"/>
    <n v="139"/>
    <n v="148.19999999999999"/>
    <n v="139.30000000000001"/>
    <n v="132.1"/>
    <n v="138.30000000000001"/>
    <n v="132.6"/>
    <n v="129.4"/>
    <n v="131.9"/>
    <n v="129.4"/>
    <n v="116"/>
    <n v="126.6"/>
    <n v="136.80000000000001"/>
    <n v="123.6"/>
    <n v="125.9"/>
    <n v="134.19999999999999"/>
    <n v="1769.3999999999999"/>
    <n v="409.7"/>
    <n v="890.2"/>
  </r>
  <r>
    <x v="0"/>
    <n v="2017"/>
    <s v="August"/>
    <x v="57"/>
    <n v="134.80000000000001"/>
    <n v="143.1"/>
    <n v="130"/>
    <n v="139.4"/>
    <n v="120.5"/>
    <n v="148"/>
    <n v="162.9"/>
    <n v="137.4"/>
    <n v="120.8"/>
    <n v="134.69999999999999"/>
    <n v="131.6"/>
    <n v="148.69999999999999"/>
    <n v="140.6"/>
    <n v="149"/>
    <n v="145.30000000000001"/>
    <n v="139.19999999999999"/>
    <n v="144.5"/>
    <n v="139.26"/>
    <n v="136.4"/>
    <n v="137.30000000000001"/>
    <n v="133"/>
    <n v="120.3"/>
    <n v="131.5"/>
    <n v="140.19999999999999"/>
    <n v="125.4"/>
    <n v="129.69999999999999"/>
    <n v="137.80000000000001"/>
    <n v="1792.4999999999998"/>
    <n v="429"/>
    <n v="917.39999999999986"/>
  </r>
  <r>
    <x v="1"/>
    <n v="2017"/>
    <s v="August"/>
    <x v="57"/>
    <n v="133.19999999999999"/>
    <n v="143.9"/>
    <n v="128.30000000000001"/>
    <n v="138.30000000000001"/>
    <n v="114.1"/>
    <n v="142.69999999999999"/>
    <n v="179.8"/>
    <n v="123.5"/>
    <n v="122.1"/>
    <n v="137.5"/>
    <n v="124.6"/>
    <n v="144.5"/>
    <n v="140.5"/>
    <n v="152.1"/>
    <n v="132.69999999999999"/>
    <n v="124.3"/>
    <n v="131.4"/>
    <n v="134.4"/>
    <n v="118.9"/>
    <n v="127.7"/>
    <n v="125.7"/>
    <n v="114.6"/>
    <n v="124.1"/>
    <n v="135.69999999999999"/>
    <n v="123.3"/>
    <n v="123.8"/>
    <n v="132.69999999999999"/>
    <n v="1772.9999999999998"/>
    <n v="388.4"/>
    <n v="874.89999999999986"/>
  </r>
  <r>
    <x v="2"/>
    <n v="2017"/>
    <s v="August"/>
    <x v="57"/>
    <n v="134.30000000000001"/>
    <n v="143.4"/>
    <n v="129.30000000000001"/>
    <n v="139"/>
    <n v="118.1"/>
    <n v="145.5"/>
    <n v="168.6"/>
    <n v="132.69999999999999"/>
    <n v="121.2"/>
    <n v="135.6"/>
    <n v="128.69999999999999"/>
    <n v="146.80000000000001"/>
    <n v="140.6"/>
    <n v="149.80000000000001"/>
    <n v="140.30000000000001"/>
    <n v="133"/>
    <n v="139.30000000000001"/>
    <n v="134.4"/>
    <n v="129.80000000000001"/>
    <n v="132.80000000000001"/>
    <n v="130.19999999999999"/>
    <n v="117.3"/>
    <n v="127.3"/>
    <n v="137.6"/>
    <n v="124.5"/>
    <n v="126.8"/>
    <n v="135.4"/>
    <n v="1783.8"/>
    <n v="412.6"/>
    <n v="896.5"/>
  </r>
  <r>
    <x v="0"/>
    <n v="2017"/>
    <s v="September"/>
    <x v="58"/>
    <n v="135.19999999999999"/>
    <n v="142"/>
    <n v="130.5"/>
    <n v="140.19999999999999"/>
    <n v="120.7"/>
    <n v="147.80000000000001"/>
    <n v="154.5"/>
    <n v="137.1"/>
    <n v="121"/>
    <n v="134.69999999999999"/>
    <n v="131.69999999999999"/>
    <n v="149.30000000000001"/>
    <n v="139.6"/>
    <n v="149.80000000000001"/>
    <n v="146.1"/>
    <n v="139.69999999999999"/>
    <n v="145.19999999999999"/>
    <n v="139.26"/>
    <n v="137.4"/>
    <n v="137.9"/>
    <n v="133.4"/>
    <n v="121.2"/>
    <n v="132.30000000000001"/>
    <n v="139.6"/>
    <n v="126.7"/>
    <n v="130.30000000000001"/>
    <n v="137.6"/>
    <n v="1784.3"/>
    <n v="430.99999999999994"/>
    <n v="921.40000000000009"/>
  </r>
  <r>
    <x v="1"/>
    <n v="2017"/>
    <s v="September"/>
    <x v="58"/>
    <n v="133.6"/>
    <n v="143"/>
    <n v="129.69999999999999"/>
    <n v="138.69999999999999"/>
    <n v="114.5"/>
    <n v="137.5"/>
    <n v="160.69999999999999"/>
    <n v="124.5"/>
    <n v="122.4"/>
    <n v="137.30000000000001"/>
    <n v="124.8"/>
    <n v="145"/>
    <n v="138"/>
    <n v="153.6"/>
    <n v="133.30000000000001"/>
    <n v="124.6"/>
    <n v="132"/>
    <n v="135.69999999999999"/>
    <n v="120.6"/>
    <n v="128.1"/>
    <n v="126.1"/>
    <n v="115.7"/>
    <n v="124.5"/>
    <n v="135.9"/>
    <n v="124.4"/>
    <n v="124.5"/>
    <n v="132.4"/>
    <n v="1749.7"/>
    <n v="389.9"/>
    <n v="879.19999999999993"/>
  </r>
  <r>
    <x v="2"/>
    <n v="2017"/>
    <s v="September"/>
    <x v="58"/>
    <n v="134.69999999999999"/>
    <n v="142.4"/>
    <n v="130.19999999999999"/>
    <n v="139.6"/>
    <n v="118.4"/>
    <n v="143"/>
    <n v="156.6"/>
    <n v="132.9"/>
    <n v="121.5"/>
    <n v="135.6"/>
    <n v="128.80000000000001"/>
    <n v="147.30000000000001"/>
    <n v="139"/>
    <n v="150.80000000000001"/>
    <n v="141.1"/>
    <n v="133.4"/>
    <n v="140"/>
    <n v="135.69999999999999"/>
    <n v="131"/>
    <n v="133.30000000000001"/>
    <n v="130.6"/>
    <n v="118.3"/>
    <n v="127.9"/>
    <n v="137.4"/>
    <n v="125.7"/>
    <n v="127.5"/>
    <n v="135.19999999999999"/>
    <n v="1769.9999999999998"/>
    <n v="414.5"/>
    <n v="900.7"/>
  </r>
  <r>
    <x v="0"/>
    <n v="2017"/>
    <s v="October"/>
    <x v="59"/>
    <n v="135.9"/>
    <n v="141.9"/>
    <n v="131"/>
    <n v="141.5"/>
    <n v="121.4"/>
    <n v="146.69999999999999"/>
    <n v="157.1"/>
    <n v="136.4"/>
    <n v="121.4"/>
    <n v="135.6"/>
    <n v="131.30000000000001"/>
    <n v="150.30000000000001"/>
    <n v="140.4"/>
    <n v="150.5"/>
    <n v="147.19999999999999"/>
    <n v="140.6"/>
    <n v="146.19999999999999"/>
    <n v="139.26"/>
    <n v="138.1"/>
    <n v="138.4"/>
    <n v="134.19999999999999"/>
    <n v="121"/>
    <n v="133"/>
    <n v="140.1"/>
    <n v="127.4"/>
    <n v="130.69999999999999"/>
    <n v="138.30000000000001"/>
    <n v="1790.8999999999999"/>
    <n v="433.99999999999994"/>
    <n v="924.8"/>
  </r>
  <r>
    <x v="1"/>
    <n v="2017"/>
    <s v="October"/>
    <x v="59"/>
    <n v="133.9"/>
    <n v="142.80000000000001"/>
    <n v="131.4"/>
    <n v="139.1"/>
    <n v="114.9"/>
    <n v="135.6"/>
    <n v="173.2"/>
    <n v="124.1"/>
    <n v="122.6"/>
    <n v="137.80000000000001"/>
    <n v="125.1"/>
    <n v="145.5"/>
    <n v="139.69999999999999"/>
    <n v="154.6"/>
    <n v="134"/>
    <n v="124.9"/>
    <n v="132.6"/>
    <n v="137.30000000000001"/>
    <n v="122.6"/>
    <n v="128.30000000000001"/>
    <n v="126.6"/>
    <n v="115"/>
    <n v="124.8"/>
    <n v="136.30000000000001"/>
    <n v="124.6"/>
    <n v="124.5"/>
    <n v="133.5"/>
    <n v="1765.6999999999998"/>
    <n v="391.5"/>
    <n v="880.1"/>
  </r>
  <r>
    <x v="2"/>
    <n v="2017"/>
    <s v="October"/>
    <x v="59"/>
    <n v="135.30000000000001"/>
    <n v="142.19999999999999"/>
    <n v="131.19999999999999"/>
    <n v="140.6"/>
    <n v="119"/>
    <n v="141.5"/>
    <n v="162.6"/>
    <n v="132.30000000000001"/>
    <n v="121.8"/>
    <n v="136.30000000000001"/>
    <n v="128.69999999999999"/>
    <n v="148.1"/>
    <n v="140.1"/>
    <n v="151.6"/>
    <n v="142"/>
    <n v="134.1"/>
    <n v="140.80000000000001"/>
    <n v="137.30000000000001"/>
    <n v="132.19999999999999"/>
    <n v="133.6"/>
    <n v="131.30000000000001"/>
    <n v="117.8"/>
    <n v="128.4"/>
    <n v="137.9"/>
    <n v="126.2"/>
    <n v="127.7"/>
    <n v="136.1"/>
    <n v="1779.6999999999998"/>
    <n v="416.90000000000003"/>
    <n v="902.90000000000009"/>
  </r>
  <r>
    <x v="0"/>
    <n v="2017"/>
    <s v="November"/>
    <x v="60"/>
    <n v="136.30000000000001"/>
    <n v="142.5"/>
    <n v="140.5"/>
    <n v="141.5"/>
    <n v="121.6"/>
    <n v="147.30000000000001"/>
    <n v="168"/>
    <n v="135.80000000000001"/>
    <n v="122.5"/>
    <n v="136"/>
    <n v="131.9"/>
    <n v="151.4"/>
    <n v="142.4"/>
    <n v="152.1"/>
    <n v="148.19999999999999"/>
    <n v="141.5"/>
    <n v="147.30000000000001"/>
    <n v="139.26"/>
    <n v="141.1"/>
    <n v="139.4"/>
    <n v="135.80000000000001"/>
    <n v="121.6"/>
    <n v="133.69999999999999"/>
    <n v="141.5"/>
    <n v="128.1"/>
    <n v="131.69999999999999"/>
    <n v="140"/>
    <n v="1817.7000000000003"/>
    <n v="437"/>
    <n v="931.8"/>
  </r>
  <r>
    <x v="1"/>
    <n v="2017"/>
    <s v="November"/>
    <x v="60"/>
    <n v="134.30000000000001"/>
    <n v="142.1"/>
    <n v="146.69999999999999"/>
    <n v="139.5"/>
    <n v="115.2"/>
    <n v="136.4"/>
    <n v="185.2"/>
    <n v="122.2"/>
    <n v="123.9"/>
    <n v="138.30000000000001"/>
    <n v="125.4"/>
    <n v="146"/>
    <n v="141.5"/>
    <n v="156.19999999999999"/>
    <n v="135"/>
    <n v="125.4"/>
    <n v="133.5"/>
    <n v="138.6"/>
    <n v="125.7"/>
    <n v="128.80000000000001"/>
    <n v="127.4"/>
    <n v="115.3"/>
    <n v="125.1"/>
    <n v="136.6"/>
    <n v="124.9"/>
    <n v="124.9"/>
    <n v="134.80000000000001"/>
    <n v="1796.7"/>
    <n v="393.9"/>
    <n v="883"/>
  </r>
  <r>
    <x v="2"/>
    <n v="2017"/>
    <s v="November"/>
    <x v="60"/>
    <n v="135.69999999999999"/>
    <n v="142.4"/>
    <n v="142.9"/>
    <n v="140.80000000000001"/>
    <n v="119.2"/>
    <n v="142.19999999999999"/>
    <n v="173.8"/>
    <n v="131.19999999999999"/>
    <n v="123"/>
    <n v="136.80000000000001"/>
    <n v="129.19999999999999"/>
    <n v="148.9"/>
    <n v="142.1"/>
    <n v="153.19999999999999"/>
    <n v="143"/>
    <n v="134.80000000000001"/>
    <n v="141.80000000000001"/>
    <n v="138.6"/>
    <n v="135.30000000000001"/>
    <n v="134.4"/>
    <n v="132.6"/>
    <n v="118.3"/>
    <n v="128.9"/>
    <n v="138.6"/>
    <n v="126.8"/>
    <n v="128.4"/>
    <n v="137.6"/>
    <n v="1808.2"/>
    <n v="419.6"/>
    <n v="908"/>
  </r>
  <r>
    <x v="0"/>
    <n v="2017"/>
    <s v="December"/>
    <x v="61"/>
    <n v="136.4"/>
    <n v="143.69999999999999"/>
    <n v="144.80000000000001"/>
    <n v="141.9"/>
    <n v="123.1"/>
    <n v="147.19999999999999"/>
    <n v="161"/>
    <n v="133.80000000000001"/>
    <n v="121.9"/>
    <n v="135.80000000000001"/>
    <n v="131.1"/>
    <n v="151.4"/>
    <n v="141.5"/>
    <n v="153.19999999999999"/>
    <n v="148"/>
    <n v="141.9"/>
    <n v="147.19999999999999"/>
    <n v="139.26"/>
    <n v="142.6"/>
    <n v="139.5"/>
    <n v="136.1"/>
    <n v="122"/>
    <n v="133.4"/>
    <n v="141.1"/>
    <n v="127.8"/>
    <n v="131.9"/>
    <n v="139.80000000000001"/>
    <n v="1813.6000000000001"/>
    <n v="437.09999999999997"/>
    <n v="931.8"/>
  </r>
  <r>
    <x v="1"/>
    <n v="2017"/>
    <s v="December"/>
    <x v="61"/>
    <n v="134.4"/>
    <n v="142.6"/>
    <n v="145.9"/>
    <n v="139.5"/>
    <n v="115.9"/>
    <n v="135"/>
    <n v="163.19999999999999"/>
    <n v="119.8"/>
    <n v="120.7"/>
    <n v="139.69999999999999"/>
    <n v="125.7"/>
    <n v="146.30000000000001"/>
    <n v="138.80000000000001"/>
    <n v="157"/>
    <n v="135.6"/>
    <n v="125.6"/>
    <n v="134"/>
    <n v="139.1"/>
    <n v="126.8"/>
    <n v="129.30000000000001"/>
    <n v="128.19999999999999"/>
    <n v="115.3"/>
    <n v="125.6"/>
    <n v="136.69999999999999"/>
    <n v="124.6"/>
    <n v="125.1"/>
    <n v="134.1"/>
    <n v="1767.5"/>
    <n v="395.2"/>
    <n v="884.8"/>
  </r>
  <r>
    <x v="2"/>
    <n v="2017"/>
    <s v="December"/>
    <x v="61"/>
    <n v="135.80000000000001"/>
    <n v="143.30000000000001"/>
    <n v="145.19999999999999"/>
    <n v="141"/>
    <n v="120.5"/>
    <n v="141.5"/>
    <n v="161.69999999999999"/>
    <n v="129.1"/>
    <n v="121.5"/>
    <n v="137.1"/>
    <n v="128.80000000000001"/>
    <n v="149"/>
    <n v="140.5"/>
    <n v="154.19999999999999"/>
    <n v="143.1"/>
    <n v="135.1"/>
    <n v="142"/>
    <n v="139.1"/>
    <n v="136.6"/>
    <n v="134.69999999999999"/>
    <n v="133.1"/>
    <n v="118.5"/>
    <n v="129"/>
    <n v="138.5"/>
    <n v="126.5"/>
    <n v="128.6"/>
    <n v="137.19999999999999"/>
    <n v="1794.9999999999998"/>
    <n v="420.2"/>
    <n v="908.9"/>
  </r>
  <r>
    <x v="0"/>
    <n v="2018"/>
    <s v="January"/>
    <x v="62"/>
    <n v="136.6"/>
    <n v="144.4"/>
    <n v="143.80000000000001"/>
    <n v="142"/>
    <n v="123.2"/>
    <n v="147.9"/>
    <n v="152.1"/>
    <n v="131.80000000000001"/>
    <n v="119.5"/>
    <n v="136"/>
    <n v="131.19999999999999"/>
    <n v="151.80000000000001"/>
    <n v="140.4"/>
    <n v="153.6"/>
    <n v="148.30000000000001"/>
    <n v="142.30000000000001"/>
    <n v="147.5"/>
    <n v="139.26"/>
    <n v="142.30000000000001"/>
    <n v="139.80000000000001"/>
    <n v="136"/>
    <n v="122.7"/>
    <n v="134.30000000000001"/>
    <n v="141.6"/>
    <n v="128.6"/>
    <n v="132.30000000000001"/>
    <n v="139.30000000000001"/>
    <n v="1800.7"/>
    <n v="438.1"/>
    <n v="935.3"/>
  </r>
  <r>
    <x v="1"/>
    <n v="2018"/>
    <s v="January"/>
    <x v="62"/>
    <n v="134.6"/>
    <n v="143.69999999999999"/>
    <n v="143.6"/>
    <n v="139.6"/>
    <n v="116.4"/>
    <n v="133.80000000000001"/>
    <n v="150.5"/>
    <n v="118.4"/>
    <n v="117.3"/>
    <n v="140.5"/>
    <n v="125.9"/>
    <n v="146.80000000000001"/>
    <n v="137.19999999999999"/>
    <n v="157.69999999999999"/>
    <n v="136"/>
    <n v="125.9"/>
    <n v="134.4"/>
    <n v="140.4"/>
    <n v="127.3"/>
    <n v="129.5"/>
    <n v="129"/>
    <n v="116.3"/>
    <n v="126.2"/>
    <n v="137.1"/>
    <n v="125.5"/>
    <n v="125.8"/>
    <n v="134.1"/>
    <n v="1748.3000000000002"/>
    <n v="396.29999999999995"/>
    <n v="889.4"/>
  </r>
  <r>
    <x v="2"/>
    <n v="2018"/>
    <s v="January"/>
    <x v="62"/>
    <n v="136"/>
    <n v="144.19999999999999"/>
    <n v="143.69999999999999"/>
    <n v="141.1"/>
    <n v="120.7"/>
    <n v="141.30000000000001"/>
    <n v="151.6"/>
    <n v="127.3"/>
    <n v="118.8"/>
    <n v="137.5"/>
    <n v="129"/>
    <n v="149.5"/>
    <n v="139.19999999999999"/>
    <n v="154.69999999999999"/>
    <n v="143.5"/>
    <n v="135.5"/>
    <n v="142.30000000000001"/>
    <n v="140.4"/>
    <n v="136.6"/>
    <n v="134.9"/>
    <n v="133.30000000000001"/>
    <n v="119.3"/>
    <n v="129.69999999999999"/>
    <n v="139"/>
    <n v="127.3"/>
    <n v="129.1"/>
    <n v="136.9"/>
    <n v="1779.9"/>
    <n v="421.3"/>
    <n v="912.6"/>
  </r>
  <r>
    <x v="0"/>
    <n v="2018"/>
    <s v="February"/>
    <x v="63"/>
    <n v="136.4"/>
    <n v="143.69999999999999"/>
    <n v="140.6"/>
    <n v="141.5"/>
    <n v="122.9"/>
    <n v="149.4"/>
    <n v="142.4"/>
    <n v="130.19999999999999"/>
    <n v="117.9"/>
    <n v="135.6"/>
    <n v="130.5"/>
    <n v="151.69999999999999"/>
    <n v="138.69999999999999"/>
    <n v="153.30000000000001"/>
    <n v="148.69999999999999"/>
    <n v="142.4"/>
    <n v="147.80000000000001"/>
    <n v="139.26"/>
    <n v="142.4"/>
    <n v="139.9"/>
    <n v="136.19999999999999"/>
    <n v="123.3"/>
    <n v="134.30000000000001"/>
    <n v="141.5"/>
    <n v="128.80000000000001"/>
    <n v="132.5"/>
    <n v="138.5"/>
    <n v="1781.5"/>
    <n v="438.90000000000003"/>
    <n v="936.5"/>
  </r>
  <r>
    <x v="1"/>
    <n v="2018"/>
    <s v="February"/>
    <x v="63"/>
    <n v="134.80000000000001"/>
    <n v="143"/>
    <n v="139.9"/>
    <n v="139.9"/>
    <n v="116.2"/>
    <n v="135.5"/>
    <n v="136.9"/>
    <n v="117"/>
    <n v="115.4"/>
    <n v="140.69999999999999"/>
    <n v="125.9"/>
    <n v="147.1"/>
    <n v="135.6"/>
    <n v="159.30000000000001"/>
    <n v="136.30000000000001"/>
    <n v="126.1"/>
    <n v="134.69999999999999"/>
    <n v="141.30000000000001"/>
    <n v="127.3"/>
    <n v="129.9"/>
    <n v="129.80000000000001"/>
    <n v="117.4"/>
    <n v="126.5"/>
    <n v="137.19999999999999"/>
    <n v="126.2"/>
    <n v="126.5"/>
    <n v="134"/>
    <n v="1727.9"/>
    <n v="397.09999999999997"/>
    <n v="893.5"/>
  </r>
  <r>
    <x v="2"/>
    <n v="2018"/>
    <s v="February"/>
    <x v="63"/>
    <n v="135.9"/>
    <n v="143.5"/>
    <n v="140.30000000000001"/>
    <n v="140.9"/>
    <n v="120.4"/>
    <n v="142.9"/>
    <n v="140.5"/>
    <n v="125.8"/>
    <n v="117.1"/>
    <n v="137.30000000000001"/>
    <n v="128.6"/>
    <n v="149.6"/>
    <n v="137.6"/>
    <n v="154.9"/>
    <n v="143.80000000000001"/>
    <n v="135.6"/>
    <n v="142.6"/>
    <n v="141.30000000000001"/>
    <n v="136.69999999999999"/>
    <n v="135.19999999999999"/>
    <n v="133.80000000000001"/>
    <n v="120.2"/>
    <n v="129.9"/>
    <n v="139"/>
    <n v="127.7"/>
    <n v="129.6"/>
    <n v="136.4"/>
    <n v="1760.3999999999996"/>
    <n v="422"/>
    <n v="915.40000000000009"/>
  </r>
  <r>
    <x v="0"/>
    <n v="2018"/>
    <s v="March"/>
    <x v="64"/>
    <n v="136.80000000000001"/>
    <n v="143.80000000000001"/>
    <n v="140"/>
    <n v="142"/>
    <n v="123.2"/>
    <n v="152.9"/>
    <n v="138"/>
    <n v="129.30000000000001"/>
    <n v="117.1"/>
    <n v="136.30000000000001"/>
    <n v="131.19999999999999"/>
    <n v="152.80000000000001"/>
    <n v="138.6"/>
    <n v="155.1"/>
    <n v="149.19999999999999"/>
    <n v="143"/>
    <n v="148.30000000000001"/>
    <n v="139.26"/>
    <n v="142.6"/>
    <n v="139.9"/>
    <n v="136.69999999999999"/>
    <n v="124.6"/>
    <n v="135.1"/>
    <n v="142.69999999999999"/>
    <n v="129.30000000000001"/>
    <n v="133.30000000000001"/>
    <n v="138.69999999999999"/>
    <n v="1781.9999999999998"/>
    <n v="440.5"/>
    <n v="941.59999999999991"/>
  </r>
  <r>
    <x v="1"/>
    <n v="2018"/>
    <s v="March"/>
    <x v="64"/>
    <n v="135"/>
    <n v="143.1"/>
    <n v="135.5"/>
    <n v="139.9"/>
    <n v="116.5"/>
    <n v="138.5"/>
    <n v="128"/>
    <n v="115.5"/>
    <n v="114.2"/>
    <n v="140.69999999999999"/>
    <n v="126.2"/>
    <n v="147.6"/>
    <n v="134.80000000000001"/>
    <n v="159.69999999999999"/>
    <n v="136.69999999999999"/>
    <n v="126.7"/>
    <n v="135.19999999999999"/>
    <n v="142"/>
    <n v="126.4"/>
    <n v="130.80000000000001"/>
    <n v="130.5"/>
    <n v="117.8"/>
    <n v="126.8"/>
    <n v="137.80000000000001"/>
    <n v="126.7"/>
    <n v="127.1"/>
    <n v="134"/>
    <n v="1715.5"/>
    <n v="398.59999999999997"/>
    <n v="897.50000000000011"/>
  </r>
  <r>
    <x v="2"/>
    <n v="2018"/>
    <s v="March"/>
    <x v="64"/>
    <n v="136.19999999999999"/>
    <n v="143.6"/>
    <n v="138.30000000000001"/>
    <n v="141.19999999999999"/>
    <n v="120.7"/>
    <n v="146.19999999999999"/>
    <n v="134.6"/>
    <n v="124.6"/>
    <n v="116.1"/>
    <n v="137.80000000000001"/>
    <n v="129.1"/>
    <n v="150.4"/>
    <n v="137.19999999999999"/>
    <n v="156.30000000000001"/>
    <n v="144.30000000000001"/>
    <n v="136.19999999999999"/>
    <n v="143.1"/>
    <n v="142"/>
    <n v="136.5"/>
    <n v="135.6"/>
    <n v="134.30000000000001"/>
    <n v="121"/>
    <n v="130.4"/>
    <n v="139.80000000000001"/>
    <n v="128.19999999999999"/>
    <n v="130.30000000000001"/>
    <n v="136.5"/>
    <n v="1756"/>
    <n v="423.6"/>
    <n v="919.59999999999991"/>
  </r>
  <r>
    <x v="0"/>
    <n v="2018"/>
    <s v="April"/>
    <x v="65"/>
    <n v="137.1"/>
    <n v="144.5"/>
    <n v="135.9"/>
    <n v="142.4"/>
    <n v="123.5"/>
    <n v="156.4"/>
    <n v="135.1"/>
    <n v="128.4"/>
    <n v="115.2"/>
    <n v="137.19999999999999"/>
    <n v="131.9"/>
    <n v="153.80000000000001"/>
    <n v="138.6"/>
    <n v="156.1"/>
    <n v="150.1"/>
    <n v="143.30000000000001"/>
    <n v="149.1"/>
    <n v="139.26"/>
    <n v="143.80000000000001"/>
    <n v="140.9"/>
    <n v="137.6"/>
    <n v="125.3"/>
    <n v="136"/>
    <n v="143.69999999999999"/>
    <n v="130.4"/>
    <n v="134.19999999999999"/>
    <n v="139.1"/>
    <n v="1780"/>
    <n v="442.5"/>
    <n v="948.09999999999991"/>
  </r>
  <r>
    <x v="1"/>
    <n v="2018"/>
    <s v="April"/>
    <x v="65"/>
    <n v="135"/>
    <n v="144.30000000000001"/>
    <n v="130.80000000000001"/>
    <n v="140.30000000000001"/>
    <n v="116.6"/>
    <n v="150.1"/>
    <n v="127.6"/>
    <n v="114"/>
    <n v="110.6"/>
    <n v="140.19999999999999"/>
    <n v="126.5"/>
    <n v="148.30000000000001"/>
    <n v="135.69999999999999"/>
    <n v="159.19999999999999"/>
    <n v="137.80000000000001"/>
    <n v="127.4"/>
    <n v="136.19999999999999"/>
    <n v="142.9"/>
    <n v="124.6"/>
    <n v="131.80000000000001"/>
    <n v="131.30000000000001"/>
    <n v="118.9"/>
    <n v="127.6"/>
    <n v="139.69999999999999"/>
    <n v="127.6"/>
    <n v="128.19999999999999"/>
    <n v="134.80000000000001"/>
    <n v="1720.0000000000002"/>
    <n v="401.40000000000003"/>
    <n v="905.09999999999991"/>
  </r>
  <r>
    <x v="2"/>
    <n v="2018"/>
    <s v="April"/>
    <x v="65"/>
    <n v="136.4"/>
    <n v="144.4"/>
    <n v="133.9"/>
    <n v="141.6"/>
    <n v="121"/>
    <n v="153.5"/>
    <n v="132.6"/>
    <n v="123.5"/>
    <n v="113.7"/>
    <n v="138.19999999999999"/>
    <n v="129.6"/>
    <n v="151.19999999999999"/>
    <n v="137.5"/>
    <n v="156.9"/>
    <n v="145.30000000000001"/>
    <n v="136.69999999999999"/>
    <n v="144"/>
    <n v="142.9"/>
    <n v="136.5"/>
    <n v="136.6"/>
    <n v="135.19999999999999"/>
    <n v="121.9"/>
    <n v="131.30000000000001"/>
    <n v="141.4"/>
    <n v="129.19999999999999"/>
    <n v="131.30000000000001"/>
    <n v="137.1"/>
    <n v="1757.1000000000001"/>
    <n v="426"/>
    <n v="926.89999999999986"/>
  </r>
  <r>
    <x v="0"/>
    <n v="2018"/>
    <s v="May"/>
    <x v="66"/>
    <n v="137.4"/>
    <n v="145.69999999999999"/>
    <n v="135.5"/>
    <n v="142.9"/>
    <n v="123.6"/>
    <n v="157.5"/>
    <n v="137.80000000000001"/>
    <n v="127.2"/>
    <n v="111.8"/>
    <n v="137.4"/>
    <n v="132.19999999999999"/>
    <n v="154.30000000000001"/>
    <n v="139.1"/>
    <n v="157"/>
    <n v="150.80000000000001"/>
    <n v="144.1"/>
    <n v="149.80000000000001"/>
    <n v="139.26"/>
    <n v="144.30000000000001"/>
    <n v="141.80000000000001"/>
    <n v="138.4"/>
    <n v="126.4"/>
    <n v="136.80000000000001"/>
    <n v="144.4"/>
    <n v="131.19999999999999"/>
    <n v="135.1"/>
    <n v="139.80000000000001"/>
    <n v="1782.4"/>
    <n v="444.7"/>
    <n v="954.1"/>
  </r>
  <r>
    <x v="1"/>
    <n v="2018"/>
    <s v="May"/>
    <x v="66"/>
    <n v="135"/>
    <n v="148.19999999999999"/>
    <n v="130.5"/>
    <n v="140.69999999999999"/>
    <n v="116.4"/>
    <n v="151.30000000000001"/>
    <n v="131.4"/>
    <n v="112.8"/>
    <n v="105.3"/>
    <n v="139.6"/>
    <n v="126.6"/>
    <n v="148.69999999999999"/>
    <n v="136.4"/>
    <n v="160.30000000000001"/>
    <n v="138.6"/>
    <n v="127.9"/>
    <n v="137"/>
    <n v="143.19999999999999"/>
    <n v="124.7"/>
    <n v="132.5"/>
    <n v="132"/>
    <n v="119.8"/>
    <n v="128"/>
    <n v="140.4"/>
    <n v="128.1"/>
    <n v="128.9"/>
    <n v="135.4"/>
    <n v="1722.8999999999999"/>
    <n v="403.5"/>
    <n v="909.69999999999993"/>
  </r>
  <r>
    <x v="2"/>
    <n v="2018"/>
    <s v="May"/>
    <x v="66"/>
    <n v="136.6"/>
    <n v="146.6"/>
    <n v="133.6"/>
    <n v="142.1"/>
    <n v="121"/>
    <n v="154.6"/>
    <n v="135.6"/>
    <n v="122.3"/>
    <n v="109.6"/>
    <n v="138.1"/>
    <n v="129.9"/>
    <n v="151.69999999999999"/>
    <n v="138.1"/>
    <n v="157.9"/>
    <n v="146"/>
    <n v="137.4"/>
    <n v="144.69999999999999"/>
    <n v="143.19999999999999"/>
    <n v="136.9"/>
    <n v="137.4"/>
    <n v="136"/>
    <n v="122.9"/>
    <n v="131.80000000000001"/>
    <n v="142.1"/>
    <n v="129.9"/>
    <n v="132.1"/>
    <n v="137.80000000000001"/>
    <n v="1759.8"/>
    <n v="428.09999999999997"/>
    <n v="932.19999999999993"/>
  </r>
  <r>
    <x v="0"/>
    <n v="2018"/>
    <s v="June"/>
    <x v="67"/>
    <n v="137.6"/>
    <n v="148.1"/>
    <n v="136.69999999999999"/>
    <n v="143.19999999999999"/>
    <n v="124"/>
    <n v="154.1"/>
    <n v="143.5"/>
    <n v="126"/>
    <n v="112.4"/>
    <n v="137.6"/>
    <n v="132.80000000000001"/>
    <n v="154.30000000000001"/>
    <n v="140"/>
    <n v="157.30000000000001"/>
    <n v="151.30000000000001"/>
    <n v="144.69999999999999"/>
    <n v="150.30000000000001"/>
    <n v="139.26"/>
    <n v="145.1"/>
    <n v="142.19999999999999"/>
    <n v="138.4"/>
    <n v="127.4"/>
    <n v="137.80000000000001"/>
    <n v="145.1"/>
    <n v="131.4"/>
    <n v="135.6"/>
    <n v="140.5"/>
    <n v="1790.2999999999997"/>
    <n v="446.3"/>
    <n v="957.9"/>
  </r>
  <r>
    <x v="1"/>
    <n v="2018"/>
    <s v="June"/>
    <x v="67"/>
    <n v="135.30000000000001"/>
    <n v="149.69999999999999"/>
    <n v="133.9"/>
    <n v="140.80000000000001"/>
    <n v="116.6"/>
    <n v="152.19999999999999"/>
    <n v="144"/>
    <n v="112.3"/>
    <n v="108.4"/>
    <n v="140"/>
    <n v="126.7"/>
    <n v="149"/>
    <n v="138.4"/>
    <n v="161"/>
    <n v="138.9"/>
    <n v="128.69999999999999"/>
    <n v="137.4"/>
    <n v="142.5"/>
    <n v="126.5"/>
    <n v="133.1"/>
    <n v="132.6"/>
    <n v="120.4"/>
    <n v="128.5"/>
    <n v="141.19999999999999"/>
    <n v="128.19999999999999"/>
    <n v="129.5"/>
    <n v="136.19999999999999"/>
    <n v="1747.3000000000002"/>
    <n v="405"/>
    <n v="913.5"/>
  </r>
  <r>
    <x v="2"/>
    <n v="2018"/>
    <s v="June"/>
    <x v="67"/>
    <n v="136.9"/>
    <n v="148.69999999999999"/>
    <n v="135.6"/>
    <n v="142.30000000000001"/>
    <n v="121.3"/>
    <n v="153.19999999999999"/>
    <n v="143.69999999999999"/>
    <n v="121.4"/>
    <n v="111.1"/>
    <n v="138.4"/>
    <n v="130.30000000000001"/>
    <n v="151.80000000000001"/>
    <n v="139.4"/>
    <n v="158.30000000000001"/>
    <n v="146.4"/>
    <n v="138.1"/>
    <n v="145.19999999999999"/>
    <n v="142.5"/>
    <n v="138.1"/>
    <n v="137.9"/>
    <n v="136.19999999999999"/>
    <n v="123.7"/>
    <n v="132.6"/>
    <n v="142.80000000000001"/>
    <n v="130.1"/>
    <n v="132.6"/>
    <n v="138.5"/>
    <n v="1774.1000000000001"/>
    <n v="429.7"/>
    <n v="935.90000000000009"/>
  </r>
  <r>
    <x v="0"/>
    <n v="2018"/>
    <s v="July"/>
    <x v="68"/>
    <n v="138.4"/>
    <n v="149.30000000000001"/>
    <n v="139.30000000000001"/>
    <n v="143.4"/>
    <n v="124.1"/>
    <n v="153.30000000000001"/>
    <n v="154.19999999999999"/>
    <n v="126.4"/>
    <n v="114.3"/>
    <n v="138.19999999999999"/>
    <n v="132.80000000000001"/>
    <n v="154.80000000000001"/>
    <n v="142"/>
    <n v="156.1"/>
    <n v="151.5"/>
    <n v="145.1"/>
    <n v="150.6"/>
    <n v="139.26"/>
    <n v="146.80000000000001"/>
    <n v="143.1"/>
    <n v="139"/>
    <n v="127.5"/>
    <n v="138.4"/>
    <n v="145.80000000000001"/>
    <n v="131.4"/>
    <n v="136"/>
    <n v="141.80000000000001"/>
    <n v="1810.5000000000002"/>
    <n v="447.20000000000005"/>
    <n v="961.19999999999993"/>
  </r>
  <r>
    <x v="1"/>
    <n v="2018"/>
    <s v="July"/>
    <x v="68"/>
    <n v="135.6"/>
    <n v="148.6"/>
    <n v="139.1"/>
    <n v="141"/>
    <n v="116.7"/>
    <n v="149.69999999999999"/>
    <n v="159.19999999999999"/>
    <n v="112.6"/>
    <n v="111.8"/>
    <n v="140.30000000000001"/>
    <n v="126.8"/>
    <n v="149.4"/>
    <n v="140.30000000000001"/>
    <n v="161.4"/>
    <n v="139.6"/>
    <n v="128.9"/>
    <n v="137.9"/>
    <n v="143.6"/>
    <n v="128.1"/>
    <n v="133.6"/>
    <n v="133.6"/>
    <n v="120.1"/>
    <n v="129"/>
    <n v="144"/>
    <n v="128.19999999999999"/>
    <n v="130.19999999999999"/>
    <n v="137.5"/>
    <n v="1771.1"/>
    <n v="406.4"/>
    <n v="918.7"/>
  </r>
  <r>
    <x v="2"/>
    <n v="2018"/>
    <s v="July"/>
    <x v="68"/>
    <n v="137.5"/>
    <n v="149.1"/>
    <n v="139.19999999999999"/>
    <n v="142.5"/>
    <n v="121.4"/>
    <n v="151.6"/>
    <n v="155.9"/>
    <n v="121.7"/>
    <n v="113.5"/>
    <n v="138.9"/>
    <n v="130.30000000000001"/>
    <n v="152.30000000000001"/>
    <n v="141.4"/>
    <n v="157.5"/>
    <n v="146.80000000000001"/>
    <n v="138.4"/>
    <n v="145.6"/>
    <n v="143.6"/>
    <n v="139.69999999999999"/>
    <n v="138.6"/>
    <n v="137"/>
    <n v="123.6"/>
    <n v="133.1"/>
    <n v="144.69999999999999"/>
    <n v="130.1"/>
    <n v="133.19999999999999"/>
    <n v="139.80000000000001"/>
    <n v="1795.3"/>
    <n v="430.80000000000007"/>
    <n v="940.3"/>
  </r>
  <r>
    <x v="0"/>
    <n v="2018"/>
    <s v="August"/>
    <x v="69"/>
    <n v="139.19999999999999"/>
    <n v="148.80000000000001"/>
    <n v="139.1"/>
    <n v="143.5"/>
    <n v="125"/>
    <n v="154.4"/>
    <n v="156.30000000000001"/>
    <n v="126.8"/>
    <n v="115.4"/>
    <n v="138.6"/>
    <n v="133.80000000000001"/>
    <n v="155.19999999999999"/>
    <n v="142.69999999999999"/>
    <n v="156.4"/>
    <n v="152.1"/>
    <n v="145.80000000000001"/>
    <n v="151.30000000000001"/>
    <n v="139.26"/>
    <n v="147.69999999999999"/>
    <n v="143.80000000000001"/>
    <n v="139.4"/>
    <n v="128.30000000000001"/>
    <n v="138.6"/>
    <n v="146.9"/>
    <n v="131.30000000000001"/>
    <n v="136.6"/>
    <n v="142.5"/>
    <n v="1818.8"/>
    <n v="449.2"/>
    <n v="964.9"/>
  </r>
  <r>
    <x v="1"/>
    <n v="2018"/>
    <s v="August"/>
    <x v="69"/>
    <n v="136.5"/>
    <n v="146.4"/>
    <n v="136.6"/>
    <n v="141.19999999999999"/>
    <n v="117.4"/>
    <n v="146.30000000000001"/>
    <n v="157.30000000000001"/>
    <n v="113.6"/>
    <n v="113.3"/>
    <n v="141.1"/>
    <n v="127.4"/>
    <n v="150.4"/>
    <n v="140.1"/>
    <n v="162.1"/>
    <n v="140"/>
    <n v="129"/>
    <n v="138.30000000000001"/>
    <n v="144.6"/>
    <n v="129.80000000000001"/>
    <n v="134.4"/>
    <n v="134.9"/>
    <n v="120.7"/>
    <n v="129.80000000000001"/>
    <n v="145.30000000000001"/>
    <n v="128.30000000000001"/>
    <n v="131"/>
    <n v="138"/>
    <n v="1767.6"/>
    <n v="407.3"/>
    <n v="924.39999999999986"/>
  </r>
  <r>
    <x v="2"/>
    <n v="2018"/>
    <s v="August"/>
    <x v="69"/>
    <n v="138.30000000000001"/>
    <n v="148"/>
    <n v="138.1"/>
    <n v="142.6"/>
    <n v="122.2"/>
    <n v="150.6"/>
    <n v="156.6"/>
    <n v="122.4"/>
    <n v="114.7"/>
    <n v="139.4"/>
    <n v="131.1"/>
    <n v="153"/>
    <n v="141.69999999999999"/>
    <n v="157.9"/>
    <n v="147.30000000000001"/>
    <n v="138.80000000000001"/>
    <n v="146.1"/>
    <n v="144.6"/>
    <n v="140.9"/>
    <n v="139.4"/>
    <n v="137.69999999999999"/>
    <n v="124.3"/>
    <n v="133.6"/>
    <n v="146"/>
    <n v="130.1"/>
    <n v="133.9"/>
    <n v="140.4"/>
    <n v="1798.7000000000003"/>
    <n v="432.20000000000005"/>
    <n v="945"/>
  </r>
  <r>
    <x v="0"/>
    <n v="2018"/>
    <s v="September"/>
    <x v="70"/>
    <n v="139.4"/>
    <n v="147.19999999999999"/>
    <n v="136.6"/>
    <n v="143.69999999999999"/>
    <n v="124.6"/>
    <n v="150.1"/>
    <n v="149.4"/>
    <n v="125.4"/>
    <n v="114.4"/>
    <n v="138.69999999999999"/>
    <n v="133.1"/>
    <n v="155.9"/>
    <n v="141.30000000000001"/>
    <n v="157.69999999999999"/>
    <n v="152.1"/>
    <n v="146.1"/>
    <n v="151.30000000000001"/>
    <n v="139.26"/>
    <n v="149"/>
    <n v="144"/>
    <n v="140"/>
    <n v="129.9"/>
    <n v="140"/>
    <n v="147.6"/>
    <n v="132"/>
    <n v="137.4"/>
    <n v="142.1"/>
    <n v="1799.8000000000002"/>
    <n v="449.5"/>
    <n v="970.9"/>
  </r>
  <r>
    <x v="1"/>
    <n v="2018"/>
    <s v="September"/>
    <x v="70"/>
    <n v="137"/>
    <n v="143.1"/>
    <n v="132.80000000000001"/>
    <n v="141.5"/>
    <n v="117.8"/>
    <n v="140"/>
    <n v="151.30000000000001"/>
    <n v="113.5"/>
    <n v="112.3"/>
    <n v="141.19999999999999"/>
    <n v="127.7"/>
    <n v="151.30000000000001"/>
    <n v="138.9"/>
    <n v="163.30000000000001"/>
    <n v="140.80000000000001"/>
    <n v="129.30000000000001"/>
    <n v="139.1"/>
    <n v="145.30000000000001"/>
    <n v="131.19999999999999"/>
    <n v="134.9"/>
    <n v="135.69999999999999"/>
    <n v="122.5"/>
    <n v="130.19999999999999"/>
    <n v="145.19999999999999"/>
    <n v="129.30000000000001"/>
    <n v="131.9"/>
    <n v="138.1"/>
    <n v="1748.4"/>
    <n v="409.20000000000005"/>
    <n v="929.69999999999993"/>
  </r>
  <r>
    <x v="2"/>
    <n v="2018"/>
    <s v="September"/>
    <x v="70"/>
    <n v="138.6"/>
    <n v="145.80000000000001"/>
    <n v="135.1"/>
    <n v="142.9"/>
    <n v="122.1"/>
    <n v="145.4"/>
    <n v="150"/>
    <n v="121.4"/>
    <n v="113.7"/>
    <n v="139.5"/>
    <n v="130.80000000000001"/>
    <n v="153.80000000000001"/>
    <n v="140.4"/>
    <n v="159.19999999999999"/>
    <n v="147.69999999999999"/>
    <n v="139.1"/>
    <n v="146.5"/>
    <n v="145.30000000000001"/>
    <n v="142.30000000000001"/>
    <n v="139.69999999999999"/>
    <n v="138.4"/>
    <n v="126"/>
    <n v="134.5"/>
    <n v="146.19999999999999"/>
    <n v="130.9"/>
    <n v="134.69999999999999"/>
    <n v="140.19999999999999"/>
    <n v="1779.5"/>
    <n v="433.29999999999995"/>
    <n v="950.39999999999986"/>
  </r>
  <r>
    <x v="0"/>
    <n v="2018"/>
    <s v="October"/>
    <x v="71"/>
    <n v="139.30000000000001"/>
    <n v="147.6"/>
    <n v="134.6"/>
    <n v="141.9"/>
    <n v="123.5"/>
    <n v="144.5"/>
    <n v="147.6"/>
    <n v="121.4"/>
    <n v="112.3"/>
    <n v="139.5"/>
    <n v="134.6"/>
    <n v="155.19999999999999"/>
    <n v="140.19999999999999"/>
    <n v="159.6"/>
    <n v="150.69999999999999"/>
    <n v="144.5"/>
    <n v="149.80000000000001"/>
    <n v="139.26"/>
    <n v="149.69999999999999"/>
    <n v="147.5"/>
    <n v="144.80000000000001"/>
    <n v="130.80000000000001"/>
    <n v="140.1"/>
    <n v="148"/>
    <n v="134.4"/>
    <n v="139.80000000000001"/>
    <n v="142.19999999999999"/>
    <n v="1782.2"/>
    <n v="445"/>
    <n v="985.40000000000009"/>
  </r>
  <r>
    <x v="1"/>
    <n v="2018"/>
    <s v="October"/>
    <x v="71"/>
    <n v="137.6"/>
    <n v="144.9"/>
    <n v="133.5"/>
    <n v="141.5"/>
    <n v="118"/>
    <n v="139.5"/>
    <n v="153"/>
    <n v="113.2"/>
    <n v="112.8"/>
    <n v="141.1"/>
    <n v="127.6"/>
    <n v="152"/>
    <n v="139.4"/>
    <n v="164"/>
    <n v="141.5"/>
    <n v="129.80000000000001"/>
    <n v="139.69999999999999"/>
    <n v="146.30000000000001"/>
    <n v="133.4"/>
    <n v="135.1"/>
    <n v="136.19999999999999"/>
    <n v="123.3"/>
    <n v="130.69999999999999"/>
    <n v="145.5"/>
    <n v="130.4"/>
    <n v="132.5"/>
    <n v="138.9"/>
    <n v="1754.1"/>
    <n v="411"/>
    <n v="933.69999999999993"/>
  </r>
  <r>
    <x v="2"/>
    <n v="2018"/>
    <s v="October"/>
    <x v="71"/>
    <n v="137.4"/>
    <n v="149.5"/>
    <n v="137.30000000000001"/>
    <n v="141.9"/>
    <n v="121.1"/>
    <n v="142.5"/>
    <n v="146.69999999999999"/>
    <n v="119.1"/>
    <n v="111.9"/>
    <n v="141"/>
    <n v="133.6"/>
    <n v="154.5"/>
    <n v="139.69999999999999"/>
    <n v="162.6"/>
    <n v="148"/>
    <n v="139.19999999999999"/>
    <n v="146.80000000000001"/>
    <n v="146.9"/>
    <n v="145.30000000000001"/>
    <n v="142.19999999999999"/>
    <n v="142.1"/>
    <n v="125.5"/>
    <n v="136.5"/>
    <n v="147.80000000000001"/>
    <n v="132"/>
    <n v="136.30000000000001"/>
    <n v="140.80000000000001"/>
    <n v="1776.2"/>
    <n v="434"/>
    <n v="962.39999999999986"/>
  </r>
  <r>
    <x v="0"/>
    <n v="2018"/>
    <s v="November"/>
    <x v="72"/>
    <n v="137.1"/>
    <n v="150.80000000000001"/>
    <n v="136.69999999999999"/>
    <n v="141.9"/>
    <n v="122.8"/>
    <n v="143.9"/>
    <n v="147.5"/>
    <n v="121"/>
    <n v="111.6"/>
    <n v="140.6"/>
    <n v="137.5"/>
    <n v="156.1"/>
    <n v="140"/>
    <n v="161.9"/>
    <n v="151.69999999999999"/>
    <n v="145.5"/>
    <n v="150.80000000000001"/>
    <n v="139.26"/>
    <n v="150.30000000000001"/>
    <n v="148"/>
    <n v="145.4"/>
    <n v="130.30000000000001"/>
    <n v="143.1"/>
    <n v="150.19999999999999"/>
    <n v="133.1"/>
    <n v="140.1"/>
    <n v="142.4"/>
    <n v="1787.4999999999995"/>
    <n v="448"/>
    <n v="990.2"/>
  </r>
  <r>
    <x v="1"/>
    <n v="2018"/>
    <s v="November"/>
    <x v="72"/>
    <n v="138.1"/>
    <n v="146.30000000000001"/>
    <n v="137.80000000000001"/>
    <n v="141.6"/>
    <n v="118.1"/>
    <n v="141.5"/>
    <n v="145.19999999999999"/>
    <n v="115.3"/>
    <n v="112.5"/>
    <n v="141.4"/>
    <n v="128"/>
    <n v="152.6"/>
    <n v="139.1"/>
    <n v="164.4"/>
    <n v="142.4"/>
    <n v="130.19999999999999"/>
    <n v="140.5"/>
    <n v="146.9"/>
    <n v="136.69999999999999"/>
    <n v="135.80000000000001"/>
    <n v="136.80000000000001"/>
    <n v="121.2"/>
    <n v="131.30000000000001"/>
    <n v="146.1"/>
    <n v="130.5"/>
    <n v="132.19999999999999"/>
    <n v="139"/>
    <n v="1757.4999999999998"/>
    <n v="413.1"/>
    <n v="933.90000000000009"/>
  </r>
  <r>
    <x v="2"/>
    <n v="2018"/>
    <s v="November"/>
    <x v="72"/>
    <n v="137.4"/>
    <n v="149.19999999999999"/>
    <n v="137.1"/>
    <n v="141.80000000000001"/>
    <n v="121.1"/>
    <n v="142.80000000000001"/>
    <n v="146.69999999999999"/>
    <n v="119.1"/>
    <n v="111.9"/>
    <n v="140.9"/>
    <n v="133.5"/>
    <n v="154.5"/>
    <n v="139.69999999999999"/>
    <n v="162.6"/>
    <n v="148"/>
    <n v="139.1"/>
    <n v="146.69999999999999"/>
    <n v="146.9"/>
    <n v="145.1"/>
    <n v="142.19999999999999"/>
    <n v="142.1"/>
    <n v="125.5"/>
    <n v="136.5"/>
    <n v="147.80000000000001"/>
    <n v="132"/>
    <n v="136.30000000000001"/>
    <n v="140.80000000000001"/>
    <n v="1775.7000000000003"/>
    <n v="433.8"/>
    <n v="962.39999999999986"/>
  </r>
  <r>
    <x v="0"/>
    <n v="2018"/>
    <s v="December"/>
    <x v="73"/>
    <n v="137.1"/>
    <n v="151.9"/>
    <n v="137.4"/>
    <n v="142.4"/>
    <n v="124.2"/>
    <n v="140.19999999999999"/>
    <n v="136.6"/>
    <n v="120.9"/>
    <n v="109.9"/>
    <n v="140.19999999999999"/>
    <n v="137.80000000000001"/>
    <n v="156"/>
    <n v="138.5"/>
    <n v="162.4"/>
    <n v="151.6"/>
    <n v="145.9"/>
    <n v="150.80000000000001"/>
    <n v="139.26"/>
    <n v="149"/>
    <n v="149.5"/>
    <n v="149.6"/>
    <n v="128.9"/>
    <n v="143.30000000000001"/>
    <n v="155.1"/>
    <n v="133.19999999999999"/>
    <n v="141.6"/>
    <n v="141.9"/>
    <n v="1773.1000000000001"/>
    <n v="448.3"/>
    <n v="1001.1999999999999"/>
  </r>
  <r>
    <x v="1"/>
    <n v="2018"/>
    <s v="December"/>
    <x v="73"/>
    <n v="138.5"/>
    <n v="147.80000000000001"/>
    <n v="141.1"/>
    <n v="141.6"/>
    <n v="118.1"/>
    <n v="138.5"/>
    <n v="132.4"/>
    <n v="117.5"/>
    <n v="111"/>
    <n v="141.5"/>
    <n v="128.1"/>
    <n v="152.9"/>
    <n v="137.6"/>
    <n v="164.6"/>
    <n v="142.69999999999999"/>
    <n v="130.30000000000001"/>
    <n v="140.80000000000001"/>
    <n v="146.5"/>
    <n v="132.4"/>
    <n v="136.19999999999999"/>
    <n v="137.30000000000001"/>
    <n v="118.8"/>
    <n v="131.69999999999999"/>
    <n v="146.5"/>
    <n v="130.80000000000001"/>
    <n v="131.69999999999999"/>
    <n v="138"/>
    <n v="1746.6"/>
    <n v="413.8"/>
    <n v="933"/>
  </r>
  <r>
    <x v="2"/>
    <n v="2018"/>
    <s v="December"/>
    <x v="73"/>
    <n v="137.5"/>
    <n v="150.5"/>
    <n v="138.80000000000001"/>
    <n v="142.1"/>
    <n v="122"/>
    <n v="139.4"/>
    <n v="135.19999999999999"/>
    <n v="119.8"/>
    <n v="110.3"/>
    <n v="140.6"/>
    <n v="133.80000000000001"/>
    <n v="154.6"/>
    <n v="138.19999999999999"/>
    <n v="163"/>
    <n v="148.1"/>
    <n v="139.4"/>
    <n v="146.80000000000001"/>
    <n v="146.5"/>
    <n v="142.69999999999999"/>
    <n v="143.19999999999999"/>
    <n v="144.9"/>
    <n v="123.6"/>
    <n v="136.80000000000001"/>
    <n v="150.1"/>
    <n v="132.19999999999999"/>
    <n v="136.80000000000001"/>
    <n v="140.1"/>
    <n v="1762.7999999999997"/>
    <n v="434.3"/>
    <n v="967.59999999999991"/>
  </r>
  <r>
    <x v="0"/>
    <n v="2019"/>
    <s v="January"/>
    <x v="74"/>
    <n v="136.6"/>
    <n v="152.5"/>
    <n v="138.19999999999999"/>
    <n v="142.4"/>
    <n v="123.9"/>
    <n v="135.5"/>
    <n v="131.69999999999999"/>
    <n v="121.3"/>
    <n v="108.4"/>
    <n v="138.9"/>
    <n v="137"/>
    <n v="155.80000000000001"/>
    <n v="137.4"/>
    <n v="162.69999999999999"/>
    <n v="150.6"/>
    <n v="145.1"/>
    <n v="149.9"/>
    <n v="139.26"/>
    <n v="146.19999999999999"/>
    <n v="150.1"/>
    <n v="149.6"/>
    <n v="128.6"/>
    <n v="142.9"/>
    <n v="155.19999999999999"/>
    <n v="133.5"/>
    <n v="141.69999999999999"/>
    <n v="141"/>
    <n v="1759.6000000000001"/>
    <n v="445.6"/>
    <n v="1001.5999999999999"/>
  </r>
  <r>
    <x v="1"/>
    <n v="2019"/>
    <s v="January"/>
    <x v="74"/>
    <n v="138.30000000000001"/>
    <n v="149.4"/>
    <n v="143.5"/>
    <n v="141.69999999999999"/>
    <n v="118.1"/>
    <n v="135.19999999999999"/>
    <n v="130.5"/>
    <n v="118.2"/>
    <n v="110.4"/>
    <n v="140.4"/>
    <n v="128.1"/>
    <n v="153.19999999999999"/>
    <n v="137.30000000000001"/>
    <n v="164.7"/>
    <n v="143"/>
    <n v="130.4"/>
    <n v="141.1"/>
    <n v="147.69999999999999"/>
    <n v="128.6"/>
    <n v="136.30000000000001"/>
    <n v="137.80000000000001"/>
    <n v="118.6"/>
    <n v="131.9"/>
    <n v="146.6"/>
    <n v="131.69999999999999"/>
    <n v="131.80000000000001"/>
    <n v="138"/>
    <n v="1744.3000000000002"/>
    <n v="414.5"/>
    <n v="934.7"/>
  </r>
  <r>
    <x v="2"/>
    <n v="2019"/>
    <s v="January"/>
    <x v="74"/>
    <n v="137.1"/>
    <n v="151.4"/>
    <n v="140.19999999999999"/>
    <n v="142.1"/>
    <n v="121.8"/>
    <n v="135.4"/>
    <n v="131.30000000000001"/>
    <n v="120.3"/>
    <n v="109.1"/>
    <n v="139.4"/>
    <n v="133.30000000000001"/>
    <n v="154.6"/>
    <n v="137.4"/>
    <n v="163.19999999999999"/>
    <n v="147.6"/>
    <n v="139"/>
    <n v="146.4"/>
    <n v="147.69999999999999"/>
    <n v="139.5"/>
    <n v="143.6"/>
    <n v="145.1"/>
    <n v="123.3"/>
    <n v="136.69999999999999"/>
    <n v="150.19999999999999"/>
    <n v="132.80000000000001"/>
    <n v="136.9"/>
    <n v="139.6"/>
    <n v="1753.3999999999999"/>
    <n v="433"/>
    <n v="968.6"/>
  </r>
  <r>
    <x v="0"/>
    <n v="2019"/>
    <s v="February"/>
    <x v="75"/>
    <n v="136.80000000000001"/>
    <n v="153"/>
    <n v="139.1"/>
    <n v="142.5"/>
    <n v="124.1"/>
    <n v="135.80000000000001"/>
    <n v="128.69999999999999"/>
    <n v="121.5"/>
    <n v="108.3"/>
    <n v="139.19999999999999"/>
    <n v="137.4"/>
    <n v="156.19999999999999"/>
    <n v="137.19999999999999"/>
    <n v="162.80000000000001"/>
    <n v="150.5"/>
    <n v="146.1"/>
    <n v="149.9"/>
    <n v="139.26"/>
    <n v="145.30000000000001"/>
    <n v="150.1"/>
    <n v="149.9"/>
    <n v="129.19999999999999"/>
    <n v="143.4"/>
    <n v="155.5"/>
    <n v="134.9"/>
    <n v="142.19999999999999"/>
    <n v="141"/>
    <n v="1759.8000000000002"/>
    <n v="446.5"/>
    <n v="1005.2"/>
  </r>
  <r>
    <x v="1"/>
    <n v="2019"/>
    <s v="February"/>
    <x v="75"/>
    <n v="139.4"/>
    <n v="150.1"/>
    <n v="145.30000000000001"/>
    <n v="141.69999999999999"/>
    <n v="118.4"/>
    <n v="137"/>
    <n v="131.6"/>
    <n v="119.9"/>
    <n v="110.4"/>
    <n v="140.80000000000001"/>
    <n v="128.30000000000001"/>
    <n v="153.5"/>
    <n v="138"/>
    <n v="164.9"/>
    <n v="143.30000000000001"/>
    <n v="130.80000000000001"/>
    <n v="141.4"/>
    <n v="148.5"/>
    <n v="127.1"/>
    <n v="136.6"/>
    <n v="138.5"/>
    <n v="119.2"/>
    <n v="132.19999999999999"/>
    <n v="146.6"/>
    <n v="133"/>
    <n v="132.4"/>
    <n v="138.6"/>
    <n v="1754.4"/>
    <n v="415.5"/>
    <n v="938.5"/>
  </r>
  <r>
    <x v="2"/>
    <n v="2019"/>
    <s v="February"/>
    <x v="75"/>
    <n v="137.6"/>
    <n v="152"/>
    <n v="141.5"/>
    <n v="142.19999999999999"/>
    <n v="122"/>
    <n v="136.4"/>
    <n v="129.69999999999999"/>
    <n v="121"/>
    <n v="109"/>
    <n v="139.69999999999999"/>
    <n v="133.6"/>
    <n v="154.9"/>
    <n v="137.5"/>
    <n v="163.4"/>
    <n v="147.69999999999999"/>
    <n v="139.69999999999999"/>
    <n v="146.5"/>
    <n v="148.5"/>
    <n v="138.4"/>
    <n v="143.69999999999999"/>
    <n v="145.6"/>
    <n v="123.9"/>
    <n v="137.1"/>
    <n v="150.30000000000001"/>
    <n v="134.1"/>
    <n v="137.4"/>
    <n v="139.9"/>
    <n v="1757.1"/>
    <n v="433.9"/>
    <n v="972.09999999999991"/>
  </r>
  <r>
    <x v="0"/>
    <n v="2019"/>
    <s v="March"/>
    <x v="76"/>
    <n v="136.9"/>
    <n v="154.1"/>
    <n v="138.69999999999999"/>
    <n v="142.5"/>
    <n v="124.1"/>
    <n v="136.1"/>
    <n v="128.19999999999999"/>
    <n v="122.3"/>
    <n v="108.3"/>
    <n v="138.9"/>
    <n v="137.4"/>
    <n v="156.4"/>
    <n v="137.30000000000001"/>
    <n v="162.9"/>
    <n v="150.80000000000001"/>
    <n v="146.1"/>
    <n v="150.1"/>
    <n v="139.26"/>
    <n v="146.4"/>
    <n v="150"/>
    <n v="150.4"/>
    <n v="129.9"/>
    <n v="143.80000000000001"/>
    <n v="155.5"/>
    <n v="134"/>
    <n v="142.4"/>
    <n v="141.19999999999999"/>
    <n v="1761.2000000000003"/>
    <n v="447"/>
    <n v="1005.9999999999999"/>
  </r>
  <r>
    <x v="1"/>
    <n v="2019"/>
    <s v="March"/>
    <x v="76"/>
    <n v="139.69999999999999"/>
    <n v="151.1"/>
    <n v="142.9"/>
    <n v="141.9"/>
    <n v="118.4"/>
    <n v="139.4"/>
    <n v="141.19999999999999"/>
    <n v="120.7"/>
    <n v="110.4"/>
    <n v="140.69999999999999"/>
    <n v="128.5"/>
    <n v="153.9"/>
    <n v="139.6"/>
    <n v="165.3"/>
    <n v="143.5"/>
    <n v="131.19999999999999"/>
    <n v="141.6"/>
    <n v="149"/>
    <n v="128.80000000000001"/>
    <n v="136.80000000000001"/>
    <n v="139.19999999999999"/>
    <n v="119.9"/>
    <n v="133"/>
    <n v="146.69999999999999"/>
    <n v="132.5"/>
    <n v="132.80000000000001"/>
    <n v="139.5"/>
    <n v="1768.4"/>
    <n v="416.29999999999995"/>
    <n v="940.89999999999986"/>
  </r>
  <r>
    <x v="2"/>
    <n v="2019"/>
    <s v="March"/>
    <x v="76"/>
    <n v="137.80000000000001"/>
    <n v="153"/>
    <n v="140.30000000000001"/>
    <n v="142.30000000000001"/>
    <n v="122"/>
    <n v="137.6"/>
    <n v="132.6"/>
    <n v="121.8"/>
    <n v="109"/>
    <n v="139.5"/>
    <n v="133.69999999999999"/>
    <n v="155.19999999999999"/>
    <n v="138.1"/>
    <n v="163.5"/>
    <n v="147.9"/>
    <n v="139.9"/>
    <n v="146.69999999999999"/>
    <n v="149"/>
    <n v="139.69999999999999"/>
    <n v="143.80000000000001"/>
    <n v="146.19999999999999"/>
    <n v="124.6"/>
    <n v="137.69999999999999"/>
    <n v="150.30000000000001"/>
    <n v="133.4"/>
    <n v="137.69999999999999"/>
    <n v="140.4"/>
    <n v="1762.9"/>
    <n v="434.5"/>
    <n v="973.69999999999982"/>
  </r>
  <r>
    <x v="0"/>
    <n v="2019"/>
    <s v="May"/>
    <x v="77"/>
    <n v="137.4"/>
    <n v="159.5"/>
    <n v="134.5"/>
    <n v="142.6"/>
    <n v="124"/>
    <n v="143.69999999999999"/>
    <n v="133.4"/>
    <n v="125.1"/>
    <n v="109.3"/>
    <n v="139.30000000000001"/>
    <n v="137.69999999999999"/>
    <n v="156.4"/>
    <n v="139.19999999999999"/>
    <n v="163.30000000000001"/>
    <n v="151.30000000000001"/>
    <n v="146.6"/>
    <n v="150.69999999999999"/>
    <n v="139.26"/>
    <n v="146.9"/>
    <n v="149.5"/>
    <n v="151.30000000000001"/>
    <n v="130.19999999999999"/>
    <n v="145.9"/>
    <n v="156.69999999999999"/>
    <n v="133.9"/>
    <n v="142.9"/>
    <n v="142.4"/>
    <n v="1782.1000000000001"/>
    <n v="448.59999999999997"/>
    <n v="1010.3999999999999"/>
  </r>
  <r>
    <x v="1"/>
    <n v="2019"/>
    <s v="May"/>
    <x v="77"/>
    <n v="140.4"/>
    <n v="156.69999999999999"/>
    <n v="138.30000000000001"/>
    <n v="142.4"/>
    <n v="118.6"/>
    <n v="149.69999999999999"/>
    <n v="161.6"/>
    <n v="124.4"/>
    <n v="111.2"/>
    <n v="141"/>
    <n v="128.9"/>
    <n v="154.5"/>
    <n v="143.80000000000001"/>
    <n v="166.2"/>
    <n v="144"/>
    <n v="131.69999999999999"/>
    <n v="142.19999999999999"/>
    <n v="150.1"/>
    <n v="129.4"/>
    <n v="137.19999999999999"/>
    <n v="139.80000000000001"/>
    <n v="120.1"/>
    <n v="134"/>
    <n v="148"/>
    <n v="132.6"/>
    <n v="133.30000000000001"/>
    <n v="141.5"/>
    <n v="1811.5000000000002"/>
    <n v="417.9"/>
    <n v="945"/>
  </r>
  <r>
    <x v="2"/>
    <n v="2019"/>
    <s v="May"/>
    <x v="77"/>
    <n v="138.30000000000001"/>
    <n v="158.5"/>
    <n v="136"/>
    <n v="142.5"/>
    <n v="122"/>
    <n v="146.5"/>
    <n v="143"/>
    <n v="124.9"/>
    <n v="109.9"/>
    <n v="139.9"/>
    <n v="134"/>
    <n v="155.5"/>
    <n v="140.9"/>
    <n v="164.1"/>
    <n v="148.4"/>
    <n v="140.4"/>
    <n v="147.30000000000001"/>
    <n v="150.1"/>
    <n v="140.30000000000001"/>
    <n v="143.69999999999999"/>
    <n v="146.9"/>
    <n v="124.9"/>
    <n v="139.19999999999999"/>
    <n v="151.6"/>
    <n v="133.4"/>
    <n v="138.19999999999999"/>
    <n v="142"/>
    <n v="1791.9000000000003"/>
    <n v="436.1"/>
    <n v="977.90000000000009"/>
  </r>
  <r>
    <x v="0"/>
    <n v="2019"/>
    <s v="June"/>
    <x v="78"/>
    <n v="137.80000000000001"/>
    <n v="163.5"/>
    <n v="136.19999999999999"/>
    <n v="143.19999999999999"/>
    <n v="124.3"/>
    <n v="143.30000000000001"/>
    <n v="140.6"/>
    <n v="128.69999999999999"/>
    <n v="110.6"/>
    <n v="140.4"/>
    <n v="138"/>
    <n v="156.6"/>
    <n v="141"/>
    <n v="164.2"/>
    <n v="151.4"/>
    <n v="146.5"/>
    <n v="150.69999999999999"/>
    <n v="139.26"/>
    <n v="147.80000000000001"/>
    <n v="149.6"/>
    <n v="151.69999999999999"/>
    <n v="130.19999999999999"/>
    <n v="146.4"/>
    <n v="157.69999999999999"/>
    <n v="134.80000000000001"/>
    <n v="143.30000000000001"/>
    <n v="143.6"/>
    <n v="1804.1999999999998"/>
    <n v="448.59999999999997"/>
    <n v="1013.6999999999998"/>
  </r>
  <r>
    <x v="1"/>
    <n v="2019"/>
    <s v="June"/>
    <x v="78"/>
    <n v="140.69999999999999"/>
    <n v="159.6"/>
    <n v="140.4"/>
    <n v="143.4"/>
    <n v="118.6"/>
    <n v="150.9"/>
    <n v="169.8"/>
    <n v="127.4"/>
    <n v="111.8"/>
    <n v="141"/>
    <n v="129"/>
    <n v="155.1"/>
    <n v="145.6"/>
    <n v="166.7"/>
    <n v="144.30000000000001"/>
    <n v="131.69999999999999"/>
    <n v="142.4"/>
    <n v="149.4"/>
    <n v="130.5"/>
    <n v="137.4"/>
    <n v="140.30000000000001"/>
    <n v="119.6"/>
    <n v="134.30000000000001"/>
    <n v="148.9"/>
    <n v="133.69999999999999"/>
    <n v="133.6"/>
    <n v="142.1"/>
    <n v="1833.2999999999997"/>
    <n v="418.4"/>
    <n v="947.80000000000007"/>
  </r>
  <r>
    <x v="2"/>
    <n v="2019"/>
    <s v="June"/>
    <x v="78"/>
    <n v="138.69999999999999"/>
    <n v="162.1"/>
    <n v="137.80000000000001"/>
    <n v="143.30000000000001"/>
    <n v="122.2"/>
    <n v="146.80000000000001"/>
    <n v="150.5"/>
    <n v="128.30000000000001"/>
    <n v="111"/>
    <n v="140.6"/>
    <n v="134.19999999999999"/>
    <n v="155.9"/>
    <n v="142.69999999999999"/>
    <n v="164.9"/>
    <n v="148.6"/>
    <n v="140.4"/>
    <n v="147.4"/>
    <n v="149.4"/>
    <n v="141.19999999999999"/>
    <n v="143.80000000000001"/>
    <n v="147.4"/>
    <n v="124.6"/>
    <n v="139.6"/>
    <n v="152.5"/>
    <n v="134.30000000000001"/>
    <n v="138.6"/>
    <n v="142.9"/>
    <n v="1814.1000000000001"/>
    <n v="436.4"/>
    <n v="980.80000000000007"/>
  </r>
  <r>
    <x v="0"/>
    <n v="2019"/>
    <s v="July"/>
    <x v="79"/>
    <n v="138.4"/>
    <n v="164"/>
    <n v="138.4"/>
    <n v="143.9"/>
    <n v="124.4"/>
    <n v="146.4"/>
    <n v="150.1"/>
    <n v="130.6"/>
    <n v="110.8"/>
    <n v="141.69999999999999"/>
    <n v="138.5"/>
    <n v="156.69999999999999"/>
    <n v="143"/>
    <n v="164.5"/>
    <n v="151.6"/>
    <n v="146.6"/>
    <n v="150.9"/>
    <n v="139.26"/>
    <n v="146.80000000000001"/>
    <n v="150"/>
    <n v="152.19999999999999"/>
    <n v="131.19999999999999"/>
    <n v="147.5"/>
    <n v="159.1"/>
    <n v="136.1"/>
    <n v="144.19999999999999"/>
    <n v="144.9"/>
    <n v="1826.8999999999999"/>
    <n v="449.1"/>
    <n v="1020.3"/>
  </r>
  <r>
    <x v="1"/>
    <n v="2019"/>
    <s v="July"/>
    <x v="79"/>
    <n v="141.4"/>
    <n v="160.19999999999999"/>
    <n v="142.5"/>
    <n v="144.1"/>
    <n v="119.3"/>
    <n v="154.69999999999999"/>
    <n v="180.1"/>
    <n v="128.9"/>
    <n v="111.8"/>
    <n v="141.6"/>
    <n v="129.5"/>
    <n v="155.6"/>
    <n v="147.69999999999999"/>
    <n v="167.2"/>
    <n v="144.69999999999999"/>
    <n v="131.9"/>
    <n v="142.69999999999999"/>
    <n v="150.6"/>
    <n v="127"/>
    <n v="137.69999999999999"/>
    <n v="140.80000000000001"/>
    <n v="120.6"/>
    <n v="135"/>
    <n v="150.4"/>
    <n v="135.1"/>
    <n v="134.5"/>
    <n v="143.30000000000001"/>
    <n v="1857.3999999999999"/>
    <n v="419.3"/>
    <n v="954.1"/>
  </r>
  <r>
    <x v="2"/>
    <n v="2019"/>
    <s v="July"/>
    <x v="79"/>
    <n v="139.30000000000001"/>
    <n v="162.69999999999999"/>
    <n v="140"/>
    <n v="144"/>
    <n v="122.5"/>
    <n v="150.30000000000001"/>
    <n v="160.30000000000001"/>
    <n v="130"/>
    <n v="111.1"/>
    <n v="141.69999999999999"/>
    <n v="134.69999999999999"/>
    <n v="156.19999999999999"/>
    <n v="144.69999999999999"/>
    <n v="165.2"/>
    <n v="148.9"/>
    <n v="140.5"/>
    <n v="147.6"/>
    <n v="150.6"/>
    <n v="139.30000000000001"/>
    <n v="144.19999999999999"/>
    <n v="147.9"/>
    <n v="125.6"/>
    <n v="140.5"/>
    <n v="154"/>
    <n v="135.69999999999999"/>
    <n v="139.5"/>
    <n v="144.19999999999999"/>
    <n v="1837.5"/>
    <n v="437"/>
    <n v="987.40000000000009"/>
  </r>
  <r>
    <x v="0"/>
    <n v="2019"/>
    <s v="August"/>
    <x v="80"/>
    <n v="139.19999999999999"/>
    <n v="161.9"/>
    <n v="137.1"/>
    <n v="144.6"/>
    <n v="124.7"/>
    <n v="145.5"/>
    <n v="156.19999999999999"/>
    <n v="131.5"/>
    <n v="111.7"/>
    <n v="142.69999999999999"/>
    <n v="138.5"/>
    <n v="156.9"/>
    <n v="144"/>
    <n v="165.1"/>
    <n v="151.80000000000001"/>
    <n v="146.6"/>
    <n v="151.1"/>
    <n v="139.26"/>
    <n v="146.4"/>
    <n v="150.19999999999999"/>
    <n v="152.69999999999999"/>
    <n v="131.4"/>
    <n v="148"/>
    <n v="159.69999999999999"/>
    <n v="138.80000000000001"/>
    <n v="144.9"/>
    <n v="145.69999999999999"/>
    <n v="1834.5000000000002"/>
    <n v="449.5"/>
    <n v="1025.7"/>
  </r>
  <r>
    <x v="1"/>
    <n v="2019"/>
    <s v="August"/>
    <x v="80"/>
    <n v="142.1"/>
    <n v="158.30000000000001"/>
    <n v="140.80000000000001"/>
    <n v="144.9"/>
    <n v="119.9"/>
    <n v="153.9"/>
    <n v="189.1"/>
    <n v="129.80000000000001"/>
    <n v="112.7"/>
    <n v="142.5"/>
    <n v="129.80000000000001"/>
    <n v="156.19999999999999"/>
    <n v="149.1"/>
    <n v="167.9"/>
    <n v="145"/>
    <n v="132.19999999999999"/>
    <n v="143"/>
    <n v="151.6"/>
    <n v="125.5"/>
    <n v="138.1"/>
    <n v="141.5"/>
    <n v="120.8"/>
    <n v="135.4"/>
    <n v="151.5"/>
    <n v="137.80000000000001"/>
    <n v="135.30000000000001"/>
    <n v="144.19999999999999"/>
    <n v="1869.1"/>
    <n v="420.2"/>
    <n v="960.40000000000009"/>
  </r>
  <r>
    <x v="2"/>
    <n v="2019"/>
    <s v="August"/>
    <x v="80"/>
    <n v="140.1"/>
    <n v="160.6"/>
    <n v="138.5"/>
    <n v="144.69999999999999"/>
    <n v="122.9"/>
    <n v="149.4"/>
    <n v="167.4"/>
    <n v="130.9"/>
    <n v="112"/>
    <n v="142.6"/>
    <n v="134.9"/>
    <n v="156.6"/>
    <n v="145.9"/>
    <n v="165.8"/>
    <n v="149.1"/>
    <n v="140.6"/>
    <n v="147.9"/>
    <n v="151.6"/>
    <n v="138.5"/>
    <n v="144.5"/>
    <n v="148.5"/>
    <n v="125.8"/>
    <n v="140.9"/>
    <n v="154.9"/>
    <n v="138.4"/>
    <n v="140.19999999999999"/>
    <n v="145"/>
    <n v="1846.5"/>
    <n v="437.6"/>
    <n v="993.2"/>
  </r>
  <r>
    <x v="0"/>
    <n v="2019"/>
    <s v="September"/>
    <x v="81"/>
    <n v="140.1"/>
    <n v="161.9"/>
    <n v="138.30000000000001"/>
    <n v="145.69999999999999"/>
    <n v="125.1"/>
    <n v="143.80000000000001"/>
    <n v="163.4"/>
    <n v="132.19999999999999"/>
    <n v="112.8"/>
    <n v="144.19999999999999"/>
    <n v="138.5"/>
    <n v="157.19999999999999"/>
    <n v="145.5"/>
    <n v="165.7"/>
    <n v="151.69999999999999"/>
    <n v="146.6"/>
    <n v="151"/>
    <n v="139.26"/>
    <n v="146.9"/>
    <n v="150.30000000000001"/>
    <n v="153.4"/>
    <n v="131.6"/>
    <n v="148.30000000000001"/>
    <n v="160.19999999999999"/>
    <n v="140.19999999999999"/>
    <n v="145.4"/>
    <n v="146.69999999999999"/>
    <n v="1848.7"/>
    <n v="449.29999999999995"/>
    <n v="1029.4000000000003"/>
  </r>
  <r>
    <x v="1"/>
    <n v="2019"/>
    <s v="September"/>
    <x v="81"/>
    <n v="142.69999999999999"/>
    <n v="158.69999999999999"/>
    <n v="141.6"/>
    <n v="144.9"/>
    <n v="120.8"/>
    <n v="149.80000000000001"/>
    <n v="192.4"/>
    <n v="130.30000000000001"/>
    <n v="114"/>
    <n v="143.80000000000001"/>
    <n v="130"/>
    <n v="156.4"/>
    <n v="149.5"/>
    <n v="168.6"/>
    <n v="145.30000000000001"/>
    <n v="132.19999999999999"/>
    <n v="143.30000000000001"/>
    <n v="152.19999999999999"/>
    <n v="126.6"/>
    <n v="138.30000000000001"/>
    <n v="141.9"/>
    <n v="121.2"/>
    <n v="135.9"/>
    <n v="151.6"/>
    <n v="139"/>
    <n v="135.69999999999999"/>
    <n v="144.69999999999999"/>
    <n v="1874.9"/>
    <n v="420.8"/>
    <n v="963.60000000000014"/>
  </r>
  <r>
    <x v="2"/>
    <n v="2019"/>
    <s v="September"/>
    <x v="81"/>
    <n v="140.9"/>
    <n v="160.80000000000001"/>
    <n v="139.6"/>
    <n v="145.4"/>
    <n v="123.5"/>
    <n v="146.6"/>
    <n v="173.2"/>
    <n v="131.6"/>
    <n v="113.2"/>
    <n v="144.1"/>
    <n v="135"/>
    <n v="156.80000000000001"/>
    <n v="147"/>
    <n v="166.5"/>
    <n v="149.19999999999999"/>
    <n v="140.6"/>
    <n v="147.9"/>
    <n v="152.19999999999999"/>
    <n v="139.19999999999999"/>
    <n v="144.6"/>
    <n v="149"/>
    <n v="126.1"/>
    <n v="141.30000000000001"/>
    <n v="155.19999999999999"/>
    <n v="139.69999999999999"/>
    <n v="140.69999999999999"/>
    <n v="145.80000000000001"/>
    <n v="1857.6999999999998"/>
    <n v="437.69999999999993"/>
    <n v="996.60000000000014"/>
  </r>
  <r>
    <x v="0"/>
    <n v="2019"/>
    <s v="October"/>
    <x v="82"/>
    <n v="141"/>
    <n v="161.6"/>
    <n v="141.19999999999999"/>
    <n v="146.5"/>
    <n v="125.6"/>
    <n v="145.69999999999999"/>
    <n v="178.8"/>
    <n v="133.1"/>
    <n v="113.6"/>
    <n v="145.5"/>
    <n v="138.6"/>
    <n v="157.4"/>
    <n v="148.30000000000001"/>
    <n v="166.3"/>
    <n v="151.69999999999999"/>
    <n v="146.69999999999999"/>
    <n v="151"/>
    <n v="139.26"/>
    <n v="147.69999999999999"/>
    <n v="150.6"/>
    <n v="153.69999999999999"/>
    <n v="131.69999999999999"/>
    <n v="148.69999999999999"/>
    <n v="160.69999999999999"/>
    <n v="140.30000000000001"/>
    <n v="145.69999999999999"/>
    <n v="148.30000000000001"/>
    <n v="1876.8999999999996"/>
    <n v="449.4"/>
    <n v="1031.3999999999999"/>
  </r>
  <r>
    <x v="1"/>
    <n v="2019"/>
    <s v="October"/>
    <x v="82"/>
    <n v="143.5"/>
    <n v="159.80000000000001"/>
    <n v="144.69999999999999"/>
    <n v="145.6"/>
    <n v="121.1"/>
    <n v="150.6"/>
    <n v="207.2"/>
    <n v="131.19999999999999"/>
    <n v="114.8"/>
    <n v="145.19999999999999"/>
    <n v="130.19999999999999"/>
    <n v="156.80000000000001"/>
    <n v="151.9"/>
    <n v="169.3"/>
    <n v="145.9"/>
    <n v="132.4"/>
    <n v="143.9"/>
    <n v="153"/>
    <n v="128.9"/>
    <n v="138.69999999999999"/>
    <n v="142.4"/>
    <n v="121.5"/>
    <n v="136.19999999999999"/>
    <n v="151.69999999999999"/>
    <n v="139.5"/>
    <n v="136"/>
    <n v="146"/>
    <n v="1902.6000000000001"/>
    <n v="422.20000000000005"/>
    <n v="966"/>
  </r>
  <r>
    <x v="2"/>
    <n v="2019"/>
    <s v="October"/>
    <x v="82"/>
    <n v="141.80000000000001"/>
    <n v="161"/>
    <n v="142.6"/>
    <n v="146.19999999999999"/>
    <n v="123.9"/>
    <n v="148"/>
    <n v="188.4"/>
    <n v="132.5"/>
    <n v="114"/>
    <n v="145.4"/>
    <n v="135.1"/>
    <n v="157.1"/>
    <n v="149.6"/>
    <n v="167.1"/>
    <n v="149.4"/>
    <n v="140.80000000000001"/>
    <n v="148.19999999999999"/>
    <n v="153"/>
    <n v="140.6"/>
    <n v="145"/>
    <n v="149.4"/>
    <n v="126.3"/>
    <n v="141.69999999999999"/>
    <n v="155.4"/>
    <n v="140"/>
    <n v="141"/>
    <n v="147.19999999999999"/>
    <n v="1885.5999999999997"/>
    <n v="438.40000000000003"/>
    <n v="998.8"/>
  </r>
  <r>
    <x v="0"/>
    <n v="2019"/>
    <s v="November"/>
    <x v="83"/>
    <n v="141.80000000000001"/>
    <n v="163.69999999999999"/>
    <n v="143.80000000000001"/>
    <n v="147.1"/>
    <n v="126"/>
    <n v="146.19999999999999"/>
    <n v="191.4"/>
    <n v="136.19999999999999"/>
    <n v="113.8"/>
    <n v="147.30000000000001"/>
    <n v="138.69999999999999"/>
    <n v="157.69999999999999"/>
    <n v="150.9"/>
    <n v="167.2"/>
    <n v="152.30000000000001"/>
    <n v="147"/>
    <n v="151.5"/>
    <n v="139.26"/>
    <n v="148.4"/>
    <n v="150.9"/>
    <n v="154.30000000000001"/>
    <n v="132.1"/>
    <n v="149.1"/>
    <n v="160.80000000000001"/>
    <n v="140.6"/>
    <n v="146.1"/>
    <n v="149.9"/>
    <n v="1904.6000000000001"/>
    <n v="450.8"/>
    <n v="1033.9000000000001"/>
  </r>
  <r>
    <x v="1"/>
    <n v="2019"/>
    <s v="November"/>
    <x v="83"/>
    <n v="144.1"/>
    <n v="162.4"/>
    <n v="148.4"/>
    <n v="145.9"/>
    <n v="121.5"/>
    <n v="148.80000000000001"/>
    <n v="215.7"/>
    <n v="134.6"/>
    <n v="115"/>
    <n v="146.30000000000001"/>
    <n v="130.5"/>
    <n v="157.19999999999999"/>
    <n v="153.6"/>
    <n v="169.9"/>
    <n v="146.30000000000001"/>
    <n v="132.6"/>
    <n v="144.19999999999999"/>
    <n v="153.5"/>
    <n v="132.19999999999999"/>
    <n v="139.1"/>
    <n v="142.80000000000001"/>
    <n v="121.7"/>
    <n v="136.69999999999999"/>
    <n v="151.80000000000001"/>
    <n v="139.80000000000001"/>
    <n v="136.30000000000001"/>
    <n v="147"/>
    <n v="1923.9999999999998"/>
    <n v="423.09999999999997"/>
    <n v="968.19999999999982"/>
  </r>
  <r>
    <x v="2"/>
    <n v="2019"/>
    <s v="November"/>
    <x v="83"/>
    <n v="142.5"/>
    <n v="163.19999999999999"/>
    <n v="145.6"/>
    <n v="146.69999999999999"/>
    <n v="124.3"/>
    <n v="147.4"/>
    <n v="199.6"/>
    <n v="135.69999999999999"/>
    <n v="114.2"/>
    <n v="147"/>
    <n v="135.30000000000001"/>
    <n v="157.5"/>
    <n v="151.9"/>
    <n v="167.9"/>
    <n v="149.9"/>
    <n v="141"/>
    <n v="148.6"/>
    <n v="153.5"/>
    <n v="142.30000000000001"/>
    <n v="145.30000000000001"/>
    <n v="149.9"/>
    <n v="126.6"/>
    <n v="142.1"/>
    <n v="155.5"/>
    <n v="140.30000000000001"/>
    <n v="141.30000000000001"/>
    <n v="148.6"/>
    <n v="1910.9"/>
    <n v="439.5"/>
    <n v="1001"/>
  </r>
  <r>
    <x v="0"/>
    <n v="2019"/>
    <s v="December"/>
    <x v="84"/>
    <n v="142.80000000000001"/>
    <n v="165.3"/>
    <n v="149.5"/>
    <n v="148.69999999999999"/>
    <n v="127.5"/>
    <n v="144.30000000000001"/>
    <n v="209.5"/>
    <n v="138.80000000000001"/>
    <n v="113.6"/>
    <n v="149.1"/>
    <n v="139.30000000000001"/>
    <n v="158.30000000000001"/>
    <n v="154.30000000000001"/>
    <n v="167.8"/>
    <n v="152.6"/>
    <n v="147.30000000000001"/>
    <n v="151.9"/>
    <n v="139.26"/>
    <n v="149.9"/>
    <n v="151.19999999999999"/>
    <n v="154.80000000000001"/>
    <n v="135"/>
    <n v="149.5"/>
    <n v="161.1"/>
    <n v="140.6"/>
    <n v="147.1"/>
    <n v="152.30000000000001"/>
    <n v="1940.9999999999995"/>
    <n v="451.79999999999995"/>
    <n v="1039.3"/>
  </r>
  <r>
    <x v="1"/>
    <n v="2019"/>
    <s v="December"/>
    <x v="84"/>
    <n v="144.9"/>
    <n v="164.5"/>
    <n v="153.69999999999999"/>
    <n v="147.5"/>
    <n v="122.7"/>
    <n v="147.19999999999999"/>
    <n v="231.5"/>
    <n v="137.19999999999999"/>
    <n v="114.7"/>
    <n v="148"/>
    <n v="130.80000000000001"/>
    <n v="157.69999999999999"/>
    <n v="156.30000000000001"/>
    <n v="170.4"/>
    <n v="146.80000000000001"/>
    <n v="132.80000000000001"/>
    <n v="144.6"/>
    <n v="152.80000000000001"/>
    <n v="133.6"/>
    <n v="139.80000000000001"/>
    <n v="143.19999999999999"/>
    <n v="125.2"/>
    <n v="136.80000000000001"/>
    <n v="151.9"/>
    <n v="140.19999999999999"/>
    <n v="137.69999999999999"/>
    <n v="148.30000000000001"/>
    <n v="1956.7"/>
    <n v="424.20000000000005"/>
    <n v="974.8"/>
  </r>
  <r>
    <x v="2"/>
    <n v="2019"/>
    <s v="December"/>
    <x v="84"/>
    <n v="143.5"/>
    <n v="165"/>
    <n v="151.1"/>
    <n v="148.30000000000001"/>
    <n v="125.7"/>
    <n v="145.69999999999999"/>
    <n v="217"/>
    <n v="138.30000000000001"/>
    <n v="114"/>
    <n v="148.69999999999999"/>
    <n v="135.80000000000001"/>
    <n v="158"/>
    <n v="155"/>
    <n v="168.5"/>
    <n v="150.30000000000001"/>
    <n v="141.30000000000001"/>
    <n v="149"/>
    <n v="152.80000000000001"/>
    <n v="143.69999999999999"/>
    <n v="145.80000000000001"/>
    <n v="150.4"/>
    <n v="129.80000000000001"/>
    <n v="142.30000000000001"/>
    <n v="155.69999999999999"/>
    <n v="140.4"/>
    <n v="142.5"/>
    <n v="150.4"/>
    <n v="1946.1000000000001"/>
    <n v="440.6"/>
    <n v="1006.9"/>
  </r>
  <r>
    <x v="0"/>
    <n v="2020"/>
    <s v="January"/>
    <x v="85"/>
    <n v="143.69999999999999"/>
    <n v="167.3"/>
    <n v="153.5"/>
    <n v="150.5"/>
    <n v="132"/>
    <n v="142.19999999999999"/>
    <n v="191.5"/>
    <n v="141.1"/>
    <n v="113.8"/>
    <n v="151.6"/>
    <n v="139.69999999999999"/>
    <n v="158.69999999999999"/>
    <n v="153"/>
    <n v="168.6"/>
    <n v="152.80000000000001"/>
    <n v="147.4"/>
    <n v="152.1"/>
    <n v="139.26"/>
    <n v="150.4"/>
    <n v="151.69999999999999"/>
    <n v="155.69999999999999"/>
    <n v="136.30000000000001"/>
    <n v="150.1"/>
    <n v="161.69999999999999"/>
    <n v="142.5"/>
    <n v="148.1"/>
    <n v="151.9"/>
    <n v="1938.6"/>
    <n v="452.30000000000007"/>
    <n v="1046.0999999999999"/>
  </r>
  <r>
    <x v="1"/>
    <n v="2020"/>
    <s v="January"/>
    <x v="85"/>
    <n v="145.6"/>
    <n v="167.6"/>
    <n v="157"/>
    <n v="149.30000000000001"/>
    <n v="126.3"/>
    <n v="144.4"/>
    <n v="207.8"/>
    <n v="139.1"/>
    <n v="114.8"/>
    <n v="149.5"/>
    <n v="131.1"/>
    <n v="158.5"/>
    <n v="154.4"/>
    <n v="170.8"/>
    <n v="147"/>
    <n v="133.19999999999999"/>
    <n v="144.9"/>
    <n v="153.9"/>
    <n v="135.1"/>
    <n v="140.1"/>
    <n v="143.80000000000001"/>
    <n v="126.1"/>
    <n v="137.19999999999999"/>
    <n v="152.1"/>
    <n v="142.1"/>
    <n v="138.4"/>
    <n v="148.19999999999999"/>
    <n v="1945.3999999999999"/>
    <n v="425.1"/>
    <n v="979.80000000000007"/>
  </r>
  <r>
    <x v="2"/>
    <n v="2020"/>
    <s v="January"/>
    <x v="85"/>
    <n v="144.30000000000001"/>
    <n v="167.4"/>
    <n v="154.9"/>
    <n v="150.1"/>
    <n v="129.9"/>
    <n v="143.19999999999999"/>
    <n v="197"/>
    <n v="140.4"/>
    <n v="114.1"/>
    <n v="150.9"/>
    <n v="136.1"/>
    <n v="158.6"/>
    <n v="153.5"/>
    <n v="169.2"/>
    <n v="150.5"/>
    <n v="141.5"/>
    <n v="149.19999999999999"/>
    <n v="153.9"/>
    <n v="144.6"/>
    <n v="146.19999999999999"/>
    <n v="151.19999999999999"/>
    <n v="130.9"/>
    <n v="142.80000000000001"/>
    <n v="156.1"/>
    <n v="142.30000000000001"/>
    <n v="143.4"/>
    <n v="150.19999999999999"/>
    <n v="1940.3999999999999"/>
    <n v="441.2"/>
    <n v="1012.9"/>
  </r>
  <r>
    <x v="0"/>
    <n v="2020"/>
    <s v="February"/>
    <x v="86"/>
    <n v="144.19999999999999"/>
    <n v="167.5"/>
    <n v="150.9"/>
    <n v="150.9"/>
    <n v="133.69999999999999"/>
    <n v="140.69999999999999"/>
    <n v="165.1"/>
    <n v="141.80000000000001"/>
    <n v="113.1"/>
    <n v="152.80000000000001"/>
    <n v="140.1"/>
    <n v="159.19999999999999"/>
    <n v="149.80000000000001"/>
    <n v="169.4"/>
    <n v="153"/>
    <n v="147.5"/>
    <n v="152.30000000000001"/>
    <n v="139.26"/>
    <n v="152.30000000000001"/>
    <n v="151.80000000000001"/>
    <n v="156.19999999999999"/>
    <n v="136"/>
    <n v="150.4"/>
    <n v="161.9"/>
    <n v="143.4"/>
    <n v="148.4"/>
    <n v="150.4"/>
    <n v="1909.7999999999997"/>
    <n v="452.8"/>
    <n v="1048.0999999999999"/>
  </r>
  <r>
    <x v="1"/>
    <n v="2020"/>
    <s v="February"/>
    <x v="86"/>
    <n v="146.19999999999999"/>
    <n v="167.6"/>
    <n v="153.1"/>
    <n v="150.69999999999999"/>
    <n v="127.4"/>
    <n v="143.1"/>
    <n v="181.7"/>
    <n v="139.6"/>
    <n v="114.6"/>
    <n v="150.4"/>
    <n v="131.5"/>
    <n v="159"/>
    <n v="151.69999999999999"/>
    <n v="172"/>
    <n v="147.30000000000001"/>
    <n v="133.5"/>
    <n v="145.19999999999999"/>
    <n v="154.80000000000001"/>
    <n v="138.9"/>
    <n v="140.4"/>
    <n v="144.4"/>
    <n v="125.2"/>
    <n v="137.69999999999999"/>
    <n v="152.19999999999999"/>
    <n v="143.5"/>
    <n v="138.4"/>
    <n v="147.69999999999999"/>
    <n v="1916.6"/>
    <n v="426"/>
    <n v="981.80000000000007"/>
  </r>
  <r>
    <x v="2"/>
    <n v="2020"/>
    <s v="February"/>
    <x v="86"/>
    <n v="144.80000000000001"/>
    <n v="167.5"/>
    <n v="151.80000000000001"/>
    <n v="150.80000000000001"/>
    <n v="131.4"/>
    <n v="141.80000000000001"/>
    <n v="170.7"/>
    <n v="141.1"/>
    <n v="113.6"/>
    <n v="152"/>
    <n v="136.5"/>
    <n v="159.1"/>
    <n v="150.5"/>
    <n v="170.1"/>
    <n v="150.80000000000001"/>
    <n v="141.69999999999999"/>
    <n v="149.5"/>
    <n v="154.80000000000001"/>
    <n v="147.19999999999999"/>
    <n v="146.4"/>
    <n v="151.69999999999999"/>
    <n v="130.30000000000001"/>
    <n v="143.19999999999999"/>
    <n v="156.19999999999999"/>
    <n v="143.4"/>
    <n v="143.6"/>
    <n v="149.1"/>
    <n v="1911.6"/>
    <n v="442"/>
    <n v="1014.8"/>
  </r>
  <r>
    <x v="0"/>
    <n v="2020"/>
    <s v="March"/>
    <x v="87"/>
    <n v="144.4"/>
    <n v="166.8"/>
    <n v="147.6"/>
    <n v="151.69999999999999"/>
    <n v="133.30000000000001"/>
    <n v="141.80000000000001"/>
    <n v="152.30000000000001"/>
    <n v="141.80000000000001"/>
    <n v="112.6"/>
    <n v="154"/>
    <n v="140.1"/>
    <n v="160"/>
    <n v="148.19999999999999"/>
    <n v="170.5"/>
    <n v="153.4"/>
    <n v="147.6"/>
    <n v="152.5"/>
    <n v="139.26"/>
    <n v="153.4"/>
    <n v="151.5"/>
    <n v="156.69999999999999"/>
    <n v="135.80000000000001"/>
    <n v="151.19999999999999"/>
    <n v="161.19999999999999"/>
    <n v="145.1"/>
    <n v="148.6"/>
    <n v="149.80000000000001"/>
    <n v="1894.5999999999997"/>
    <n v="453.5"/>
    <n v="1050.1000000000001"/>
  </r>
  <r>
    <x v="1"/>
    <n v="2020"/>
    <s v="March"/>
    <x v="87"/>
    <n v="146.5"/>
    <n v="167.5"/>
    <n v="148.9"/>
    <n v="151.1"/>
    <n v="127.5"/>
    <n v="143.30000000000001"/>
    <n v="167"/>
    <n v="139.69999999999999"/>
    <n v="114.4"/>
    <n v="151.5"/>
    <n v="131.9"/>
    <n v="159.1"/>
    <n v="150.1"/>
    <n v="173.3"/>
    <n v="147.69999999999999"/>
    <n v="133.80000000000001"/>
    <n v="145.6"/>
    <n v="154.5"/>
    <n v="141.4"/>
    <n v="140.80000000000001"/>
    <n v="145"/>
    <n v="124.6"/>
    <n v="137.9"/>
    <n v="152.5"/>
    <n v="145.30000000000001"/>
    <n v="138.69999999999999"/>
    <n v="147.30000000000001"/>
    <n v="1898.5"/>
    <n v="427.1"/>
    <n v="984.8"/>
  </r>
  <r>
    <x v="2"/>
    <n v="2020"/>
    <s v="March"/>
    <x v="87"/>
    <n v="145.1"/>
    <n v="167"/>
    <n v="148.1"/>
    <n v="151.5"/>
    <n v="131.19999999999999"/>
    <n v="142.5"/>
    <n v="157.30000000000001"/>
    <n v="141.1"/>
    <n v="113.2"/>
    <n v="153.19999999999999"/>
    <n v="136.69999999999999"/>
    <n v="159.6"/>
    <n v="148.9"/>
    <n v="171.2"/>
    <n v="151.19999999999999"/>
    <n v="141.9"/>
    <n v="149.80000000000001"/>
    <n v="154.5"/>
    <n v="148.9"/>
    <n v="146.4"/>
    <n v="152.30000000000001"/>
    <n v="129.9"/>
    <n v="143.69999999999999"/>
    <n v="156.1"/>
    <n v="145.19999999999999"/>
    <n v="143.80000000000001"/>
    <n v="148.6"/>
    <n v="1895.4"/>
    <n v="442.90000000000003"/>
    <n v="1017.3999999999999"/>
  </r>
  <r>
    <x v="0"/>
    <n v="2020"/>
    <s v="April"/>
    <x v="88"/>
    <n v="147.19999999999999"/>
    <m/>
    <n v="146.9"/>
    <n v="155.6"/>
    <n v="137.1"/>
    <n v="147.30000000000001"/>
    <n v="162.69999999999999"/>
    <n v="150.19999999999999"/>
    <n v="119.8"/>
    <n v="158.69999999999999"/>
    <n v="139.19999999999999"/>
    <m/>
    <n v="150.1"/>
    <m/>
    <m/>
    <m/>
    <m/>
    <n v="139.26"/>
    <n v="148.4"/>
    <m/>
    <n v="154.30000000000001"/>
    <m/>
    <m/>
    <m/>
    <m/>
    <m/>
    <m/>
    <n v="1371.6999999999998"/>
    <n v="0"/>
    <n v="154.30000000000001"/>
  </r>
  <r>
    <x v="1"/>
    <n v="2020"/>
    <s v="April"/>
    <x v="88"/>
    <n v="151.80000000000001"/>
    <m/>
    <n v="151.9"/>
    <n v="155.5"/>
    <n v="131.6"/>
    <n v="152.9"/>
    <n v="180"/>
    <n v="150.80000000000001"/>
    <n v="121.2"/>
    <n v="154"/>
    <n v="133.5"/>
    <m/>
    <n v="153.5"/>
    <m/>
    <m/>
    <m/>
    <m/>
    <n v="155.6"/>
    <n v="137.1"/>
    <m/>
    <n v="144.80000000000001"/>
    <m/>
    <m/>
    <m/>
    <m/>
    <m/>
    <m/>
    <n v="1376.4"/>
    <n v="0"/>
    <n v="144.80000000000001"/>
  </r>
  <r>
    <x v="2"/>
    <n v="2020"/>
    <s v="April"/>
    <x v="88"/>
    <n v="148.69999999999999"/>
    <m/>
    <n v="148.80000000000001"/>
    <n v="155.6"/>
    <n v="135.1"/>
    <n v="149.9"/>
    <n v="168.6"/>
    <n v="150.4"/>
    <n v="120.3"/>
    <n v="157.1"/>
    <n v="136.80000000000001"/>
    <m/>
    <n v="151.4"/>
    <m/>
    <m/>
    <m/>
    <m/>
    <n v="155.6"/>
    <n v="144.1"/>
    <m/>
    <n v="150.69999999999999"/>
    <m/>
    <m/>
    <m/>
    <m/>
    <m/>
    <m/>
    <n v="1373.3000000000002"/>
    <n v="0"/>
    <n v="150.69999999999999"/>
  </r>
  <r>
    <x v="0"/>
    <n v="2020"/>
    <s v="May"/>
    <x v="89"/>
    <m/>
    <m/>
    <m/>
    <m/>
    <m/>
    <m/>
    <m/>
    <m/>
    <m/>
    <m/>
    <m/>
    <m/>
    <m/>
    <m/>
    <m/>
    <m/>
    <m/>
    <n v="139.26"/>
    <m/>
    <m/>
    <m/>
    <m/>
    <m/>
    <m/>
    <m/>
    <m/>
    <m/>
    <n v="0"/>
    <n v="0"/>
    <n v="0"/>
  </r>
  <r>
    <x v="1"/>
    <n v="2020"/>
    <s v="May"/>
    <x v="89"/>
    <m/>
    <m/>
    <m/>
    <m/>
    <m/>
    <m/>
    <m/>
    <m/>
    <m/>
    <m/>
    <m/>
    <m/>
    <m/>
    <m/>
    <m/>
    <m/>
    <m/>
    <n v="139.26"/>
    <m/>
    <m/>
    <m/>
    <m/>
    <m/>
    <m/>
    <m/>
    <m/>
    <m/>
    <n v="0"/>
    <n v="0"/>
    <n v="0"/>
  </r>
  <r>
    <x v="2"/>
    <n v="2020"/>
    <s v="May"/>
    <x v="89"/>
    <m/>
    <m/>
    <m/>
    <m/>
    <m/>
    <m/>
    <m/>
    <m/>
    <m/>
    <m/>
    <m/>
    <m/>
    <m/>
    <m/>
    <m/>
    <m/>
    <m/>
    <n v="139.26"/>
    <m/>
    <m/>
    <m/>
    <m/>
    <m/>
    <m/>
    <m/>
    <m/>
    <m/>
    <n v="0"/>
    <n v="0"/>
    <n v="0"/>
  </r>
  <r>
    <x v="0"/>
    <n v="2020"/>
    <s v="June"/>
    <x v="90"/>
    <n v="148.19999999999999"/>
    <n v="190.3"/>
    <n v="149.4"/>
    <n v="153.30000000000001"/>
    <n v="138.19999999999999"/>
    <n v="143.19999999999999"/>
    <n v="148.9"/>
    <n v="150.30000000000001"/>
    <n v="113.2"/>
    <n v="159.80000000000001"/>
    <n v="142.1"/>
    <n v="161.80000000000001"/>
    <n v="152.30000000000001"/>
    <n v="182.4"/>
    <n v="154.69999999999999"/>
    <n v="150"/>
    <n v="154.1"/>
    <n v="139.26"/>
    <n v="144.9"/>
    <n v="151.69999999999999"/>
    <n v="158.19999999999999"/>
    <n v="141.4"/>
    <n v="153.19999999999999"/>
    <n v="161.80000000000001"/>
    <n v="151.19999999999999"/>
    <n v="151.69999999999999"/>
    <n v="152.69999999999999"/>
    <n v="1951"/>
    <n v="458.79999999999995"/>
    <n v="1069.2"/>
  </r>
  <r>
    <x v="1"/>
    <n v="2020"/>
    <s v="June"/>
    <x v="90"/>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n v="1994.9999999999998"/>
    <n v="432.9"/>
    <n v="1009"/>
  </r>
  <r>
    <x v="2"/>
    <n v="2020"/>
    <s v="June"/>
    <x v="90"/>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n v="1966.8000000000002"/>
    <n v="448.29999999999995"/>
    <n v="1039.0999999999999"/>
  </r>
  <r>
    <x v="0"/>
    <n v="2020"/>
    <s v="July"/>
    <x v="91"/>
    <n v="148.19999999999999"/>
    <n v="190.3"/>
    <n v="149.4"/>
    <n v="153.30000000000001"/>
    <n v="138.19999999999999"/>
    <n v="143.19999999999999"/>
    <n v="148.9"/>
    <n v="150.30000000000001"/>
    <n v="113.2"/>
    <n v="159.80000000000001"/>
    <n v="142.1"/>
    <n v="161.80000000000001"/>
    <n v="152.30000000000001"/>
    <n v="182.4"/>
    <n v="154.69999999999999"/>
    <n v="150"/>
    <n v="154.1"/>
    <n v="139.26"/>
    <n v="144.9"/>
    <n v="151.69999999999999"/>
    <n v="158.19999999999999"/>
    <n v="141.4"/>
    <n v="153.19999999999999"/>
    <n v="161.80000000000001"/>
    <n v="151.19999999999999"/>
    <n v="151.69999999999999"/>
    <n v="152.69999999999999"/>
    <n v="1951"/>
    <n v="458.79999999999995"/>
    <n v="1069.2"/>
  </r>
  <r>
    <x v="1"/>
    <n v="2020"/>
    <s v="July"/>
    <x v="91"/>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n v="1994.9999999999998"/>
    <n v="432.9"/>
    <n v="1009"/>
  </r>
  <r>
    <x v="2"/>
    <n v="2020"/>
    <s v="July"/>
    <x v="91"/>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n v="1966.8000000000002"/>
    <n v="448.29999999999995"/>
    <n v="1039.0999999999999"/>
  </r>
  <r>
    <x v="0"/>
    <n v="2020"/>
    <s v="August"/>
    <x v="92"/>
    <n v="147.6"/>
    <n v="187.2"/>
    <n v="148.4"/>
    <n v="153.30000000000001"/>
    <n v="139.80000000000001"/>
    <n v="146.9"/>
    <n v="171"/>
    <n v="149.9"/>
    <n v="114.2"/>
    <n v="160"/>
    <n v="143.5"/>
    <n v="161.5"/>
    <n v="155.30000000000001"/>
    <n v="180.9"/>
    <n v="155.1"/>
    <n v="149.30000000000001"/>
    <n v="154.30000000000001"/>
    <n v="139.26"/>
    <n v="145.80000000000001"/>
    <n v="151.9"/>
    <n v="158.80000000000001"/>
    <n v="143.6"/>
    <n v="152.19999999999999"/>
    <n v="162.69999999999999"/>
    <n v="153.6"/>
    <n v="153"/>
    <n v="154.69999999999999"/>
    <n v="1978.6"/>
    <n v="458.7"/>
    <n v="1075.8000000000002"/>
  </r>
  <r>
    <x v="1"/>
    <n v="2020"/>
    <s v="August"/>
    <x v="92"/>
    <n v="151.6"/>
    <n v="197.8"/>
    <n v="154.5"/>
    <n v="153.4"/>
    <n v="133.4"/>
    <n v="154.5"/>
    <n v="191.9"/>
    <n v="151.30000000000001"/>
    <n v="116.8"/>
    <n v="160"/>
    <n v="136.5"/>
    <n v="163.30000000000001"/>
    <n v="159.9"/>
    <n v="187.2"/>
    <n v="150"/>
    <n v="135.19999999999999"/>
    <n v="147.80000000000001"/>
    <n v="155.5"/>
    <n v="138.30000000000001"/>
    <n v="144.5"/>
    <n v="148.69999999999999"/>
    <n v="133.9"/>
    <n v="141.19999999999999"/>
    <n v="155.5"/>
    <n v="155.19999999999999"/>
    <n v="144.80000000000001"/>
    <n v="152.9"/>
    <n v="2024.8999999999999"/>
    <n v="433"/>
    <n v="1023.8"/>
  </r>
  <r>
    <x v="2"/>
    <n v="2020"/>
    <s v="August"/>
    <x v="92"/>
    <n v="148.9"/>
    <n v="190.9"/>
    <n v="150.80000000000001"/>
    <n v="153.30000000000001"/>
    <n v="137.4"/>
    <n v="150.4"/>
    <n v="178.1"/>
    <n v="150.4"/>
    <n v="115.1"/>
    <n v="160"/>
    <n v="140.6"/>
    <n v="162.30000000000001"/>
    <n v="157"/>
    <n v="182.6"/>
    <n v="153.1"/>
    <n v="143.4"/>
    <n v="151.69999999999999"/>
    <n v="155.5"/>
    <n v="143"/>
    <n v="148.4"/>
    <n v="155"/>
    <n v="138.5"/>
    <n v="146"/>
    <n v="158.5"/>
    <n v="154.30000000000001"/>
    <n v="149"/>
    <n v="153.9"/>
    <n v="1995.1999999999998"/>
    <n v="448.2"/>
    <n v="1049.7"/>
  </r>
  <r>
    <x v="0"/>
    <n v="2020"/>
    <s v="September"/>
    <x v="93"/>
    <n v="146.9"/>
    <n v="183.9"/>
    <n v="149.5"/>
    <n v="153.4"/>
    <n v="140.4"/>
    <n v="147"/>
    <n v="178.8"/>
    <n v="149.30000000000001"/>
    <n v="115.1"/>
    <n v="160"/>
    <n v="145.4"/>
    <n v="161.6"/>
    <n v="156.1"/>
    <n v="182.9"/>
    <n v="155.4"/>
    <n v="149.9"/>
    <n v="154.6"/>
    <n v="139.26"/>
    <n v="146.4"/>
    <n v="151.6"/>
    <n v="159.1"/>
    <n v="144.6"/>
    <n v="152.80000000000001"/>
    <n v="161.1"/>
    <n v="157.4"/>
    <n v="153.69999999999999"/>
    <n v="155.4"/>
    <n v="1987.3999999999999"/>
    <n v="459.9"/>
    <n v="1080.3"/>
  </r>
  <r>
    <x v="1"/>
    <n v="2020"/>
    <s v="September"/>
    <x v="93"/>
    <n v="151.5"/>
    <n v="193.1"/>
    <n v="157.30000000000001"/>
    <n v="153.9"/>
    <n v="134.4"/>
    <n v="155.4"/>
    <n v="202"/>
    <n v="150.80000000000001"/>
    <n v="118.9"/>
    <n v="160.9"/>
    <n v="137.69999999999999"/>
    <n v="164.4"/>
    <n v="161.30000000000001"/>
    <n v="188.7"/>
    <n v="150.19999999999999"/>
    <n v="136.30000000000001"/>
    <n v="148.1"/>
    <n v="156.30000000000001"/>
    <n v="137.19999999999999"/>
    <n v="145.4"/>
    <n v="150"/>
    <n v="135.1"/>
    <n v="141.80000000000001"/>
    <n v="154.9"/>
    <n v="159.80000000000001"/>
    <n v="146"/>
    <n v="154"/>
    <n v="2041.6000000000001"/>
    <n v="434.6"/>
    <n v="1033"/>
  </r>
  <r>
    <x v="2"/>
    <n v="2020"/>
    <s v="September"/>
    <x v="93"/>
    <n v="148.4"/>
    <n v="187.1"/>
    <n v="152.5"/>
    <n v="153.6"/>
    <n v="138.19999999999999"/>
    <n v="150.9"/>
    <n v="186.7"/>
    <n v="149.80000000000001"/>
    <n v="116.4"/>
    <n v="160.30000000000001"/>
    <n v="142.19999999999999"/>
    <n v="162.9"/>
    <n v="158"/>
    <n v="184.4"/>
    <n v="153.4"/>
    <n v="144.30000000000001"/>
    <n v="152"/>
    <n v="156.30000000000001"/>
    <n v="142.9"/>
    <n v="148.69999999999999"/>
    <n v="155.6"/>
    <n v="139.6"/>
    <n v="146.6"/>
    <n v="157.5"/>
    <n v="158.4"/>
    <n v="150"/>
    <n v="154.69999999999999"/>
    <n v="2007"/>
    <n v="449.70000000000005"/>
    <n v="1056.4000000000001"/>
  </r>
  <r>
    <x v="0"/>
    <n v="2020"/>
    <s v="October"/>
    <x v="94"/>
    <n v="146"/>
    <n v="186.3"/>
    <n v="159.19999999999999"/>
    <n v="153.6"/>
    <n v="142.6"/>
    <n v="147.19999999999999"/>
    <n v="200.6"/>
    <n v="150.30000000000001"/>
    <n v="115.3"/>
    <n v="160.9"/>
    <n v="147.4"/>
    <n v="161.9"/>
    <n v="159.6"/>
    <n v="182.7"/>
    <n v="155.69999999999999"/>
    <n v="150.6"/>
    <n v="155"/>
    <n v="139.26"/>
    <n v="146.80000000000001"/>
    <n v="152"/>
    <n v="159.5"/>
    <n v="146.4"/>
    <n v="152.4"/>
    <n v="162.5"/>
    <n v="156.19999999999999"/>
    <n v="154.30000000000001"/>
    <n v="157.5"/>
    <n v="2030.9"/>
    <n v="461.29999999999995"/>
    <n v="1083.3"/>
  </r>
  <r>
    <x v="1"/>
    <n v="2020"/>
    <s v="October"/>
    <x v="94"/>
    <n v="150.6"/>
    <n v="193.7"/>
    <n v="164.8"/>
    <n v="153.69999999999999"/>
    <n v="135.69999999999999"/>
    <n v="155.69999999999999"/>
    <n v="226"/>
    <n v="152.19999999999999"/>
    <n v="118.1"/>
    <n v="161.30000000000001"/>
    <n v="139.19999999999999"/>
    <n v="164.8"/>
    <n v="164.4"/>
    <n v="188.7"/>
    <n v="150.5"/>
    <n v="136.1"/>
    <n v="148.30000000000001"/>
    <n v="156.5"/>
    <n v="137.1"/>
    <n v="145.1"/>
    <n v="151"/>
    <n v="135.4"/>
    <n v="142"/>
    <n v="155.69999999999999"/>
    <n v="158.1"/>
    <n v="146.19999999999999"/>
    <n v="155.19999999999999"/>
    <n v="2080.1999999999998"/>
    <n v="434.90000000000003"/>
    <n v="1033.5"/>
  </r>
  <r>
    <x v="2"/>
    <n v="2020"/>
    <s v="October"/>
    <x v="94"/>
    <n v="147.5"/>
    <n v="188.9"/>
    <n v="161.4"/>
    <n v="153.6"/>
    <n v="140.1"/>
    <n v="151.19999999999999"/>
    <n v="209.2"/>
    <n v="150.9"/>
    <n v="116.2"/>
    <n v="161"/>
    <n v="144"/>
    <n v="163.19999999999999"/>
    <n v="161.4"/>
    <n v="184.3"/>
    <n v="153.69999999999999"/>
    <n v="144.6"/>
    <n v="152.30000000000001"/>
    <n v="156.5"/>
    <n v="143.1"/>
    <n v="148.69999999999999"/>
    <n v="156.30000000000001"/>
    <n v="140.6"/>
    <n v="146.5"/>
    <n v="158.5"/>
    <n v="157"/>
    <n v="150.4"/>
    <n v="156.4"/>
    <n v="2048.6000000000004"/>
    <n v="450.59999999999997"/>
    <n v="1058"/>
  </r>
  <r>
    <x v="0"/>
    <n v="2020"/>
    <s v="November"/>
    <x v="95"/>
    <n v="145.4"/>
    <n v="188.6"/>
    <n v="171.6"/>
    <n v="153.80000000000001"/>
    <n v="145.4"/>
    <n v="146.5"/>
    <n v="222.2"/>
    <n v="155.9"/>
    <n v="114.9"/>
    <n v="162"/>
    <n v="150"/>
    <n v="162.69999999999999"/>
    <n v="163.4"/>
    <n v="183.4"/>
    <n v="156.30000000000001"/>
    <n v="151"/>
    <n v="155.5"/>
    <n v="139.26"/>
    <n v="147.5"/>
    <n v="152.80000000000001"/>
    <n v="160.4"/>
    <n v="146.1"/>
    <n v="153.6"/>
    <n v="161.6"/>
    <n v="156.19999999999999"/>
    <n v="154.5"/>
    <n v="159.80000000000001"/>
    <n v="2082.4"/>
    <n v="462.8"/>
    <n v="1085.2"/>
  </r>
  <r>
    <x v="1"/>
    <n v="2020"/>
    <s v="November"/>
    <x v="95"/>
    <n v="149.69999999999999"/>
    <n v="195.5"/>
    <n v="176.9"/>
    <n v="153.9"/>
    <n v="138"/>
    <n v="150.5"/>
    <n v="245.3"/>
    <n v="158.69999999999999"/>
    <n v="117.2"/>
    <n v="161.4"/>
    <n v="141.5"/>
    <n v="165.1"/>
    <n v="167"/>
    <n v="188.8"/>
    <n v="151.1"/>
    <n v="136.4"/>
    <n v="148.80000000000001"/>
    <n v="158"/>
    <n v="137.30000000000001"/>
    <n v="145.1"/>
    <n v="152"/>
    <n v="135.19999999999999"/>
    <n v="144.4"/>
    <n v="156.4"/>
    <n v="157.9"/>
    <n v="146.6"/>
    <n v="156.69999999999999"/>
    <n v="2120.6999999999998"/>
    <n v="436.3"/>
    <n v="1037.5999999999999"/>
  </r>
  <r>
    <x v="2"/>
    <n v="2020"/>
    <s v="November"/>
    <x v="95"/>
    <n v="146.80000000000001"/>
    <n v="191"/>
    <n v="173.6"/>
    <n v="153.80000000000001"/>
    <n v="142.69999999999999"/>
    <n v="148.4"/>
    <n v="230"/>
    <n v="156.80000000000001"/>
    <n v="115.7"/>
    <n v="161.80000000000001"/>
    <n v="146.5"/>
    <n v="163.80000000000001"/>
    <n v="164.7"/>
    <n v="184.8"/>
    <n v="154.30000000000001"/>
    <n v="144.9"/>
    <n v="152.80000000000001"/>
    <n v="158"/>
    <n v="143.6"/>
    <n v="149.19999999999999"/>
    <n v="157.19999999999999"/>
    <n v="140.4"/>
    <n v="148.4"/>
    <n v="158.6"/>
    <n v="156.9"/>
    <n v="150.69999999999999"/>
    <n v="158.4"/>
    <n v="2095.6"/>
    <n v="452.00000000000006"/>
    <n v="1061.3999999999999"/>
  </r>
  <r>
    <x v="0"/>
    <n v="2020"/>
    <s v="December"/>
    <x v="96"/>
    <n v="144.6"/>
    <n v="188.5"/>
    <n v="173.4"/>
    <n v="154"/>
    <n v="150"/>
    <n v="145.9"/>
    <n v="225.2"/>
    <n v="159.5"/>
    <n v="114.4"/>
    <n v="163.5"/>
    <n v="153.4"/>
    <n v="163.6"/>
    <n v="164.5"/>
    <n v="183.6"/>
    <n v="157"/>
    <n v="151.6"/>
    <n v="156.30000000000001"/>
    <n v="139.26"/>
    <n v="148.69999999999999"/>
    <n v="153.4"/>
    <n v="161.6"/>
    <n v="146.4"/>
    <n v="153.9"/>
    <n v="162.9"/>
    <n v="156.6"/>
    <n v="155.19999999999999"/>
    <n v="160.69999999999999"/>
    <n v="2100.5"/>
    <n v="464.90000000000003"/>
    <n v="1090"/>
  </r>
  <r>
    <x v="1"/>
    <n v="2020"/>
    <s v="December"/>
    <x v="96"/>
    <n v="149"/>
    <n v="195.7"/>
    <n v="178.3"/>
    <n v="154.19999999999999"/>
    <n v="140.69999999999999"/>
    <n v="149.69999999999999"/>
    <n v="240.9"/>
    <n v="161.5"/>
    <n v="117.1"/>
    <n v="161.9"/>
    <n v="143.30000000000001"/>
    <n v="166.1"/>
    <n v="167"/>
    <n v="190.2"/>
    <n v="151.9"/>
    <n v="136.69999999999999"/>
    <n v="149.6"/>
    <n v="158.4"/>
    <n v="137.9"/>
    <n v="145.5"/>
    <n v="152.9"/>
    <n v="135.5"/>
    <n v="144.30000000000001"/>
    <n v="156.9"/>
    <n v="157.9"/>
    <n v="146.9"/>
    <n v="156.9"/>
    <n v="2125.4"/>
    <n v="438.20000000000005"/>
    <n v="1039.9000000000001"/>
  </r>
  <r>
    <x v="2"/>
    <n v="2020"/>
    <s v="December"/>
    <x v="96"/>
    <n v="146"/>
    <n v="191"/>
    <n v="175.3"/>
    <n v="154.1"/>
    <n v="146.6"/>
    <n v="147.69999999999999"/>
    <n v="230.5"/>
    <n v="160.19999999999999"/>
    <n v="115.3"/>
    <n v="163"/>
    <n v="149.19999999999999"/>
    <n v="164.8"/>
    <n v="165.4"/>
    <n v="185.4"/>
    <n v="155"/>
    <n v="145.4"/>
    <n v="153.6"/>
    <n v="158.4"/>
    <n v="144.6"/>
    <n v="149.69999999999999"/>
    <n v="158.30000000000001"/>
    <n v="140.69999999999999"/>
    <n v="148.5"/>
    <n v="159.4"/>
    <n v="157.1"/>
    <n v="151.19999999999999"/>
    <n v="158.9"/>
    <n v="2109.1"/>
    <n v="454"/>
    <n v="1064.9000000000001"/>
  </r>
  <r>
    <x v="0"/>
    <n v="2021"/>
    <s v="January"/>
    <x v="97"/>
    <n v="143.4"/>
    <n v="187.5"/>
    <n v="173.4"/>
    <n v="154"/>
    <n v="154.80000000000001"/>
    <n v="147"/>
    <n v="187.8"/>
    <n v="159.5"/>
    <n v="113.8"/>
    <n v="164.5"/>
    <n v="156.1"/>
    <n v="164.3"/>
    <n v="159.6"/>
    <n v="184.6"/>
    <n v="157.5"/>
    <n v="152.4"/>
    <n v="156.80000000000001"/>
    <n v="139.26"/>
    <n v="150.9"/>
    <n v="153.9"/>
    <n v="162.5"/>
    <n v="147.5"/>
    <n v="155.1"/>
    <n v="163.5"/>
    <n v="156.19999999999999"/>
    <n v="155.9"/>
    <n v="158.5"/>
    <n v="2065.6999999999998"/>
    <n v="466.7"/>
    <n v="1094.6000000000001"/>
  </r>
  <r>
    <x v="1"/>
    <n v="2021"/>
    <s v="January"/>
    <x v="97"/>
    <n v="148"/>
    <n v="194.8"/>
    <n v="178.4"/>
    <n v="154.4"/>
    <n v="144.1"/>
    <n v="152.6"/>
    <n v="206.8"/>
    <n v="162.1"/>
    <n v="116.3"/>
    <n v="163"/>
    <n v="145.9"/>
    <n v="167.2"/>
    <n v="163.4"/>
    <n v="191.8"/>
    <n v="152.5"/>
    <n v="137.30000000000001"/>
    <n v="150.19999999999999"/>
    <n v="157.69999999999999"/>
    <n v="142.9"/>
    <n v="145.69999999999999"/>
    <n v="154.1"/>
    <n v="136.9"/>
    <n v="145.4"/>
    <n v="156.1"/>
    <n v="157.69999999999999"/>
    <n v="147.6"/>
    <n v="156"/>
    <n v="2097"/>
    <n v="440"/>
    <n v="1043.4999999999998"/>
  </r>
  <r>
    <x v="2"/>
    <n v="2021"/>
    <s v="January"/>
    <x v="97"/>
    <n v="144.9"/>
    <n v="190.1"/>
    <n v="175.3"/>
    <n v="154.1"/>
    <n v="150.9"/>
    <n v="149.6"/>
    <n v="194.2"/>
    <n v="160.4"/>
    <n v="114.6"/>
    <n v="164"/>
    <n v="151.80000000000001"/>
    <n v="165.6"/>
    <n v="161"/>
    <n v="186.5"/>
    <n v="155.5"/>
    <n v="146.1"/>
    <n v="154.19999999999999"/>
    <n v="157.69999999999999"/>
    <n v="147.9"/>
    <n v="150"/>
    <n v="159.30000000000001"/>
    <n v="141.9"/>
    <n v="149.6"/>
    <n v="159.19999999999999"/>
    <n v="156.80000000000001"/>
    <n v="151.9"/>
    <n v="157.30000000000001"/>
    <n v="2076.5"/>
    <n v="455.8"/>
    <n v="1068.7"/>
  </r>
  <r>
    <x v="0"/>
    <n v="2021"/>
    <s v="February"/>
    <x v="98"/>
    <n v="142.80000000000001"/>
    <n v="184"/>
    <n v="168"/>
    <n v="154.4"/>
    <n v="163"/>
    <n v="147.80000000000001"/>
    <n v="149.69999999999999"/>
    <n v="158.30000000000001"/>
    <n v="111.8"/>
    <n v="165"/>
    <n v="160"/>
    <n v="165.8"/>
    <n v="154.69999999999999"/>
    <n v="186.5"/>
    <n v="159.1"/>
    <n v="153.9"/>
    <n v="158.4"/>
    <n v="139.26"/>
    <n v="154.4"/>
    <n v="154.80000000000001"/>
    <n v="164.3"/>
    <n v="150.19999999999999"/>
    <n v="157"/>
    <n v="163.6"/>
    <n v="155.19999999999999"/>
    <n v="157.19999999999999"/>
    <n v="156.69999999999999"/>
    <n v="2025.3"/>
    <n v="471.4"/>
    <n v="1102.3"/>
  </r>
  <r>
    <x v="1"/>
    <n v="2021"/>
    <s v="February"/>
    <x v="98"/>
    <n v="147.6"/>
    <n v="191.2"/>
    <n v="169.9"/>
    <n v="155.1"/>
    <n v="151.4"/>
    <n v="154"/>
    <n v="180.2"/>
    <n v="159.80000000000001"/>
    <n v="114.9"/>
    <n v="162.5"/>
    <n v="149.19999999999999"/>
    <n v="169.4"/>
    <n v="160.80000000000001"/>
    <n v="193.3"/>
    <n v="154.19999999999999"/>
    <n v="138.19999999999999"/>
    <n v="151.80000000000001"/>
    <n v="159.80000000000001"/>
    <n v="149.1"/>
    <n v="146.5"/>
    <n v="156.30000000000001"/>
    <n v="140.5"/>
    <n v="147.30000000000001"/>
    <n v="156.6"/>
    <n v="156.69999999999999"/>
    <n v="149.30000000000001"/>
    <n v="156.5"/>
    <n v="2066"/>
    <n v="444.2"/>
    <n v="1053.2"/>
  </r>
  <r>
    <x v="2"/>
    <n v="2021"/>
    <s v="February"/>
    <x v="98"/>
    <n v="144.30000000000001"/>
    <n v="186.5"/>
    <n v="168.7"/>
    <n v="154.69999999999999"/>
    <n v="158.69999999999999"/>
    <n v="150.69999999999999"/>
    <n v="160"/>
    <n v="158.80000000000001"/>
    <n v="112.8"/>
    <n v="164.2"/>
    <n v="155.5"/>
    <n v="167.5"/>
    <n v="156.9"/>
    <n v="188.3"/>
    <n v="157.19999999999999"/>
    <n v="147.4"/>
    <n v="155.80000000000001"/>
    <n v="159.80000000000001"/>
    <n v="152.4"/>
    <n v="150.9"/>
    <n v="161.30000000000001"/>
    <n v="145.1"/>
    <n v="151.5"/>
    <n v="159.5"/>
    <n v="155.80000000000001"/>
    <n v="153.4"/>
    <n v="156.6"/>
    <n v="2039.3000000000002"/>
    <n v="460.40000000000003"/>
    <n v="1077.5000000000002"/>
  </r>
  <r>
    <x v="0"/>
    <n v="2021"/>
    <s v="March"/>
    <x v="99"/>
    <n v="142.5"/>
    <n v="189.4"/>
    <n v="163.19999999999999"/>
    <n v="154.5"/>
    <n v="168.2"/>
    <n v="150.5"/>
    <n v="141"/>
    <n v="159.19999999999999"/>
    <n v="111.7"/>
    <n v="164"/>
    <n v="160.6"/>
    <n v="166.4"/>
    <n v="154.5"/>
    <n v="186.1"/>
    <n v="159.6"/>
    <n v="154.4"/>
    <n v="158.9"/>
    <n v="139.26"/>
    <n v="156"/>
    <n v="154.80000000000001"/>
    <n v="164.6"/>
    <n v="151.30000000000001"/>
    <n v="157.80000000000001"/>
    <n v="163.80000000000001"/>
    <n v="153.1"/>
    <n v="157.30000000000001"/>
    <n v="156.69999999999999"/>
    <n v="2025.7"/>
    <n v="472.9"/>
    <n v="1102.7"/>
  </r>
  <r>
    <x v="1"/>
    <n v="2021"/>
    <s v="March"/>
    <x v="99"/>
    <n v="147.5"/>
    <n v="197.5"/>
    <n v="164.7"/>
    <n v="155.6"/>
    <n v="156.4"/>
    <n v="157.30000000000001"/>
    <n v="166.1"/>
    <n v="161.1"/>
    <n v="114.3"/>
    <n v="162.6"/>
    <n v="150.69999999999999"/>
    <n v="170.3"/>
    <n v="160.4"/>
    <n v="193.5"/>
    <n v="155.1"/>
    <n v="138.69999999999999"/>
    <n v="152.6"/>
    <n v="159.9"/>
    <n v="154.80000000000001"/>
    <n v="147.19999999999999"/>
    <n v="156.9"/>
    <n v="141.69999999999999"/>
    <n v="148.6"/>
    <n v="157.6"/>
    <n v="154.9"/>
    <n v="150"/>
    <n v="156.9"/>
    <n v="2064.4999999999995"/>
    <n v="446.4"/>
    <n v="1056.9000000000001"/>
  </r>
  <r>
    <x v="2"/>
    <n v="2021"/>
    <s v="March"/>
    <x v="99"/>
    <n v="144.1"/>
    <n v="192.2"/>
    <n v="163.80000000000001"/>
    <n v="154.9"/>
    <n v="163.9"/>
    <n v="153.69999999999999"/>
    <n v="149.5"/>
    <n v="159.80000000000001"/>
    <n v="112.6"/>
    <n v="163.5"/>
    <n v="156.5"/>
    <n v="168.2"/>
    <n v="156.69999999999999"/>
    <n v="188.1"/>
    <n v="157.80000000000001"/>
    <n v="147.9"/>
    <n v="156.4"/>
    <n v="159.9"/>
    <n v="155.5"/>
    <n v="151.19999999999999"/>
    <n v="161.69999999999999"/>
    <n v="146.19999999999999"/>
    <n v="152.6"/>
    <n v="160.19999999999999"/>
    <n v="153.80000000000001"/>
    <n v="153.80000000000001"/>
    <n v="156.80000000000001"/>
    <n v="2039.3999999999999"/>
    <n v="462.1"/>
    <n v="1079.4999999999998"/>
  </r>
  <r>
    <x v="0"/>
    <n v="2021"/>
    <s v="April"/>
    <x v="100"/>
    <n v="142.69999999999999"/>
    <n v="195.5"/>
    <n v="163.4"/>
    <n v="155"/>
    <n v="175.2"/>
    <n v="160.6"/>
    <n v="135.1"/>
    <n v="161.1"/>
    <n v="112.2"/>
    <n v="164.4"/>
    <n v="161.9"/>
    <n v="166.8"/>
    <n v="155.6"/>
    <n v="186.8"/>
    <n v="160.69999999999999"/>
    <n v="155.1"/>
    <n v="159.9"/>
    <n v="139.26"/>
    <n v="156"/>
    <n v="155.5"/>
    <n v="165.3"/>
    <n v="151.69999999999999"/>
    <n v="158.6"/>
    <n v="164.1"/>
    <n v="154.6"/>
    <n v="158"/>
    <n v="157.6"/>
    <n v="2049.5"/>
    <n v="475.69999999999993"/>
    <n v="1107.8000000000002"/>
  </r>
  <r>
    <x v="1"/>
    <n v="2021"/>
    <s v="April"/>
    <x v="100"/>
    <n v="147.6"/>
    <n v="202.5"/>
    <n v="166.4"/>
    <n v="156"/>
    <n v="161.4"/>
    <n v="168.8"/>
    <n v="161.6"/>
    <n v="162.80000000000001"/>
    <n v="114.8"/>
    <n v="162.80000000000001"/>
    <n v="151.5"/>
    <n v="171.4"/>
    <n v="162"/>
    <n v="194.4"/>
    <n v="155.9"/>
    <n v="139.30000000000001"/>
    <n v="153.4"/>
    <n v="161.4"/>
    <n v="154.9"/>
    <n v="147.6"/>
    <n v="157.5"/>
    <n v="142.1"/>
    <n v="149.1"/>
    <n v="157.6"/>
    <n v="156.6"/>
    <n v="150.5"/>
    <n v="158"/>
    <n v="2089.6"/>
    <n v="448.6"/>
    <n v="1061"/>
  </r>
  <r>
    <x v="2"/>
    <n v="2021"/>
    <s v="April"/>
    <x v="100"/>
    <n v="144.30000000000001"/>
    <n v="198"/>
    <n v="164.6"/>
    <n v="155.4"/>
    <n v="170.1"/>
    <n v="164.4"/>
    <n v="144.1"/>
    <n v="161.69999999999999"/>
    <n v="113.1"/>
    <n v="163.9"/>
    <n v="157.6"/>
    <n v="168.9"/>
    <n v="158"/>
    <n v="188.8"/>
    <n v="158.80000000000001"/>
    <n v="148.5"/>
    <n v="157.30000000000001"/>
    <n v="161.4"/>
    <n v="155.6"/>
    <n v="151.80000000000001"/>
    <n v="162.30000000000001"/>
    <n v="146.6"/>
    <n v="153.19999999999999"/>
    <n v="160.30000000000001"/>
    <n v="155.4"/>
    <n v="154.4"/>
    <n v="157.80000000000001"/>
    <n v="2064.1"/>
    <n v="464.6"/>
    <n v="1084"/>
  </r>
  <r>
    <x v="0"/>
    <n v="2021"/>
    <s v="May"/>
    <x v="101"/>
    <n v="145.1"/>
    <n v="198.5"/>
    <n v="168.6"/>
    <n v="155.80000000000001"/>
    <n v="184.4"/>
    <n v="162.30000000000001"/>
    <n v="138.4"/>
    <n v="165.1"/>
    <n v="114.3"/>
    <n v="169.7"/>
    <n v="164.6"/>
    <n v="169.8"/>
    <n v="158.69999999999999"/>
    <n v="189.6"/>
    <n v="165.3"/>
    <n v="160.6"/>
    <n v="164.5"/>
    <n v="139.26"/>
    <n v="161.69999999999999"/>
    <n v="158.80000000000001"/>
    <n v="169.1"/>
    <n v="153.19999999999999"/>
    <n v="160"/>
    <n v="167.6"/>
    <n v="159.30000000000001"/>
    <n v="161.1"/>
    <n v="161.1"/>
    <n v="2095.2999999999997"/>
    <n v="490.4"/>
    <n v="1129.0999999999999"/>
  </r>
  <r>
    <x v="1"/>
    <n v="2021"/>
    <s v="May"/>
    <x v="101"/>
    <n v="148.80000000000001"/>
    <n v="204.3"/>
    <n v="173"/>
    <n v="156.5"/>
    <n v="168.8"/>
    <n v="172.5"/>
    <n v="166.5"/>
    <n v="165.9"/>
    <n v="115.9"/>
    <n v="165.2"/>
    <n v="152"/>
    <n v="171.1"/>
    <n v="164.2"/>
    <n v="198.2"/>
    <n v="156.5"/>
    <n v="140.19999999999999"/>
    <n v="154.1"/>
    <n v="161.6"/>
    <n v="155.5"/>
    <n v="150.1"/>
    <n v="160.4"/>
    <n v="145"/>
    <n v="152.6"/>
    <n v="156.6"/>
    <n v="157.5"/>
    <n v="152.30000000000001"/>
    <n v="159.5"/>
    <n v="2124.7000000000003"/>
    <n v="450.79999999999995"/>
    <n v="1074.5"/>
  </r>
  <r>
    <x v="2"/>
    <n v="2021"/>
    <s v="May"/>
    <x v="101"/>
    <n v="146.30000000000001"/>
    <n v="200.5"/>
    <n v="170.3"/>
    <n v="156.1"/>
    <n v="178.7"/>
    <n v="167.1"/>
    <n v="147.9"/>
    <n v="165.4"/>
    <n v="114.8"/>
    <n v="168.2"/>
    <n v="159.30000000000001"/>
    <n v="170.4"/>
    <n v="160.69999999999999"/>
    <n v="191.9"/>
    <n v="161.80000000000001"/>
    <n v="152.1"/>
    <n v="160.4"/>
    <n v="161.6"/>
    <n v="159.4"/>
    <n v="154.69999999999999"/>
    <n v="165.8"/>
    <n v="148.9"/>
    <n v="155.80000000000001"/>
    <n v="161.19999999999999"/>
    <n v="158.6"/>
    <n v="156.80000000000001"/>
    <n v="160.4"/>
    <n v="2105.7000000000003"/>
    <n v="474.29999999999995"/>
    <n v="1101.8000000000002"/>
  </r>
  <r>
    <x v="0"/>
    <n v="2021"/>
    <s v="June"/>
    <x v="102"/>
    <n v="145.6"/>
    <n v="200.1"/>
    <n v="179.3"/>
    <n v="156.1"/>
    <n v="190.4"/>
    <n v="158.6"/>
    <n v="144.69999999999999"/>
    <n v="165.5"/>
    <n v="114.6"/>
    <n v="170"/>
    <n v="165.5"/>
    <n v="171.7"/>
    <n v="160.5"/>
    <n v="189.1"/>
    <n v="165.3"/>
    <n v="159.9"/>
    <n v="164.6"/>
    <n v="139.26"/>
    <n v="162.1"/>
    <n v="159.19999999999999"/>
    <n v="169.7"/>
    <n v="154.19999999999999"/>
    <n v="160.4"/>
    <n v="166.8"/>
    <n v="159.4"/>
    <n v="161.5"/>
    <n v="162.1"/>
    <n v="2122.6"/>
    <n v="489.80000000000007"/>
    <n v="1131.1999999999998"/>
  </r>
  <r>
    <x v="1"/>
    <n v="2021"/>
    <s v="June"/>
    <x v="102"/>
    <n v="149.19999999999999"/>
    <n v="205.5"/>
    <n v="182.8"/>
    <n v="156.5"/>
    <n v="172.2"/>
    <n v="171.5"/>
    <n v="176.2"/>
    <n v="166.9"/>
    <n v="116.1"/>
    <n v="165.5"/>
    <n v="152.30000000000001"/>
    <n v="173.3"/>
    <n v="166.2"/>
    <n v="195.6"/>
    <n v="157.30000000000001"/>
    <n v="140.5"/>
    <n v="154.80000000000001"/>
    <n v="160.5"/>
    <n v="156.1"/>
    <n v="149.80000000000001"/>
    <n v="160.80000000000001"/>
    <n v="147.5"/>
    <n v="150.69999999999999"/>
    <n v="158.1"/>
    <n v="158"/>
    <n v="153.4"/>
    <n v="160.4"/>
    <n v="2154.1999999999998"/>
    <n v="452.6"/>
    <n v="1078.3"/>
  </r>
  <r>
    <x v="2"/>
    <n v="2021"/>
    <s v="June"/>
    <x v="102"/>
    <n v="146.69999999999999"/>
    <n v="202"/>
    <n v="180.7"/>
    <n v="156.19999999999999"/>
    <n v="183.7"/>
    <n v="164.6"/>
    <n v="155.4"/>
    <n v="166"/>
    <n v="115.1"/>
    <n v="168.5"/>
    <n v="160"/>
    <n v="172.4"/>
    <n v="162.6"/>
    <n v="190.8"/>
    <n v="162.19999999999999"/>
    <n v="151.80000000000001"/>
    <n v="160.69999999999999"/>
    <n v="160.5"/>
    <n v="159.80000000000001"/>
    <n v="154.80000000000001"/>
    <n v="166.3"/>
    <n v="150.69999999999999"/>
    <n v="154.9"/>
    <n v="161.69999999999999"/>
    <n v="158.80000000000001"/>
    <n v="157.6"/>
    <n v="161.30000000000001"/>
    <n v="2133.9"/>
    <n v="474.7"/>
    <n v="1104.8"/>
  </r>
  <r>
    <x v="0"/>
    <n v="2021"/>
    <s v="July"/>
    <x v="103"/>
    <n v="145.1"/>
    <n v="204.5"/>
    <n v="180.4"/>
    <n v="157.1"/>
    <n v="188.7"/>
    <n v="157.69999999999999"/>
    <n v="152.80000000000001"/>
    <n v="163.6"/>
    <n v="113.9"/>
    <n v="169.7"/>
    <n v="166.2"/>
    <n v="171"/>
    <n v="161.69999999999999"/>
    <n v="189.7"/>
    <n v="166"/>
    <n v="161.1"/>
    <n v="165.3"/>
    <n v="139.26"/>
    <n v="162.5"/>
    <n v="160.30000000000001"/>
    <n v="170.4"/>
    <n v="157.1"/>
    <n v="160.69999999999999"/>
    <n v="167.2"/>
    <n v="160.4"/>
    <n v="162.80000000000001"/>
    <n v="163.19999999999999"/>
    <n v="2132.4"/>
    <n v="492.40000000000003"/>
    <n v="1138.9000000000001"/>
  </r>
  <r>
    <x v="1"/>
    <n v="2021"/>
    <s v="July"/>
    <x v="103"/>
    <n v="149.1"/>
    <n v="210.9"/>
    <n v="185"/>
    <n v="158.19999999999999"/>
    <n v="170.6"/>
    <n v="170.9"/>
    <n v="186.4"/>
    <n v="164.7"/>
    <n v="115.7"/>
    <n v="165.5"/>
    <n v="153.4"/>
    <n v="173.5"/>
    <n v="167.9"/>
    <n v="195.5"/>
    <n v="157.9"/>
    <n v="141.9"/>
    <n v="155.5"/>
    <n v="161.5"/>
    <n v="157.69999999999999"/>
    <n v="150.69999999999999"/>
    <n v="161.5"/>
    <n v="149.5"/>
    <n v="151.19999999999999"/>
    <n v="160.30000000000001"/>
    <n v="159.6"/>
    <n v="155"/>
    <n v="161.80000000000001"/>
    <n v="2171.8000000000002"/>
    <n v="455.3"/>
    <n v="1087.8000000000002"/>
  </r>
  <r>
    <x v="2"/>
    <n v="2021"/>
    <s v="July"/>
    <x v="103"/>
    <n v="146.4"/>
    <n v="206.8"/>
    <n v="182.2"/>
    <n v="157.5"/>
    <n v="182.1"/>
    <n v="163.9"/>
    <n v="164.2"/>
    <n v="164"/>
    <n v="114.5"/>
    <n v="168.3"/>
    <n v="160.9"/>
    <n v="172.2"/>
    <n v="164"/>
    <n v="191.2"/>
    <n v="162.80000000000001"/>
    <n v="153.1"/>
    <n v="161.4"/>
    <n v="161.5"/>
    <n v="160.69999999999999"/>
    <n v="155.80000000000001"/>
    <n v="167"/>
    <n v="153.1"/>
    <n v="155.30000000000001"/>
    <n v="163.19999999999999"/>
    <n v="160.1"/>
    <n v="159"/>
    <n v="162.5"/>
    <n v="2147"/>
    <n v="477.29999999999995"/>
    <n v="1113.5"/>
  </r>
  <r>
    <x v="0"/>
    <n v="2021"/>
    <s v="August"/>
    <x v="104"/>
    <n v="144.9"/>
    <n v="202.3"/>
    <n v="176.5"/>
    <n v="157.5"/>
    <n v="190.9"/>
    <n v="155.69999999999999"/>
    <n v="153.9"/>
    <n v="162.80000000000001"/>
    <n v="115.2"/>
    <n v="169.8"/>
    <n v="167.6"/>
    <n v="171.9"/>
    <n v="161.80000000000001"/>
    <n v="190.2"/>
    <n v="167"/>
    <n v="162.6"/>
    <n v="166.3"/>
    <n v="139.26"/>
    <n v="163.1"/>
    <n v="160.9"/>
    <n v="171.1"/>
    <n v="157.69999999999999"/>
    <n v="161.1"/>
    <n v="167.5"/>
    <n v="160.30000000000001"/>
    <n v="163.30000000000001"/>
    <n v="163.6"/>
    <n v="2130.8000000000002"/>
    <n v="495.90000000000003"/>
    <n v="1141.8999999999999"/>
  </r>
  <r>
    <x v="1"/>
    <n v="2021"/>
    <s v="August"/>
    <x v="104"/>
    <n v="149.30000000000001"/>
    <n v="207.4"/>
    <n v="174.1"/>
    <n v="159.19999999999999"/>
    <n v="175"/>
    <n v="161.30000000000001"/>
    <n v="183.3"/>
    <n v="164.5"/>
    <n v="120.4"/>
    <n v="166.2"/>
    <n v="154.80000000000001"/>
    <n v="175.1"/>
    <n v="167.3"/>
    <n v="196.5"/>
    <n v="159.80000000000001"/>
    <n v="143.6"/>
    <n v="157.30000000000001"/>
    <n v="162.1"/>
    <n v="160.69999999999999"/>
    <n v="153.19999999999999"/>
    <n v="162.80000000000001"/>
    <n v="150.4"/>
    <n v="153.69999999999999"/>
    <n v="160.4"/>
    <n v="159.6"/>
    <n v="156"/>
    <n v="162.30000000000001"/>
    <n v="2157.9"/>
    <n v="460.7"/>
    <n v="1096.0999999999999"/>
  </r>
  <r>
    <x v="2"/>
    <n v="2021"/>
    <s v="August"/>
    <x v="104"/>
    <n v="146.6"/>
    <n v="204"/>
    <n v="172.8"/>
    <n v="158.4"/>
    <n v="188"/>
    <n v="156.80000000000001"/>
    <n v="162.19999999999999"/>
    <n v="164.1"/>
    <n v="119.7"/>
    <n v="168.8"/>
    <n v="162.69999999999999"/>
    <n v="173.9"/>
    <n v="164"/>
    <n v="192.1"/>
    <n v="164.5"/>
    <n v="155.30000000000001"/>
    <n v="163.19999999999999"/>
    <n v="162.1"/>
    <n v="162.6"/>
    <n v="157.5"/>
    <n v="168.4"/>
    <n v="154"/>
    <n v="157.6"/>
    <n v="163.80000000000001"/>
    <n v="160"/>
    <n v="160"/>
    <n v="163.19999999999999"/>
    <n v="2142"/>
    <n v="483"/>
    <n v="1121.3"/>
  </r>
  <r>
    <x v="0"/>
    <n v="2021"/>
    <s v="September"/>
    <x v="105"/>
    <n v="145.4"/>
    <n v="202.1"/>
    <n v="172"/>
    <n v="158"/>
    <n v="195.5"/>
    <n v="152.69999999999999"/>
    <n v="151.4"/>
    <n v="163.9"/>
    <n v="119.3"/>
    <n v="170.1"/>
    <n v="168.3"/>
    <n v="172.8"/>
    <n v="162.1"/>
    <n v="190.5"/>
    <n v="167.7"/>
    <n v="163.6"/>
    <n v="167.1"/>
    <n v="139.26"/>
    <n v="163.69999999999999"/>
    <n v="161.30000000000001"/>
    <n v="171.9"/>
    <n v="157.80000000000001"/>
    <n v="162.69999999999999"/>
    <n v="168.5"/>
    <n v="160.19999999999999"/>
    <n v="163.80000000000001"/>
    <n v="164"/>
    <n v="2133.6"/>
    <n v="498.4"/>
    <n v="1146.2"/>
  </r>
  <r>
    <x v="1"/>
    <n v="2021"/>
    <s v="September"/>
    <x v="105"/>
    <n v="149.30000000000001"/>
    <n v="207.4"/>
    <n v="174.1"/>
    <n v="159.1"/>
    <n v="175"/>
    <n v="161.19999999999999"/>
    <n v="183.5"/>
    <n v="164.5"/>
    <n v="120.4"/>
    <n v="166.2"/>
    <n v="154.80000000000001"/>
    <n v="175.1"/>
    <n v="167.3"/>
    <n v="196.5"/>
    <n v="159.80000000000001"/>
    <n v="143.6"/>
    <n v="157.4"/>
    <n v="162.1"/>
    <n v="160.80000000000001"/>
    <n v="153.30000000000001"/>
    <n v="162.80000000000001"/>
    <n v="150.5"/>
    <n v="153.9"/>
    <n v="160.30000000000001"/>
    <n v="159.6"/>
    <n v="156"/>
    <n v="162.30000000000001"/>
    <n v="2157.9"/>
    <n v="460.79999999999995"/>
    <n v="1096.4000000000001"/>
  </r>
  <r>
    <x v="2"/>
    <n v="2021"/>
    <s v="September"/>
    <x v="105"/>
    <n v="146.6"/>
    <n v="204"/>
    <n v="172.8"/>
    <n v="158.4"/>
    <n v="188"/>
    <n v="156.69999999999999"/>
    <n v="162.30000000000001"/>
    <n v="164.1"/>
    <n v="119.7"/>
    <n v="168.8"/>
    <n v="162.69999999999999"/>
    <n v="173.9"/>
    <n v="164"/>
    <n v="192.1"/>
    <n v="164.6"/>
    <n v="155.30000000000001"/>
    <n v="163.30000000000001"/>
    <n v="162.1"/>
    <n v="162.6"/>
    <n v="157.5"/>
    <n v="168.4"/>
    <n v="154"/>
    <n v="157.69999999999999"/>
    <n v="163.69999999999999"/>
    <n v="160"/>
    <n v="160"/>
    <n v="163.19999999999999"/>
    <n v="2142"/>
    <n v="483.2"/>
    <n v="1121.3"/>
  </r>
  <r>
    <x v="0"/>
    <n v="2021"/>
    <s v="October"/>
    <x v="106"/>
    <n v="146.1"/>
    <n v="202.5"/>
    <n v="170.1"/>
    <n v="158.4"/>
    <n v="198.8"/>
    <n v="152.6"/>
    <n v="170.4"/>
    <n v="165.2"/>
    <n v="121.6"/>
    <n v="170.6"/>
    <n v="168.8"/>
    <n v="173.6"/>
    <n v="165.5"/>
    <n v="191.2"/>
    <n v="168.9"/>
    <n v="164.8"/>
    <n v="168.3"/>
    <n v="139.26"/>
    <n v="165.5"/>
    <n v="162"/>
    <n v="172.5"/>
    <n v="159.5"/>
    <n v="163.19999999999999"/>
    <n v="169"/>
    <n v="161.1"/>
    <n v="164.7"/>
    <n v="166.3"/>
    <n v="2164.1999999999998"/>
    <n v="502.00000000000006"/>
    <n v="1152"/>
  </r>
  <r>
    <x v="1"/>
    <n v="2021"/>
    <s v="October"/>
    <x v="106"/>
    <n v="150.1"/>
    <n v="208.4"/>
    <n v="173"/>
    <n v="159.19999999999999"/>
    <n v="176.6"/>
    <n v="159.30000000000001"/>
    <n v="214.4"/>
    <n v="165.3"/>
    <n v="122.5"/>
    <n v="166.8"/>
    <n v="155.4"/>
    <n v="175.9"/>
    <n v="171.5"/>
    <n v="197"/>
    <n v="160.80000000000001"/>
    <n v="144.4"/>
    <n v="158.30000000000001"/>
    <n v="163.6"/>
    <n v="162.19999999999999"/>
    <n v="154.30000000000001"/>
    <n v="163.5"/>
    <n v="152.19999999999999"/>
    <n v="155.1"/>
    <n v="160.30000000000001"/>
    <n v="160.30000000000001"/>
    <n v="157"/>
    <n v="164.6"/>
    <n v="2198.4000000000005"/>
    <n v="463.50000000000006"/>
    <n v="1102.7"/>
  </r>
  <r>
    <x v="2"/>
    <n v="2021"/>
    <s v="October"/>
    <x v="106"/>
    <n v="147.4"/>
    <n v="204.6"/>
    <n v="171.2"/>
    <n v="158.69999999999999"/>
    <n v="190.6"/>
    <n v="155.69999999999999"/>
    <n v="185.3"/>
    <n v="165.2"/>
    <n v="121.9"/>
    <n v="169.3"/>
    <n v="163.19999999999999"/>
    <n v="174.7"/>
    <n v="167.7"/>
    <n v="192.7"/>
    <n v="165.7"/>
    <n v="156.30000000000001"/>
    <n v="164.3"/>
    <n v="163.6"/>
    <n v="164.2"/>
    <n v="158.4"/>
    <n v="169.1"/>
    <n v="155.69999999999999"/>
    <n v="158.6"/>
    <n v="163.9"/>
    <n v="160.80000000000001"/>
    <n v="161"/>
    <n v="165.5"/>
    <n v="2175.5"/>
    <n v="486.3"/>
    <n v="1127.5"/>
  </r>
  <r>
    <x v="0"/>
    <n v="2021"/>
    <s v="November"/>
    <x v="107"/>
    <n v="146.9"/>
    <n v="199.8"/>
    <n v="171.5"/>
    <n v="159.1"/>
    <n v="198.4"/>
    <n v="153.19999999999999"/>
    <n v="183.9"/>
    <n v="165.4"/>
    <n v="122.1"/>
    <n v="170.8"/>
    <n v="169.1"/>
    <n v="174.3"/>
    <n v="167.5"/>
    <n v="191.4"/>
    <n v="170.4"/>
    <n v="166"/>
    <n v="169.8"/>
    <n v="139.26"/>
    <n v="165.3"/>
    <n v="162.9"/>
    <n v="173.4"/>
    <n v="158.9"/>
    <n v="163.80000000000001"/>
    <n v="169.3"/>
    <n v="162.4"/>
    <n v="165.2"/>
    <n v="167.6"/>
    <n v="2182"/>
    <n v="506.2"/>
    <n v="1155.8999999999999"/>
  </r>
  <r>
    <x v="1"/>
    <n v="2021"/>
    <s v="November"/>
    <x v="107"/>
    <n v="151"/>
    <n v="204.9"/>
    <n v="175.4"/>
    <n v="159.6"/>
    <n v="175.8"/>
    <n v="160.30000000000001"/>
    <n v="229.1"/>
    <n v="165.1"/>
    <n v="123.1"/>
    <n v="167.2"/>
    <n v="156.1"/>
    <n v="176.8"/>
    <n v="173.5"/>
    <n v="197"/>
    <n v="162.30000000000001"/>
    <n v="145.30000000000001"/>
    <n v="159.69999999999999"/>
    <n v="164.2"/>
    <n v="161.6"/>
    <n v="155.19999999999999"/>
    <n v="164.2"/>
    <n v="151.19999999999999"/>
    <n v="156.69999999999999"/>
    <n v="160.80000000000001"/>
    <n v="161.80000000000001"/>
    <n v="157.30000000000001"/>
    <n v="165.6"/>
    <n v="2217.8999999999996"/>
    <n v="467.3"/>
    <n v="1107.1999999999998"/>
  </r>
  <r>
    <x v="2"/>
    <n v="2021"/>
    <s v="November"/>
    <x v="107"/>
    <n v="148.19999999999999"/>
    <n v="201.6"/>
    <n v="173"/>
    <n v="159.30000000000001"/>
    <n v="190.1"/>
    <n v="156.5"/>
    <n v="199.2"/>
    <n v="165.3"/>
    <n v="122.4"/>
    <n v="169.6"/>
    <n v="163.69999999999999"/>
    <n v="175.5"/>
    <n v="169.7"/>
    <n v="192.9"/>
    <n v="167.2"/>
    <n v="157.4"/>
    <n v="165.8"/>
    <n v="164.2"/>
    <n v="163.9"/>
    <n v="159.30000000000001"/>
    <n v="169.9"/>
    <n v="154.80000000000001"/>
    <n v="159.80000000000001"/>
    <n v="164.3"/>
    <n v="162.19999999999999"/>
    <n v="161.4"/>
    <n v="166.7"/>
    <n v="2194.1"/>
    <n v="490.40000000000003"/>
    <n v="1131.7000000000003"/>
  </r>
  <r>
    <x v="0"/>
    <n v="2021"/>
    <s v="December"/>
    <x v="108"/>
    <n v="147.4"/>
    <n v="197"/>
    <n v="176.5"/>
    <n v="159.80000000000001"/>
    <n v="195.8"/>
    <n v="152"/>
    <n v="172.3"/>
    <n v="164.5"/>
    <n v="120.6"/>
    <n v="171.7"/>
    <n v="169.7"/>
    <n v="175.1"/>
    <n v="165.8"/>
    <n v="190.8"/>
    <n v="171.8"/>
    <n v="167.3"/>
    <n v="171.2"/>
    <n v="139.26"/>
    <n v="165.6"/>
    <n v="163.9"/>
    <n v="174"/>
    <n v="160.1"/>
    <n v="164.5"/>
    <n v="169.7"/>
    <n v="162.80000000000001"/>
    <n v="166"/>
    <n v="167"/>
    <n v="2168.1999999999998"/>
    <n v="510.3"/>
    <n v="1161"/>
  </r>
  <r>
    <x v="1"/>
    <n v="2021"/>
    <s v="December"/>
    <x v="108"/>
    <n v="151.6"/>
    <n v="202.2"/>
    <n v="180"/>
    <n v="160"/>
    <n v="173.5"/>
    <n v="158.30000000000001"/>
    <n v="219.5"/>
    <n v="164.2"/>
    <n v="121.9"/>
    <n v="168.2"/>
    <n v="156.5"/>
    <n v="178.2"/>
    <n v="172.2"/>
    <n v="196.8"/>
    <n v="163.30000000000001"/>
    <n v="146.69999999999999"/>
    <n v="160.69999999999999"/>
    <n v="163.4"/>
    <n v="161.69999999999999"/>
    <n v="156"/>
    <n v="165.1"/>
    <n v="151.80000000000001"/>
    <n v="157.6"/>
    <n v="160.6"/>
    <n v="162.4"/>
    <n v="157.80000000000001"/>
    <n v="165.2"/>
    <n v="2206.3000000000002"/>
    <n v="470.7"/>
    <n v="1111.3"/>
  </r>
  <r>
    <x v="2"/>
    <n v="2021"/>
    <s v="December"/>
    <x v="108"/>
    <n v="148.69999999999999"/>
    <n v="198.8"/>
    <n v="177.9"/>
    <n v="159.9"/>
    <n v="187.6"/>
    <n v="154.9"/>
    <n v="188.3"/>
    <n v="164.4"/>
    <n v="121"/>
    <n v="170.5"/>
    <n v="164.2"/>
    <n v="176.5"/>
    <n v="168.2"/>
    <n v="192.4"/>
    <n v="168.5"/>
    <n v="158.69999999999999"/>
    <n v="167"/>
    <n v="163.4"/>
    <n v="164.1"/>
    <n v="160.19999999999999"/>
    <n v="170.6"/>
    <n v="155.69999999999999"/>
    <n v="160.6"/>
    <n v="164.4"/>
    <n v="162.6"/>
    <n v="162"/>
    <n v="166.2"/>
    <n v="2180.9"/>
    <n v="494.2"/>
    <n v="1136.0999999999999"/>
  </r>
  <r>
    <x v="0"/>
    <n v="2022"/>
    <s v="January"/>
    <x v="109"/>
    <n v="148.30000000000001"/>
    <n v="196.9"/>
    <n v="178"/>
    <n v="160.5"/>
    <n v="192.6"/>
    <n v="151.19999999999999"/>
    <n v="159.19999999999999"/>
    <n v="164"/>
    <n v="119.3"/>
    <n v="173.3"/>
    <n v="169.8"/>
    <n v="175.8"/>
    <n v="164.1"/>
    <n v="190.7"/>
    <n v="173.2"/>
    <n v="169.3"/>
    <n v="172.7"/>
    <n v="139.26"/>
    <n v="165.8"/>
    <n v="164.9"/>
    <n v="174.7"/>
    <n v="160.80000000000001"/>
    <n v="164.9"/>
    <n v="169.9"/>
    <n v="163.19999999999999"/>
    <n v="166.6"/>
    <n v="166.4"/>
    <n v="2153"/>
    <n v="515.20000000000005"/>
    <n v="1165"/>
  </r>
  <r>
    <x v="1"/>
    <n v="2022"/>
    <s v="January"/>
    <x v="109"/>
    <n v="152.19999999999999"/>
    <n v="202.1"/>
    <n v="180.1"/>
    <n v="160.4"/>
    <n v="171"/>
    <n v="156.5"/>
    <n v="203.6"/>
    <n v="163.80000000000001"/>
    <n v="121.3"/>
    <n v="169.8"/>
    <n v="156.6"/>
    <n v="179"/>
    <n v="170.3"/>
    <n v="196.4"/>
    <n v="164.7"/>
    <n v="148.5"/>
    <n v="162.19999999999999"/>
    <n v="164.5"/>
    <n v="161.6"/>
    <n v="156.80000000000001"/>
    <n v="166.1"/>
    <n v="152.69999999999999"/>
    <n v="158.4"/>
    <n v="161"/>
    <n v="162.80000000000001"/>
    <n v="158.6"/>
    <n v="165"/>
    <n v="2186.6999999999998"/>
    <n v="475.4"/>
    <n v="1116.3999999999999"/>
  </r>
  <r>
    <x v="2"/>
    <n v="2022"/>
    <s v="January"/>
    <x v="109"/>
    <n v="149.5"/>
    <n v="198.7"/>
    <n v="178.8"/>
    <n v="160.5"/>
    <n v="184.7"/>
    <n v="153.69999999999999"/>
    <n v="174.3"/>
    <n v="163.9"/>
    <n v="120"/>
    <n v="172.1"/>
    <n v="164.3"/>
    <n v="177.3"/>
    <n v="166.4"/>
    <n v="192.2"/>
    <n v="169.9"/>
    <n v="160.69999999999999"/>
    <n v="168.5"/>
    <n v="164.5"/>
    <n v="164.2"/>
    <n v="161.1"/>
    <n v="171.4"/>
    <n v="156.5"/>
    <n v="161.19999999999999"/>
    <n v="164.7"/>
    <n v="163"/>
    <n v="162.69999999999999"/>
    <n v="165.7"/>
    <n v="2164.1999999999998"/>
    <n v="499.1"/>
    <n v="1140.6000000000001"/>
  </r>
  <r>
    <x v="0"/>
    <n v="2022"/>
    <s v="February"/>
    <x v="110"/>
    <n v="148.80000000000001"/>
    <n v="198.1"/>
    <n v="175.5"/>
    <n v="160.69999999999999"/>
    <n v="192.6"/>
    <n v="151.4"/>
    <n v="155.19999999999999"/>
    <n v="163.9"/>
    <n v="118.1"/>
    <n v="175.4"/>
    <n v="170.5"/>
    <n v="176.3"/>
    <n v="163.9"/>
    <n v="191.5"/>
    <n v="174.1"/>
    <n v="171"/>
    <n v="173.7"/>
    <n v="139.26"/>
    <n v="167.4"/>
    <n v="165.7"/>
    <n v="175.3"/>
    <n v="161.19999999999999"/>
    <n v="165.5"/>
    <n v="170.3"/>
    <n v="164.5"/>
    <n v="167.3"/>
    <n v="166.7"/>
    <n v="2150.4"/>
    <n v="518.79999999999995"/>
    <n v="1169.8"/>
  </r>
  <r>
    <x v="1"/>
    <n v="2022"/>
    <s v="February"/>
    <x v="110"/>
    <n v="152.5"/>
    <n v="205.2"/>
    <n v="176.4"/>
    <n v="160.6"/>
    <n v="171.5"/>
    <n v="156.4"/>
    <n v="198"/>
    <n v="163.19999999999999"/>
    <n v="120.6"/>
    <n v="172.2"/>
    <n v="156.69999999999999"/>
    <n v="180"/>
    <n v="170.2"/>
    <n v="196.5"/>
    <n v="165.7"/>
    <n v="150.4"/>
    <n v="163.4"/>
    <n v="165.5"/>
    <n v="163"/>
    <n v="157.4"/>
    <n v="167.2"/>
    <n v="153.1"/>
    <n v="159.5"/>
    <n v="162"/>
    <n v="164.2"/>
    <n v="159.4"/>
    <n v="165.5"/>
    <n v="2183.5"/>
    <n v="479.5"/>
    <n v="1122.8000000000002"/>
  </r>
  <r>
    <x v="2"/>
    <n v="2022"/>
    <s v="February"/>
    <x v="110"/>
    <n v="150"/>
    <n v="200.6"/>
    <n v="175.8"/>
    <n v="160.69999999999999"/>
    <n v="184.9"/>
    <n v="153.69999999999999"/>
    <n v="169.7"/>
    <n v="163.69999999999999"/>
    <n v="118.9"/>
    <n v="174.3"/>
    <n v="164.7"/>
    <n v="178"/>
    <n v="166.2"/>
    <n v="192.8"/>
    <n v="170.8"/>
    <n v="162.4"/>
    <n v="169.6"/>
    <n v="165.5"/>
    <n v="165.7"/>
    <n v="161.80000000000001"/>
    <n v="172.2"/>
    <n v="156.9"/>
    <n v="162.1"/>
    <n v="165.4"/>
    <n v="164.4"/>
    <n v="163.5"/>
    <n v="166.1"/>
    <n v="2161.2000000000003"/>
    <n v="502.80000000000007"/>
    <n v="1146.3"/>
  </r>
  <r>
    <x v="0"/>
    <n v="2022"/>
    <s v="March"/>
    <x v="111"/>
    <n v="150.19999999999999"/>
    <n v="208"/>
    <n v="167.9"/>
    <n v="162"/>
    <n v="203.1"/>
    <n v="155.9"/>
    <n v="155.80000000000001"/>
    <n v="164.2"/>
    <n v="118.1"/>
    <n v="178.7"/>
    <n v="171.2"/>
    <n v="177.4"/>
    <n v="166.6"/>
    <n v="192.3"/>
    <n v="175.4"/>
    <n v="173.2"/>
    <n v="175.1"/>
    <n v="139.26"/>
    <n v="168.9"/>
    <n v="166.5"/>
    <n v="176"/>
    <n v="162"/>
    <n v="166.6"/>
    <n v="170.6"/>
    <n v="167.4"/>
    <n v="168.3"/>
    <n v="168.7"/>
    <n v="2179.1000000000004"/>
    <n v="523.70000000000005"/>
    <n v="1177.4000000000001"/>
  </r>
  <r>
    <x v="1"/>
    <n v="2022"/>
    <s v="March"/>
    <x v="111"/>
    <n v="153.69999999999999"/>
    <n v="215.8"/>
    <n v="167.7"/>
    <n v="162.6"/>
    <n v="180"/>
    <n v="159.6"/>
    <n v="188.4"/>
    <n v="163.4"/>
    <n v="120.3"/>
    <n v="174.7"/>
    <n v="157.1"/>
    <n v="181.5"/>
    <n v="171.5"/>
    <n v="197.5"/>
    <n v="167.1"/>
    <n v="152.6"/>
    <n v="164.9"/>
    <n v="165.3"/>
    <n v="164.5"/>
    <n v="158.6"/>
    <n v="168.2"/>
    <n v="154.19999999999999"/>
    <n v="160.80000000000001"/>
    <n v="162.69999999999999"/>
    <n v="166.8"/>
    <n v="160.6"/>
    <n v="166.5"/>
    <n v="2196.3000000000002"/>
    <n v="484.6"/>
    <n v="1131.8999999999999"/>
  </r>
  <r>
    <x v="2"/>
    <n v="2022"/>
    <s v="March"/>
    <x v="111"/>
    <n v="151.30000000000001"/>
    <n v="210.7"/>
    <n v="167.8"/>
    <n v="162.19999999999999"/>
    <n v="194.6"/>
    <n v="157.6"/>
    <n v="166.9"/>
    <n v="163.9"/>
    <n v="118.8"/>
    <n v="177.4"/>
    <n v="165.3"/>
    <n v="179.3"/>
    <n v="168.4"/>
    <n v="193.7"/>
    <n v="172.1"/>
    <n v="164.6"/>
    <n v="171.1"/>
    <n v="165.3"/>
    <n v="167.2"/>
    <n v="162.80000000000001"/>
    <n v="173"/>
    <n v="157.9"/>
    <n v="163.30000000000001"/>
    <n v="166"/>
    <n v="167.2"/>
    <n v="164.6"/>
    <n v="167.7"/>
    <n v="2184.2000000000003"/>
    <n v="507.79999999999995"/>
    <n v="1154.8"/>
  </r>
  <r>
    <x v="0"/>
    <n v="2022"/>
    <s v="April"/>
    <x v="112"/>
    <n v="151.80000000000001"/>
    <n v="209.7"/>
    <n v="164.5"/>
    <n v="163.80000000000001"/>
    <n v="207.4"/>
    <n v="169.7"/>
    <n v="153.6"/>
    <n v="165.1"/>
    <n v="118.2"/>
    <n v="182.9"/>
    <n v="172.4"/>
    <n v="178.9"/>
    <n v="168.6"/>
    <n v="192.8"/>
    <n v="177.5"/>
    <n v="175.1"/>
    <n v="177.1"/>
    <n v="139.26"/>
    <n v="173.3"/>
    <n v="167.7"/>
    <n v="177"/>
    <n v="166.2"/>
    <n v="167.2"/>
    <n v="170.9"/>
    <n v="169"/>
    <n v="170.2"/>
    <n v="170.8"/>
    <n v="2206.6"/>
    <n v="529.70000000000005"/>
    <n v="1188.1999999999998"/>
  </r>
  <r>
    <x v="1"/>
    <n v="2022"/>
    <s v="April"/>
    <x v="112"/>
    <n v="155.4"/>
    <n v="215.8"/>
    <n v="164.6"/>
    <n v="164.2"/>
    <n v="186"/>
    <n v="175.9"/>
    <n v="190.7"/>
    <n v="164"/>
    <n v="120.5"/>
    <n v="178"/>
    <n v="157.5"/>
    <n v="183.3"/>
    <n v="174.5"/>
    <n v="197.1"/>
    <n v="168.4"/>
    <n v="154.5"/>
    <n v="166.3"/>
    <n v="167"/>
    <n v="170.5"/>
    <n v="159.80000000000001"/>
    <n v="169"/>
    <n v="159.30000000000001"/>
    <n v="162.19999999999999"/>
    <n v="164"/>
    <n v="168.4"/>
    <n v="163.1"/>
    <n v="169.2"/>
    <n v="2230.4"/>
    <n v="489.2"/>
    <n v="1145.8"/>
  </r>
  <r>
    <x v="2"/>
    <n v="2022"/>
    <s v="April"/>
    <x v="112"/>
    <n v="152.9"/>
    <n v="211.8"/>
    <n v="164.5"/>
    <n v="163.9"/>
    <n v="199.5"/>
    <n v="172.6"/>
    <n v="166.2"/>
    <n v="164.7"/>
    <n v="119"/>
    <n v="181.3"/>
    <n v="166.2"/>
    <n v="180.9"/>
    <n v="170.8"/>
    <n v="193.9"/>
    <n v="173.9"/>
    <n v="166.5"/>
    <n v="172.8"/>
    <n v="167"/>
    <n v="172.2"/>
    <n v="164"/>
    <n v="174"/>
    <n v="162.6"/>
    <n v="164.4"/>
    <n v="166.9"/>
    <n v="168.8"/>
    <n v="166.8"/>
    <n v="170.1"/>
    <n v="2214.3000000000002"/>
    <n v="513.20000000000005"/>
    <n v="1167.5"/>
  </r>
  <r>
    <x v="0"/>
    <n v="2022"/>
    <s v="May"/>
    <x v="113"/>
    <n v="152.9"/>
    <n v="214.7"/>
    <n v="161.4"/>
    <n v="164.6"/>
    <n v="209.9"/>
    <n v="168"/>
    <n v="160.4"/>
    <n v="165"/>
    <n v="118.9"/>
    <n v="186.6"/>
    <n v="173.2"/>
    <n v="180.4"/>
    <n v="170.8"/>
    <n v="192.9"/>
    <n v="179.3"/>
    <n v="177.2"/>
    <n v="179"/>
    <n v="139.26"/>
    <n v="175.3"/>
    <n v="168.9"/>
    <n v="177.7"/>
    <n v="167.1"/>
    <n v="167.6"/>
    <n v="171.8"/>
    <n v="168.5"/>
    <n v="170.9"/>
    <n v="172.5"/>
    <n v="2226.8000000000002"/>
    <n v="535.5"/>
    <n v="1192.5000000000002"/>
  </r>
  <r>
    <x v="1"/>
    <n v="2022"/>
    <s v="May"/>
    <x v="113"/>
    <n v="156.69999999999999"/>
    <n v="221.2"/>
    <n v="164.1"/>
    <n v="165.4"/>
    <n v="189.5"/>
    <n v="174.5"/>
    <n v="203.2"/>
    <n v="164.1"/>
    <n v="121.2"/>
    <n v="181.4"/>
    <n v="158.5"/>
    <n v="184.9"/>
    <n v="177.5"/>
    <n v="197.5"/>
    <n v="170"/>
    <n v="155.9"/>
    <n v="167.8"/>
    <n v="167.5"/>
    <n v="173.5"/>
    <n v="161.1"/>
    <n v="170.1"/>
    <n v="159.4"/>
    <n v="163.19999999999999"/>
    <n v="165.2"/>
    <n v="168.2"/>
    <n v="163.80000000000001"/>
    <n v="170.8"/>
    <n v="2262.2000000000003"/>
    <n v="493.7"/>
    <n v="1151"/>
  </r>
  <r>
    <x v="2"/>
    <n v="2022"/>
    <s v="May"/>
    <x v="113"/>
    <n v="154.1"/>
    <n v="217"/>
    <n v="162.4"/>
    <n v="164.9"/>
    <n v="202.4"/>
    <n v="171"/>
    <n v="174.9"/>
    <n v="164.7"/>
    <n v="119.7"/>
    <n v="184.9"/>
    <n v="167.1"/>
    <n v="182.5"/>
    <n v="173.3"/>
    <n v="194.1"/>
    <n v="175.6"/>
    <n v="168.4"/>
    <n v="174.6"/>
    <n v="167.5"/>
    <n v="174.6"/>
    <n v="165.2"/>
    <n v="174.8"/>
    <n v="163"/>
    <n v="165.1"/>
    <n v="167.9"/>
    <n v="168.4"/>
    <n v="167.5"/>
    <n v="171.7"/>
    <n v="2238.9000000000005"/>
    <n v="518.6"/>
    <n v="1171.9000000000001"/>
  </r>
  <r>
    <x v="0"/>
    <n v="2022"/>
    <s v="June"/>
    <x v="114"/>
    <n v="153.80000000000001"/>
    <n v="217.2"/>
    <n v="169.6"/>
    <n v="165.4"/>
    <n v="208.1"/>
    <n v="165.8"/>
    <n v="167.3"/>
    <n v="164.6"/>
    <n v="119.1"/>
    <n v="188.9"/>
    <n v="174.2"/>
    <n v="181.9"/>
    <n v="172.4"/>
    <n v="192.9"/>
    <n v="180.7"/>
    <n v="178.7"/>
    <n v="180.4"/>
    <n v="139.26"/>
    <n v="176.7"/>
    <n v="170.3"/>
    <n v="178.2"/>
    <n v="165.5"/>
    <n v="168"/>
    <n v="172.6"/>
    <n v="169.5"/>
    <n v="171"/>
    <n v="173.6"/>
    <n v="2248.3000000000002"/>
    <n v="539.79999999999995"/>
    <n v="1195.0999999999999"/>
  </r>
  <r>
    <x v="1"/>
    <n v="2022"/>
    <s v="June"/>
    <x v="114"/>
    <n v="157.5"/>
    <n v="223.4"/>
    <n v="172.8"/>
    <n v="166.4"/>
    <n v="188.6"/>
    <n v="174.1"/>
    <n v="211.5"/>
    <n v="163.6"/>
    <n v="121.4"/>
    <n v="183.5"/>
    <n v="159.1"/>
    <n v="186.3"/>
    <n v="179.3"/>
    <n v="198.3"/>
    <n v="171.6"/>
    <n v="157.4"/>
    <n v="169.4"/>
    <n v="166.8"/>
    <n v="174.9"/>
    <n v="162.1"/>
    <n v="170.9"/>
    <n v="157.19999999999999"/>
    <n v="164.1"/>
    <n v="166.5"/>
    <n v="169.2"/>
    <n v="163.80000000000001"/>
    <n v="171.4"/>
    <n v="2287.5"/>
    <n v="498.4"/>
    <n v="1153.8"/>
  </r>
  <r>
    <x v="2"/>
    <n v="2022"/>
    <s v="June"/>
    <x v="114"/>
    <n v="155"/>
    <n v="219.4"/>
    <n v="170.8"/>
    <n v="165.8"/>
    <n v="200.9"/>
    <n v="169.7"/>
    <n v="182.3"/>
    <n v="164.3"/>
    <n v="119.9"/>
    <n v="187.1"/>
    <n v="167.9"/>
    <n v="183.9"/>
    <n v="174.9"/>
    <n v="194.3"/>
    <n v="177.1"/>
    <n v="169.9"/>
    <n v="176"/>
    <n v="166.8"/>
    <n v="176"/>
    <n v="166.4"/>
    <n v="175.4"/>
    <n v="161.1"/>
    <n v="165.8"/>
    <n v="169"/>
    <n v="169.4"/>
    <n v="167.5"/>
    <n v="172.6"/>
    <n v="2261.9"/>
    <n v="523"/>
    <n v="1174.5999999999999"/>
  </r>
  <r>
    <x v="0"/>
    <n v="2022"/>
    <s v="July"/>
    <x v="115"/>
    <n v="155.19999999999999"/>
    <n v="210.8"/>
    <n v="174.3"/>
    <n v="166.3"/>
    <n v="202.2"/>
    <n v="169.6"/>
    <n v="168.6"/>
    <n v="164.4"/>
    <n v="119.2"/>
    <n v="191.8"/>
    <n v="174.5"/>
    <n v="183.1"/>
    <n v="172.5"/>
    <n v="193.2"/>
    <n v="182"/>
    <n v="180.3"/>
    <n v="181.7"/>
    <n v="139.26"/>
    <n v="179.6"/>
    <n v="171.3"/>
    <n v="178.8"/>
    <n v="166.3"/>
    <n v="168.6"/>
    <n v="174.7"/>
    <n v="169.7"/>
    <n v="171.8"/>
    <n v="174.3"/>
    <n v="2252.5"/>
    <n v="544"/>
    <n v="1201.2"/>
  </r>
  <r>
    <x v="1"/>
    <n v="2022"/>
    <s v="July"/>
    <x v="115"/>
    <n v="159.30000000000001"/>
    <n v="217.1"/>
    <n v="176.6"/>
    <n v="167.1"/>
    <n v="184.8"/>
    <n v="179.5"/>
    <n v="208.5"/>
    <n v="164"/>
    <n v="121.5"/>
    <n v="186.3"/>
    <n v="159.80000000000001"/>
    <n v="187.7"/>
    <n v="179.4"/>
    <n v="198.6"/>
    <n v="172.7"/>
    <n v="158.69999999999999"/>
    <n v="170.6"/>
    <n v="167.8"/>
    <n v="179.5"/>
    <n v="163.1"/>
    <n v="171.7"/>
    <n v="157.4"/>
    <n v="164.6"/>
    <n v="169.1"/>
    <n v="169.8"/>
    <n v="164.7"/>
    <n v="172.3"/>
    <n v="2291.6"/>
    <n v="502"/>
    <n v="1160.4000000000001"/>
  </r>
  <r>
    <x v="2"/>
    <n v="2022"/>
    <s v="July"/>
    <x v="115"/>
    <n v="156.5"/>
    <n v="213"/>
    <n v="175.2"/>
    <n v="166.6"/>
    <n v="195.8"/>
    <n v="174.2"/>
    <n v="182.1"/>
    <n v="164.3"/>
    <n v="120"/>
    <n v="190"/>
    <n v="168.4"/>
    <n v="185.2"/>
    <n v="175"/>
    <n v="194.6"/>
    <n v="178.3"/>
    <n v="171.3"/>
    <n v="177.3"/>
    <n v="167.8"/>
    <n v="179.6"/>
    <n v="167.4"/>
    <n v="176.1"/>
    <n v="161.6"/>
    <n v="166.3"/>
    <n v="171.4"/>
    <n v="169.7"/>
    <n v="168.4"/>
    <n v="173.4"/>
    <n v="2266.3000000000002"/>
    <n v="526.90000000000009"/>
    <n v="1180.9000000000001"/>
  </r>
  <r>
    <x v="0"/>
    <n v="2022"/>
    <s v="August"/>
    <x v="116"/>
    <n v="159.5"/>
    <n v="204.1"/>
    <n v="168.3"/>
    <n v="167.9"/>
    <n v="198.1"/>
    <n v="169.2"/>
    <n v="173.1"/>
    <n v="167.1"/>
    <n v="120.2"/>
    <n v="195.6"/>
    <n v="174.8"/>
    <n v="184"/>
    <n v="173.9"/>
    <n v="193.7"/>
    <n v="183.2"/>
    <n v="181.7"/>
    <n v="183"/>
    <n v="139.26"/>
    <n v="179.1"/>
    <n v="172.3"/>
    <n v="179.4"/>
    <n v="166.6"/>
    <n v="169.3"/>
    <n v="175.7"/>
    <n v="171.1"/>
    <n v="172.6"/>
    <n v="175.3"/>
    <n v="2255.7999999999997"/>
    <n v="547.9"/>
    <n v="1207"/>
  </r>
  <r>
    <x v="1"/>
    <n v="2022"/>
    <s v="August"/>
    <x v="116"/>
    <n v="162.1"/>
    <n v="210.9"/>
    <n v="170.6"/>
    <n v="168.4"/>
    <n v="182.5"/>
    <n v="177.1"/>
    <n v="213.1"/>
    <n v="167.3"/>
    <n v="122.2"/>
    <n v="189.7"/>
    <n v="160.5"/>
    <n v="188.9"/>
    <n v="180.4"/>
    <n v="198.7"/>
    <n v="173.7"/>
    <n v="160"/>
    <n v="171.6"/>
    <n v="169"/>
    <n v="178.4"/>
    <n v="164.2"/>
    <n v="172.6"/>
    <n v="157.69999999999999"/>
    <n v="165.1"/>
    <n v="169.9"/>
    <n v="171.4"/>
    <n v="165.4"/>
    <n v="173.1"/>
    <n v="2293.6999999999998"/>
    <n v="505.29999999999995"/>
    <n v="1166.3"/>
  </r>
  <r>
    <x v="2"/>
    <n v="2022"/>
    <s v="August"/>
    <x v="116"/>
    <n v="160.30000000000001"/>
    <n v="206.5"/>
    <n v="169.2"/>
    <n v="168.1"/>
    <n v="192.4"/>
    <n v="172.9"/>
    <n v="186.7"/>
    <n v="167.2"/>
    <n v="120.9"/>
    <n v="193.6"/>
    <n v="168.8"/>
    <n v="186.3"/>
    <n v="176.3"/>
    <n v="195"/>
    <n v="179.5"/>
    <n v="172.7"/>
    <n v="178.5"/>
    <n v="169"/>
    <n v="178.8"/>
    <n v="168.5"/>
    <n v="176.8"/>
    <n v="161.9"/>
    <n v="166.9"/>
    <n v="172.3"/>
    <n v="171.2"/>
    <n v="169.1"/>
    <n v="174.3"/>
    <n v="2269.2000000000003"/>
    <n v="530.70000000000005"/>
    <n v="1186.7"/>
  </r>
  <r>
    <x v="0"/>
    <n v="2022"/>
    <s v="September"/>
    <x v="117"/>
    <n v="162.9"/>
    <n v="206.7"/>
    <n v="169"/>
    <n v="169.5"/>
    <n v="194.1"/>
    <n v="164.1"/>
    <n v="176.9"/>
    <n v="169"/>
    <n v="120.8"/>
    <n v="199.1"/>
    <n v="175.4"/>
    <n v="184.8"/>
    <n v="175.5"/>
    <n v="194.5"/>
    <n v="184.7"/>
    <n v="183.3"/>
    <n v="184.5"/>
    <n v="139.26"/>
    <n v="179.7"/>
    <n v="173.6"/>
    <n v="180.2"/>
    <n v="166.9"/>
    <n v="170"/>
    <n v="176.2"/>
    <n v="170.8"/>
    <n v="173.1"/>
    <n v="176.4"/>
    <n v="2267.8000000000002"/>
    <n v="552.5"/>
    <n v="1210.7999999999997"/>
  </r>
  <r>
    <x v="1"/>
    <n v="2022"/>
    <s v="September"/>
    <x v="117"/>
    <n v="164.9"/>
    <n v="213.7"/>
    <n v="170.9"/>
    <n v="170.1"/>
    <n v="179.3"/>
    <n v="167.5"/>
    <n v="220.8"/>
    <n v="169.2"/>
    <n v="123.1"/>
    <n v="193.6"/>
    <n v="161.1"/>
    <n v="190.4"/>
    <n v="181.8"/>
    <n v="199.7"/>
    <n v="175"/>
    <n v="161.69999999999999"/>
    <n v="173"/>
    <n v="169.5"/>
    <n v="179.2"/>
    <n v="165"/>
    <n v="173.8"/>
    <n v="158.19999999999999"/>
    <n v="165.8"/>
    <n v="170.9"/>
    <n v="171.1"/>
    <n v="166.1"/>
    <n v="174.1"/>
    <n v="2306.4"/>
    <n v="509.7"/>
    <n v="1170.8999999999999"/>
  </r>
  <r>
    <x v="2"/>
    <n v="2022"/>
    <s v="September"/>
    <x v="117"/>
    <n v="163.5"/>
    <n v="209.2"/>
    <n v="169.7"/>
    <n v="169.7"/>
    <n v="188.7"/>
    <n v="165.7"/>
    <n v="191.8"/>
    <n v="169.1"/>
    <n v="121.6"/>
    <n v="197.3"/>
    <n v="169.4"/>
    <n v="187.4"/>
    <n v="177.8"/>
    <n v="195.9"/>
    <n v="180.9"/>
    <n v="174.3"/>
    <n v="179.9"/>
    <n v="169.5"/>
    <n v="179.5"/>
    <n v="169.5"/>
    <n v="177.8"/>
    <n v="162.30000000000001"/>
    <n v="167.6"/>
    <n v="173.1"/>
    <n v="170.9"/>
    <n v="169.7"/>
    <n v="175.3"/>
    <n v="2280.9"/>
    <n v="535.1"/>
    <n v="1190.9000000000001"/>
  </r>
  <r>
    <x v="0"/>
    <n v="2022"/>
    <s v="October"/>
    <x v="118"/>
    <n v="164.7"/>
    <n v="208.8"/>
    <n v="170.3"/>
    <n v="170.9"/>
    <n v="191.6"/>
    <n v="162.19999999999999"/>
    <n v="184.8"/>
    <n v="169.7"/>
    <n v="121.1"/>
    <n v="201.6"/>
    <n v="175.8"/>
    <n v="185.6"/>
    <n v="177.4"/>
    <n v="194.9"/>
    <n v="186.1"/>
    <n v="184.4"/>
    <n v="185.9"/>
    <n v="139.26"/>
    <n v="180.8"/>
    <n v="174.4"/>
    <n v="181.2"/>
    <n v="167.4"/>
    <n v="170.6"/>
    <n v="176.5"/>
    <n v="172"/>
    <n v="173.9"/>
    <n v="177.9"/>
    <n v="2284.5"/>
    <n v="556.4"/>
    <n v="1216"/>
  </r>
  <r>
    <x v="1"/>
    <n v="2022"/>
    <s v="October"/>
    <x v="118"/>
    <n v="166.4"/>
    <n v="214.9"/>
    <n v="171.9"/>
    <n v="171"/>
    <n v="177.7"/>
    <n v="165.7"/>
    <n v="228.6"/>
    <n v="169.9"/>
    <n v="123.4"/>
    <n v="196.4"/>
    <n v="161.6"/>
    <n v="191.5"/>
    <n v="183.3"/>
    <n v="200.1"/>
    <n v="175.5"/>
    <n v="162.6"/>
    <n v="173.6"/>
    <n v="171.2"/>
    <n v="180"/>
    <n v="166"/>
    <n v="174.7"/>
    <n v="158.80000000000001"/>
    <n v="166.3"/>
    <n v="171.2"/>
    <n v="172.3"/>
    <n v="166.8"/>
    <n v="175.3"/>
    <n v="2322.3000000000002"/>
    <n v="511.70000000000005"/>
    <n v="1176.0999999999999"/>
  </r>
  <r>
    <x v="2"/>
    <n v="2022"/>
    <s v="October"/>
    <x v="118"/>
    <n v="165.2"/>
    <n v="210.9"/>
    <n v="170.9"/>
    <n v="170.9"/>
    <n v="186.5"/>
    <n v="163.80000000000001"/>
    <n v="199.7"/>
    <n v="169.8"/>
    <n v="121.9"/>
    <n v="199.9"/>
    <n v="169.9"/>
    <n v="188.3"/>
    <n v="179.6"/>
    <n v="196.3"/>
    <n v="181.9"/>
    <n v="175.3"/>
    <n v="181"/>
    <n v="171.2"/>
    <n v="180.5"/>
    <n v="170.4"/>
    <n v="178.7"/>
    <n v="162.9"/>
    <n v="168.2"/>
    <n v="173.4"/>
    <n v="172.1"/>
    <n v="170.5"/>
    <n v="176.7"/>
    <n v="2297.3000000000002"/>
    <n v="538.20000000000005"/>
    <n v="1196.2"/>
  </r>
  <r>
    <x v="0"/>
    <n v="2022"/>
    <s v="November"/>
    <x v="119"/>
    <n v="166.9"/>
    <n v="207.2"/>
    <n v="180.2"/>
    <n v="172.3"/>
    <n v="194"/>
    <n v="159.1"/>
    <n v="171.6"/>
    <n v="170.2"/>
    <n v="121.5"/>
    <n v="204.8"/>
    <n v="176.4"/>
    <n v="186.9"/>
    <n v="176.6"/>
    <n v="195.5"/>
    <n v="187.2"/>
    <n v="185.2"/>
    <n v="186.9"/>
    <n v="139.26"/>
    <n v="181.9"/>
    <n v="175.5"/>
    <n v="182.3"/>
    <n v="167.5"/>
    <n v="170.8"/>
    <n v="176.9"/>
    <n v="173.4"/>
    <n v="174.6"/>
    <n v="177.8"/>
    <n v="2287.6999999999998"/>
    <n v="559.29999999999995"/>
    <n v="1220.9999999999998"/>
  </r>
  <r>
    <x v="1"/>
    <n v="2022"/>
    <s v="November"/>
    <x v="119"/>
    <n v="168.4"/>
    <n v="213.4"/>
    <n v="183.2"/>
    <n v="172.3"/>
    <n v="180"/>
    <n v="162.6"/>
    <n v="205.5"/>
    <n v="171"/>
    <n v="123.4"/>
    <n v="198.8"/>
    <n v="162.1"/>
    <n v="192.4"/>
    <n v="181.3"/>
    <n v="200.6"/>
    <n v="176.7"/>
    <n v="163.5"/>
    <n v="174.7"/>
    <n v="171.8"/>
    <n v="180.3"/>
    <n v="166.9"/>
    <n v="175.8"/>
    <n v="158.9"/>
    <n v="166.7"/>
    <n v="171.5"/>
    <n v="173.8"/>
    <n v="167.4"/>
    <n v="174.1"/>
    <n v="2314.4"/>
    <n v="514.9"/>
    <n v="1181"/>
  </r>
  <r>
    <x v="2"/>
    <n v="2022"/>
    <s v="November"/>
    <x v="119"/>
    <n v="167.4"/>
    <n v="209.4"/>
    <n v="181.4"/>
    <n v="172.3"/>
    <n v="188.9"/>
    <n v="160.69999999999999"/>
    <n v="183.1"/>
    <n v="170.5"/>
    <n v="122.1"/>
    <n v="202.8"/>
    <n v="170.4"/>
    <n v="189.5"/>
    <n v="178.3"/>
    <n v="196.9"/>
    <n v="183.1"/>
    <n v="176.2"/>
    <n v="182.1"/>
    <n v="171.8"/>
    <n v="181.3"/>
    <n v="171.4"/>
    <n v="179.8"/>
    <n v="163"/>
    <n v="168.5"/>
    <n v="173.7"/>
    <n v="173.6"/>
    <n v="171.1"/>
    <n v="176.5"/>
    <n v="2296.8000000000002"/>
    <n v="541.4"/>
    <n v="1201.0999999999999"/>
  </r>
  <r>
    <x v="0"/>
    <n v="2022"/>
    <s v="December"/>
    <x v="120"/>
    <n v="168.8"/>
    <n v="206.9"/>
    <n v="189.1"/>
    <n v="173.4"/>
    <n v="193.9"/>
    <n v="156.69999999999999"/>
    <n v="150.19999999999999"/>
    <n v="170.5"/>
    <n v="121.2"/>
    <n v="207.5"/>
    <n v="176.8"/>
    <n v="187.7"/>
    <n v="174.4"/>
    <n v="195.9"/>
    <n v="188.1"/>
    <n v="185.9"/>
    <n v="187.8"/>
    <n v="139.26"/>
    <n v="182.8"/>
    <n v="176.4"/>
    <n v="183.5"/>
    <n v="167.8"/>
    <n v="171.2"/>
    <n v="177.3"/>
    <n v="175.7"/>
    <n v="175.5"/>
    <n v="177.1"/>
    <n v="2277.1"/>
    <n v="561.79999999999995"/>
    <n v="1227.4000000000001"/>
  </r>
  <r>
    <x v="1"/>
    <n v="2022"/>
    <s v="December"/>
    <x v="120"/>
    <n v="170.2"/>
    <n v="212.9"/>
    <n v="191.9"/>
    <n v="173.9"/>
    <n v="179.1"/>
    <n v="159.5"/>
    <n v="178.7"/>
    <n v="171.3"/>
    <n v="123.1"/>
    <n v="200.5"/>
    <n v="162.80000000000001"/>
    <n v="193.3"/>
    <n v="178.6"/>
    <n v="201.1"/>
    <n v="177.7"/>
    <n v="164.5"/>
    <n v="175.7"/>
    <n v="170.7"/>
    <n v="180.6"/>
    <n v="167.3"/>
    <n v="177.2"/>
    <n v="159.4"/>
    <n v="167.1"/>
    <n v="171.8"/>
    <n v="176"/>
    <n v="168.2"/>
    <n v="174.1"/>
    <n v="2295.7999999999997"/>
    <n v="517.9"/>
    <n v="1187"/>
  </r>
  <r>
    <x v="2"/>
    <n v="2022"/>
    <s v="December"/>
    <x v="120"/>
    <n v="169.2"/>
    <n v="209"/>
    <n v="190.2"/>
    <n v="173.6"/>
    <n v="188.5"/>
    <n v="158"/>
    <n v="159.9"/>
    <n v="170.8"/>
    <n v="121.8"/>
    <n v="205.2"/>
    <n v="171"/>
    <n v="190.3"/>
    <n v="175.9"/>
    <n v="197.3"/>
    <n v="184"/>
    <n v="177"/>
    <n v="183"/>
    <n v="170.7"/>
    <n v="182"/>
    <n v="172.1"/>
    <n v="181.1"/>
    <n v="163.4"/>
    <n v="168.9"/>
    <n v="174.1"/>
    <n v="175.8"/>
    <n v="172"/>
    <n v="175.7"/>
    <n v="2283.4"/>
    <n v="544"/>
    <n v="1207.4000000000001"/>
  </r>
  <r>
    <x v="0"/>
    <n v="2023"/>
    <s v="January"/>
    <x v="121"/>
    <n v="174"/>
    <n v="208.3"/>
    <n v="192.9"/>
    <n v="174.3"/>
    <n v="192.6"/>
    <n v="156.30000000000001"/>
    <n v="142.9"/>
    <n v="170.7"/>
    <n v="120.3"/>
    <n v="210.5"/>
    <n v="176.9"/>
    <n v="188.5"/>
    <n v="175"/>
    <n v="196.9"/>
    <n v="189"/>
    <n v="186.3"/>
    <n v="188.6"/>
    <n v="139.26"/>
    <n v="183.2"/>
    <n v="177.2"/>
    <n v="184.7"/>
    <n v="168.2"/>
    <n v="171.8"/>
    <n v="177.8"/>
    <n v="178.4"/>
    <n v="176.5"/>
    <n v="177.8"/>
    <n v="2283.2000000000003"/>
    <n v="563.9"/>
    <n v="1234.5999999999999"/>
  </r>
  <r>
    <x v="1"/>
    <n v="2023"/>
    <s v="January"/>
    <x v="121"/>
    <n v="173.3"/>
    <n v="215.2"/>
    <n v="197"/>
    <n v="175.2"/>
    <n v="178"/>
    <n v="160.5"/>
    <n v="175.3"/>
    <n v="171.2"/>
    <n v="122.7"/>
    <n v="204.3"/>
    <n v="163.69999999999999"/>
    <n v="194.3"/>
    <n v="179.5"/>
    <n v="201.6"/>
    <n v="178.7"/>
    <n v="165.3"/>
    <n v="176.6"/>
    <n v="172.1"/>
    <n v="180.1"/>
    <n v="168"/>
    <n v="178.5"/>
    <n v="159.5"/>
    <n v="167.8"/>
    <n v="171.8"/>
    <n v="178.8"/>
    <n v="168.9"/>
    <n v="174.9"/>
    <n v="2310.2000000000003"/>
    <n v="520.6"/>
    <n v="1193.3"/>
  </r>
  <r>
    <x v="2"/>
    <n v="2023"/>
    <s v="January"/>
    <x v="121"/>
    <n v="173.8"/>
    <n v="210.7"/>
    <n v="194.5"/>
    <n v="174.6"/>
    <n v="187.2"/>
    <n v="158.30000000000001"/>
    <n v="153.9"/>
    <n v="170.9"/>
    <n v="121.1"/>
    <n v="208.4"/>
    <n v="171.4"/>
    <n v="191.2"/>
    <n v="176.7"/>
    <n v="198.2"/>
    <n v="184.9"/>
    <n v="177.6"/>
    <n v="183.8"/>
    <n v="172.1"/>
    <n v="182"/>
    <n v="172.9"/>
    <n v="182.3"/>
    <n v="163.6"/>
    <n v="169.5"/>
    <n v="174.3"/>
    <n v="178.6"/>
    <n v="172.8"/>
    <n v="176.5"/>
    <n v="2292.6999999999998"/>
    <n v="546.29999999999995"/>
    <n v="1214"/>
  </r>
  <r>
    <x v="0"/>
    <n v="2023"/>
    <s v="February"/>
    <x v="122"/>
    <n v="174.2"/>
    <n v="205.2"/>
    <n v="173.9"/>
    <n v="177"/>
    <n v="183.4"/>
    <n v="167.2"/>
    <n v="140.9"/>
    <n v="170.4"/>
    <n v="119.1"/>
    <n v="212.1"/>
    <n v="177.6"/>
    <n v="189.9"/>
    <n v="174.8"/>
    <n v="198.3"/>
    <n v="190"/>
    <n v="187"/>
    <n v="189.6"/>
    <n v="139.26"/>
    <n v="181.6"/>
    <n v="178.6"/>
    <n v="186.6"/>
    <n v="169"/>
    <n v="172.8"/>
    <n v="178.5"/>
    <n v="180.7"/>
    <n v="177.9"/>
    <n v="178"/>
    <n v="2265.6999999999998"/>
    <n v="566.6"/>
    <n v="1244.1000000000001"/>
  </r>
  <r>
    <x v="1"/>
    <n v="2023"/>
    <s v="February"/>
    <x v="122"/>
    <n v="174.7"/>
    <n v="212.2"/>
    <n v="177.2"/>
    <n v="177.9"/>
    <n v="172.2"/>
    <n v="172.1"/>
    <n v="175.8"/>
    <n v="172.2"/>
    <n v="121.9"/>
    <n v="204.8"/>
    <n v="164.9"/>
    <n v="196.6"/>
    <n v="180.7"/>
    <n v="202.7"/>
    <n v="180.3"/>
    <n v="167"/>
    <n v="178.2"/>
    <n v="173.5"/>
    <n v="182.8"/>
    <n v="169.2"/>
    <n v="180.8"/>
    <n v="159.80000000000001"/>
    <n v="168.4"/>
    <n v="172.5"/>
    <n v="181.4"/>
    <n v="170"/>
    <n v="176.3"/>
    <n v="2303.1999999999998"/>
    <n v="525.5"/>
    <n v="1202.1000000000001"/>
  </r>
  <r>
    <x v="2"/>
    <n v="2023"/>
    <s v="February"/>
    <x v="122"/>
    <n v="174.4"/>
    <n v="207.7"/>
    <n v="175.2"/>
    <n v="177.3"/>
    <n v="179.3"/>
    <n v="169.5"/>
    <n v="152.69999999999999"/>
    <n v="171"/>
    <n v="120"/>
    <n v="209.7"/>
    <n v="172.3"/>
    <n v="193"/>
    <n v="177"/>
    <n v="199.5"/>
    <n v="186.2"/>
    <n v="178.7"/>
    <n v="185.1"/>
    <n v="173.5"/>
    <n v="182.1"/>
    <n v="174.2"/>
    <n v="184.4"/>
    <n v="164.2"/>
    <n v="170.3"/>
    <n v="175"/>
    <n v="181"/>
    <n v="174.1"/>
    <n v="177.2"/>
    <n v="2279.1"/>
    <n v="550"/>
    <n v="1223.1999999999998"/>
  </r>
  <r>
    <x v="0"/>
    <n v="2023"/>
    <s v="March"/>
    <x v="123"/>
    <n v="174.3"/>
    <n v="205.2"/>
    <n v="173.9"/>
    <n v="177"/>
    <n v="183.3"/>
    <n v="167.2"/>
    <n v="140.9"/>
    <n v="170.5"/>
    <n v="119.1"/>
    <n v="212.1"/>
    <n v="177.6"/>
    <n v="189.9"/>
    <n v="174.8"/>
    <n v="198.4"/>
    <n v="190"/>
    <n v="187"/>
    <n v="189.6"/>
    <n v="139.26"/>
    <n v="181.4"/>
    <n v="178.6"/>
    <n v="186.6"/>
    <n v="169"/>
    <n v="172.8"/>
    <n v="178.5"/>
    <n v="180.7"/>
    <n v="177.9"/>
    <n v="178"/>
    <n v="2265.8000000000002"/>
    <n v="566.6"/>
    <n v="1244.1000000000001"/>
  </r>
  <r>
    <x v="1"/>
    <n v="2023"/>
    <s v="March"/>
    <x v="123"/>
    <n v="174.7"/>
    <n v="212.2"/>
    <n v="177.2"/>
    <n v="177.9"/>
    <n v="172.2"/>
    <n v="172.1"/>
    <n v="175.9"/>
    <n v="172.2"/>
    <n v="121.9"/>
    <n v="204.8"/>
    <n v="164.9"/>
    <n v="196.6"/>
    <n v="180.8"/>
    <n v="202.7"/>
    <n v="180.2"/>
    <n v="167"/>
    <n v="178.2"/>
    <n v="173.5"/>
    <n v="182.6"/>
    <n v="169.2"/>
    <n v="180.8"/>
    <n v="159.80000000000001"/>
    <n v="168.4"/>
    <n v="172.5"/>
    <n v="181.5"/>
    <n v="170"/>
    <n v="176.3"/>
    <n v="2303.4"/>
    <n v="525.4"/>
    <n v="1202.2"/>
  </r>
  <r>
    <x v="2"/>
    <n v="2023"/>
    <s v="March"/>
    <x v="123"/>
    <n v="174.4"/>
    <n v="207.7"/>
    <n v="175.2"/>
    <n v="177.3"/>
    <n v="179.2"/>
    <n v="169.5"/>
    <n v="152.80000000000001"/>
    <n v="171.1"/>
    <n v="120"/>
    <n v="209.7"/>
    <n v="172.3"/>
    <n v="193"/>
    <n v="177"/>
    <n v="199.5"/>
    <n v="186.1"/>
    <n v="178.7"/>
    <n v="185.1"/>
    <n v="173.5"/>
    <n v="181.9"/>
    <n v="174.2"/>
    <n v="184.4"/>
    <n v="164.2"/>
    <n v="170.3"/>
    <n v="175"/>
    <n v="181"/>
    <n v="174.1"/>
    <n v="177.2"/>
    <n v="2279.1999999999998"/>
    <n v="549.9"/>
    <n v="1223.1999999999998"/>
  </r>
  <r>
    <x v="0"/>
    <n v="2023"/>
    <s v="April"/>
    <x v="124"/>
    <n v="173.3"/>
    <n v="206.9"/>
    <n v="167.9"/>
    <n v="178.2"/>
    <n v="178.5"/>
    <n v="173.7"/>
    <n v="142.80000000000001"/>
    <n v="172.8"/>
    <n v="120.4"/>
    <n v="215.5"/>
    <n v="178.2"/>
    <n v="190.5"/>
    <n v="175.5"/>
    <n v="199.5"/>
    <n v="190.7"/>
    <n v="187.3"/>
    <n v="190.2"/>
    <n v="139.26"/>
    <n v="181.5"/>
    <n v="179.1"/>
    <n v="187.2"/>
    <n v="169.4"/>
    <n v="173.2"/>
    <n v="179.4"/>
    <n v="183.8"/>
    <n v="178.9"/>
    <n v="178.8"/>
    <n v="2274.1999999999998"/>
    <n v="568.20000000000005"/>
    <n v="1251"/>
  </r>
  <r>
    <x v="1"/>
    <n v="2023"/>
    <s v="April"/>
    <x v="124"/>
    <n v="174.8"/>
    <n v="213.7"/>
    <n v="172.4"/>
    <n v="178.8"/>
    <n v="168.7"/>
    <n v="179.2"/>
    <n v="179.9"/>
    <n v="174.7"/>
    <n v="123.1"/>
    <n v="207.8"/>
    <n v="165.5"/>
    <n v="197"/>
    <n v="182.1"/>
    <n v="203.5"/>
    <n v="181"/>
    <n v="167.7"/>
    <n v="178.9"/>
    <n v="175.2"/>
    <n v="182.1"/>
    <n v="169.6"/>
    <n v="181.5"/>
    <n v="160.1"/>
    <n v="168.8"/>
    <n v="174.2"/>
    <n v="184.4"/>
    <n v="170.9"/>
    <n v="177.4"/>
    <n v="2317.7000000000003"/>
    <n v="527.6"/>
    <n v="1209.5000000000002"/>
  </r>
  <r>
    <x v="2"/>
    <n v="2023"/>
    <s v="April"/>
    <x v="124"/>
    <n v="173.8"/>
    <n v="209.3"/>
    <n v="169.6"/>
    <n v="178.4"/>
    <n v="174.9"/>
    <n v="176.3"/>
    <n v="155.4"/>
    <n v="173.4"/>
    <n v="121.3"/>
    <n v="212.9"/>
    <n v="172.9"/>
    <n v="193.5"/>
    <n v="177.9"/>
    <n v="200.6"/>
    <n v="186.9"/>
    <n v="179.2"/>
    <n v="185.7"/>
    <n v="175.2"/>
    <n v="181.7"/>
    <n v="174.6"/>
    <n v="185"/>
    <n v="164.5"/>
    <n v="170.7"/>
    <n v="176.4"/>
    <n v="184"/>
    <n v="175"/>
    <n v="178.1"/>
    <n v="2289.6000000000004"/>
    <n v="551.79999999999995"/>
    <n v="1230.1999999999998"/>
  </r>
  <r>
    <x v="0"/>
    <n v="2023"/>
    <s v="May"/>
    <x v="125"/>
    <n v="173.2"/>
    <n v="211.5"/>
    <n v="171"/>
    <n v="179.6"/>
    <n v="173.3"/>
    <n v="169"/>
    <n v="148.69999999999999"/>
    <n v="174.9"/>
    <n v="121.9"/>
    <n v="221"/>
    <n v="178.7"/>
    <n v="191.1"/>
    <n v="176.8"/>
    <n v="199.9"/>
    <n v="191.2"/>
    <n v="187.9"/>
    <n v="190.8"/>
    <n v="139.26"/>
    <n v="182.5"/>
    <n v="179.8"/>
    <n v="187.8"/>
    <n v="169.7"/>
    <n v="173.8"/>
    <n v="180.3"/>
    <n v="184.9"/>
    <n v="179.5"/>
    <n v="179.8"/>
    <n v="2290.7000000000007"/>
    <n v="569.90000000000009"/>
    <n v="1255.8"/>
  </r>
  <r>
    <x v="1"/>
    <n v="2023"/>
    <s v="May"/>
    <x v="125"/>
    <n v="174.7"/>
    <n v="219.4"/>
    <n v="176.7"/>
    <n v="179.4"/>
    <n v="164.4"/>
    <n v="175.8"/>
    <n v="185"/>
    <n v="176.9"/>
    <n v="124.2"/>
    <n v="211.9"/>
    <n v="165.9"/>
    <n v="197.7"/>
    <n v="183.1"/>
    <n v="204.2"/>
    <n v="181.3"/>
    <n v="168.1"/>
    <n v="179.3"/>
    <n v="175.6"/>
    <n v="183.4"/>
    <n v="170.1"/>
    <n v="182.2"/>
    <n v="160.4"/>
    <n v="169.2"/>
    <n v="174.8"/>
    <n v="185.6"/>
    <n v="171.6"/>
    <n v="178.2"/>
    <n v="2335.1"/>
    <n v="528.70000000000005"/>
    <n v="1213.8999999999996"/>
  </r>
  <r>
    <x v="2"/>
    <n v="2023"/>
    <s v="May"/>
    <x v="125"/>
    <n v="173.7"/>
    <n v="214.3"/>
    <n v="173.2"/>
    <n v="179.5"/>
    <n v="170"/>
    <n v="172.2"/>
    <n v="161"/>
    <n v="175.6"/>
    <n v="122.7"/>
    <n v="218"/>
    <n v="173.4"/>
    <n v="194.2"/>
    <n v="179.1"/>
    <n v="201"/>
    <n v="187.3"/>
    <n v="179.7"/>
    <n v="186.2"/>
    <n v="175.6"/>
    <n v="182.8"/>
    <n v="175.2"/>
    <n v="185.7"/>
    <n v="164.8"/>
    <n v="171.2"/>
    <n v="177.1"/>
    <n v="185.2"/>
    <n v="175.7"/>
    <n v="179.1"/>
    <n v="2306.9"/>
    <n v="553.20000000000005"/>
    <n v="1234.9000000000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x v="0"/>
    <s v="January"/>
    <s v="January-2013"/>
    <n v="107.5"/>
    <n v="106.3"/>
    <n v="108.1"/>
    <n v="104.9"/>
    <n v="106.1"/>
    <n v="103.9"/>
    <n v="101.9"/>
    <n v="106.1"/>
    <n v="106.8"/>
    <n v="103.1"/>
    <n v="104.8"/>
    <n v="106.7"/>
    <n v="105.5"/>
    <n v="105.1"/>
    <n v="106.5"/>
    <n v="105.8"/>
    <n v="106.4"/>
    <n v="139.26"/>
    <n v="105.5"/>
    <n v="104.8"/>
    <n v="104"/>
    <n v="103.3"/>
    <n v="103.4"/>
    <n v="103.8"/>
    <n v="104.7"/>
    <n v="104"/>
    <n v="105.1"/>
    <n v="1371.6999999999998"/>
    <n v="318.70000000000005"/>
    <n v="728"/>
    <n v="2768.2599999999993"/>
  </r>
  <r>
    <x v="1"/>
    <x v="0"/>
    <s v="January"/>
    <s v="January-2013"/>
    <n v="110.5"/>
    <n v="109.1"/>
    <n v="113"/>
    <n v="103.6"/>
    <n v="103.4"/>
    <n v="102.3"/>
    <n v="102.9"/>
    <n v="105.8"/>
    <n v="105.1"/>
    <n v="101.8"/>
    <n v="105.1"/>
    <n v="107.9"/>
    <n v="105.9"/>
    <n v="105.2"/>
    <n v="105.9"/>
    <n v="105"/>
    <n v="105.8"/>
    <n v="100.3"/>
    <n v="105.4"/>
    <n v="104.8"/>
    <n v="104.1"/>
    <n v="103.2"/>
    <n v="102.9"/>
    <n v="103.5"/>
    <n v="104.3"/>
    <n v="103.7"/>
    <n v="104"/>
    <n v="1376.4"/>
    <n v="316.7"/>
    <n v="726.5"/>
    <n v="2730.5000000000005"/>
  </r>
  <r>
    <x v="2"/>
    <x v="0"/>
    <s v="January"/>
    <s v="January-2013"/>
    <n v="108.4"/>
    <n v="107.3"/>
    <n v="110"/>
    <n v="104.4"/>
    <n v="105.1"/>
    <n v="103.2"/>
    <n v="102.2"/>
    <n v="106"/>
    <n v="106.2"/>
    <n v="102.7"/>
    <n v="104.9"/>
    <n v="107.3"/>
    <n v="105.6"/>
    <n v="105.1"/>
    <n v="106.3"/>
    <n v="105.5"/>
    <n v="106.2"/>
    <n v="100.3"/>
    <n v="105.5"/>
    <n v="104.8"/>
    <n v="104"/>
    <n v="103.2"/>
    <n v="103.1"/>
    <n v="103.6"/>
    <n v="104.5"/>
    <n v="103.9"/>
    <n v="104.6"/>
    <n v="1373.3000000000002"/>
    <n v="318"/>
    <n v="727.1"/>
    <n v="2729.3"/>
  </r>
  <r>
    <x v="0"/>
    <x v="0"/>
    <s v="February"/>
    <s v="February-2013"/>
    <n v="109.2"/>
    <n v="108.7"/>
    <n v="110.2"/>
    <n v="105.4"/>
    <n v="106.7"/>
    <n v="104"/>
    <n v="102.4"/>
    <n v="105.9"/>
    <n v="105.7"/>
    <n v="103.1"/>
    <n v="105.1"/>
    <n v="107.7"/>
    <n v="106.3"/>
    <n v="105.6"/>
    <n v="107.1"/>
    <n v="106.3"/>
    <n v="107"/>
    <n v="139.26"/>
    <n v="106.2"/>
    <n v="105.2"/>
    <n v="104.4"/>
    <n v="103.9"/>
    <n v="104"/>
    <n v="104.1"/>
    <n v="104.6"/>
    <n v="104.4"/>
    <n v="105.8"/>
    <n v="1380.3999999999999"/>
    <n v="320.39999999999998"/>
    <n v="730.6"/>
    <n v="2782.4599999999991"/>
  </r>
  <r>
    <x v="1"/>
    <x v="0"/>
    <s v="February"/>
    <s v="February-2013"/>
    <n v="112.9"/>
    <n v="112.9"/>
    <n v="116.9"/>
    <n v="104"/>
    <n v="103.5"/>
    <n v="103.1"/>
    <n v="104.9"/>
    <n v="104.1"/>
    <n v="103.8"/>
    <n v="102.3"/>
    <n v="106"/>
    <n v="109"/>
    <n v="107.2"/>
    <n v="106"/>
    <n v="106.6"/>
    <n v="105.5"/>
    <n v="106.4"/>
    <n v="100.4"/>
    <n v="105.7"/>
    <n v="105.2"/>
    <n v="104.7"/>
    <n v="104.4"/>
    <n v="103.3"/>
    <n v="103.7"/>
    <n v="104.3"/>
    <n v="104.3"/>
    <n v="104.7"/>
    <n v="1390.6000000000001"/>
    <n v="318.5"/>
    <n v="729.9"/>
    <n v="2751.1"/>
  </r>
  <r>
    <x v="2"/>
    <x v="0"/>
    <s v="February"/>
    <s v="February-2013"/>
    <n v="110.4"/>
    <n v="110.2"/>
    <n v="112.8"/>
    <n v="104.9"/>
    <n v="105.5"/>
    <n v="103.6"/>
    <n v="103.2"/>
    <n v="105.3"/>
    <n v="105.1"/>
    <n v="102.8"/>
    <n v="105.5"/>
    <n v="108.3"/>
    <n v="106.6"/>
    <n v="105.7"/>
    <n v="106.9"/>
    <n v="106"/>
    <n v="106.8"/>
    <n v="100.4"/>
    <n v="106"/>
    <n v="105.2"/>
    <n v="104.5"/>
    <n v="104.2"/>
    <n v="103.6"/>
    <n v="103.9"/>
    <n v="104.5"/>
    <n v="104.4"/>
    <n v="105.3"/>
    <n v="1384.2"/>
    <n v="319.7"/>
    <n v="730.3"/>
    <n v="2746.2999999999997"/>
  </r>
  <r>
    <x v="0"/>
    <x v="0"/>
    <s v="March"/>
    <s v="March-2013"/>
    <n v="110.2"/>
    <n v="108.8"/>
    <n v="109.9"/>
    <n v="105.6"/>
    <n v="106.2"/>
    <n v="105.7"/>
    <n v="101.4"/>
    <n v="105.7"/>
    <n v="105"/>
    <n v="103.3"/>
    <n v="105.6"/>
    <n v="108.2"/>
    <n v="106.6"/>
    <n v="106.5"/>
    <n v="107.6"/>
    <n v="106.8"/>
    <n v="107.5"/>
    <n v="139.26"/>
    <n v="106.1"/>
    <n v="105.6"/>
    <n v="104.7"/>
    <n v="104.6"/>
    <n v="104"/>
    <n v="104.3"/>
    <n v="104.3"/>
    <n v="104.6"/>
    <n v="106"/>
    <n v="1382.2"/>
    <n v="321.89999999999998"/>
    <n v="732.09999999999991"/>
    <n v="2788.06"/>
  </r>
  <r>
    <x v="1"/>
    <x v="0"/>
    <s v="March"/>
    <s v="March-2013"/>
    <n v="113.9"/>
    <n v="111.4"/>
    <n v="113.2"/>
    <n v="104.3"/>
    <n v="102.7"/>
    <n v="104.9"/>
    <n v="103.8"/>
    <n v="103.5"/>
    <n v="102.6"/>
    <n v="102.4"/>
    <n v="107"/>
    <n v="109.8"/>
    <n v="107.3"/>
    <n v="106.8"/>
    <n v="107.2"/>
    <n v="106"/>
    <n v="107"/>
    <n v="100.4"/>
    <n v="106"/>
    <n v="105.7"/>
    <n v="105.2"/>
    <n v="105.5"/>
    <n v="103.5"/>
    <n v="103.8"/>
    <n v="104.2"/>
    <n v="104.9"/>
    <n v="105"/>
    <n v="1386.8"/>
    <n v="320.2"/>
    <n v="732.8"/>
    <n v="2753.0000000000005"/>
  </r>
  <r>
    <x v="2"/>
    <x v="0"/>
    <s v="March"/>
    <s v="March-2013"/>
    <n v="111.4"/>
    <n v="109.7"/>
    <n v="111.2"/>
    <n v="105.1"/>
    <n v="104.9"/>
    <n v="105.3"/>
    <n v="102.2"/>
    <n v="105"/>
    <n v="104.2"/>
    <n v="103"/>
    <n v="106.2"/>
    <n v="108.9"/>
    <n v="106.9"/>
    <n v="106.6"/>
    <n v="107.4"/>
    <n v="106.5"/>
    <n v="107.3"/>
    <n v="100.4"/>
    <n v="106.1"/>
    <n v="105.6"/>
    <n v="104.9"/>
    <n v="105.1"/>
    <n v="103.7"/>
    <n v="104"/>
    <n v="104.3"/>
    <n v="104.7"/>
    <n v="105.5"/>
    <n v="1384.0000000000002"/>
    <n v="321.2"/>
    <n v="732.3"/>
    <n v="2750.6"/>
  </r>
  <r>
    <x v="0"/>
    <x v="0"/>
    <s v="April"/>
    <s v="April-2013"/>
    <n v="110.2"/>
    <n v="109.5"/>
    <n v="106.9"/>
    <n v="106.3"/>
    <n v="105.7"/>
    <n v="108.3"/>
    <n v="103.4"/>
    <n v="105.7"/>
    <n v="104.2"/>
    <n v="103.2"/>
    <n v="106.5"/>
    <n v="108.8"/>
    <n v="107.1"/>
    <n v="107.1"/>
    <n v="108.1"/>
    <n v="107.4"/>
    <n v="108"/>
    <n v="139.26"/>
    <n v="106.5"/>
    <n v="106.1"/>
    <n v="105.1"/>
    <n v="104.4"/>
    <n v="104.5"/>
    <n v="104.8"/>
    <n v="102.7"/>
    <n v="104.6"/>
    <n v="106.4"/>
    <n v="1385.8"/>
    <n v="323.5"/>
    <n v="732.2"/>
    <n v="2794.3599999999997"/>
  </r>
  <r>
    <x v="1"/>
    <x v="0"/>
    <s v="April"/>
    <s v="April-2013"/>
    <n v="114.6"/>
    <n v="113.4"/>
    <n v="106"/>
    <n v="104.7"/>
    <n v="102.1"/>
    <n v="109.5"/>
    <n v="109.7"/>
    <n v="104.6"/>
    <n v="102"/>
    <n v="103.5"/>
    <n v="108.2"/>
    <n v="110.6"/>
    <n v="108.8"/>
    <n v="108.5"/>
    <n v="107.9"/>
    <n v="106.4"/>
    <n v="107.7"/>
    <n v="100.5"/>
    <n v="106.4"/>
    <n v="106.5"/>
    <n v="105.7"/>
    <n v="105"/>
    <n v="104"/>
    <n v="105.2"/>
    <n v="103.2"/>
    <n v="105.1"/>
    <n v="105.7"/>
    <n v="1397.6999999999998"/>
    <n v="322"/>
    <n v="734.7"/>
    <n v="2769.7999999999997"/>
  </r>
  <r>
    <x v="2"/>
    <x v="0"/>
    <s v="April"/>
    <s v="April-2013"/>
    <n v="111.6"/>
    <n v="110.9"/>
    <n v="106.6"/>
    <n v="105.7"/>
    <n v="104.4"/>
    <n v="108.9"/>
    <n v="105.5"/>
    <n v="105.3"/>
    <n v="103.5"/>
    <n v="103.3"/>
    <n v="107.2"/>
    <n v="109.6"/>
    <n v="107.7"/>
    <n v="107.5"/>
    <n v="108"/>
    <n v="107"/>
    <n v="107.9"/>
    <n v="100.5"/>
    <n v="106.5"/>
    <n v="106.3"/>
    <n v="105.3"/>
    <n v="104.7"/>
    <n v="104.2"/>
    <n v="105"/>
    <n v="102.9"/>
    <n v="104.8"/>
    <n v="106.1"/>
    <n v="1390.2"/>
    <n v="322.89999999999998"/>
    <n v="733.19999999999993"/>
    <n v="2760.7999999999997"/>
  </r>
  <r>
    <x v="0"/>
    <x v="0"/>
    <s v="May"/>
    <s v="May-2013"/>
    <n v="110.9"/>
    <n v="109.8"/>
    <n v="105.9"/>
    <n v="107.5"/>
    <n v="105.3"/>
    <n v="108.1"/>
    <n v="107.3"/>
    <n v="106.1"/>
    <n v="103.7"/>
    <n v="104"/>
    <n v="107.4"/>
    <n v="109.9"/>
    <n v="108.1"/>
    <n v="108.1"/>
    <n v="108.8"/>
    <n v="107.9"/>
    <n v="108.6"/>
    <n v="139.26"/>
    <n v="107.5"/>
    <n v="106.8"/>
    <n v="105.7"/>
    <n v="104.1"/>
    <n v="105"/>
    <n v="105.5"/>
    <n v="102.1"/>
    <n v="104.8"/>
    <n v="107.2"/>
    <n v="1394"/>
    <n v="325.29999999999995"/>
    <n v="734"/>
    <n v="2808.16"/>
  </r>
  <r>
    <x v="1"/>
    <x v="0"/>
    <s v="May"/>
    <s v="May-2013"/>
    <n v="115.4"/>
    <n v="114.2"/>
    <n v="102.7"/>
    <n v="105.5"/>
    <n v="101.5"/>
    <n v="110.6"/>
    <n v="123.7"/>
    <n v="105.2"/>
    <n v="101.9"/>
    <n v="105"/>
    <n v="109.1"/>
    <n v="111.3"/>
    <n v="111.1"/>
    <n v="109.8"/>
    <n v="108.5"/>
    <n v="106.7"/>
    <n v="108.3"/>
    <n v="100.5"/>
    <n v="107.2"/>
    <n v="107.1"/>
    <n v="106.2"/>
    <n v="103.9"/>
    <n v="104.6"/>
    <n v="105.7"/>
    <n v="102.6"/>
    <n v="104.9"/>
    <n v="106.6"/>
    <n v="1417.1999999999998"/>
    <n v="323.5"/>
    <n v="735.00000000000011"/>
    <n v="2793.2"/>
  </r>
  <r>
    <x v="2"/>
    <x v="0"/>
    <s v="May"/>
    <s v="May-2013"/>
    <n v="112.3"/>
    <n v="111.3"/>
    <n v="104.7"/>
    <n v="106.8"/>
    <n v="103.9"/>
    <n v="109.3"/>
    <n v="112.9"/>
    <n v="105.8"/>
    <n v="103.1"/>
    <n v="104.3"/>
    <n v="108.1"/>
    <n v="110.5"/>
    <n v="109.2"/>
    <n v="108.6"/>
    <n v="108.7"/>
    <n v="107.4"/>
    <n v="108.5"/>
    <n v="100.5"/>
    <n v="107.4"/>
    <n v="106.9"/>
    <n v="105.9"/>
    <n v="104"/>
    <n v="104.8"/>
    <n v="105.6"/>
    <n v="102.3"/>
    <n v="104.8"/>
    <n v="106.9"/>
    <n v="1402.1999999999998"/>
    <n v="324.60000000000002"/>
    <n v="734.3"/>
    <n v="2777.5999999999995"/>
  </r>
  <r>
    <x v="0"/>
    <x v="0"/>
    <s v="June"/>
    <s v="June-2013"/>
    <n v="112.3"/>
    <n v="112.1"/>
    <n v="108.1"/>
    <n v="108.3"/>
    <n v="105.9"/>
    <n v="109.2"/>
    <n v="118"/>
    <n v="106.8"/>
    <n v="104.1"/>
    <n v="105.4"/>
    <n v="108.2"/>
    <n v="111"/>
    <n v="110.6"/>
    <n v="109"/>
    <n v="109.7"/>
    <n v="108.8"/>
    <n v="109.5"/>
    <n v="139.26"/>
    <n v="108.5"/>
    <n v="107.5"/>
    <n v="106.3"/>
    <n v="105"/>
    <n v="105.6"/>
    <n v="106.5"/>
    <n v="102.5"/>
    <n v="105.5"/>
    <n v="108.9"/>
    <n v="1420"/>
    <n v="328"/>
    <n v="738.9"/>
    <n v="2843.66"/>
  </r>
  <r>
    <x v="1"/>
    <x v="0"/>
    <s v="June"/>
    <s v="June-2013"/>
    <n v="117"/>
    <n v="120.1"/>
    <n v="112.5"/>
    <n v="107.3"/>
    <n v="101.3"/>
    <n v="112.4"/>
    <n v="143.6"/>
    <n v="105.4"/>
    <n v="101.4"/>
    <n v="106.4"/>
    <n v="110"/>
    <n v="112.2"/>
    <n v="115"/>
    <n v="110.9"/>
    <n v="109.2"/>
    <n v="107.2"/>
    <n v="108.9"/>
    <n v="106.6"/>
    <n v="108"/>
    <n v="107.7"/>
    <n v="106.5"/>
    <n v="105.2"/>
    <n v="105.2"/>
    <n v="108.1"/>
    <n v="103.3"/>
    <n v="106.1"/>
    <n v="109.7"/>
    <n v="1464.6000000000001"/>
    <n v="325.3"/>
    <n v="742.09999999999991"/>
    <n v="2857.5"/>
  </r>
  <r>
    <x v="2"/>
    <x v="0"/>
    <s v="June"/>
    <s v="June-2013"/>
    <n v="113.8"/>
    <n v="114.9"/>
    <n v="109.8"/>
    <n v="107.9"/>
    <n v="104.2"/>
    <n v="110.7"/>
    <n v="126.7"/>
    <n v="106.3"/>
    <n v="103.2"/>
    <n v="105.7"/>
    <n v="109"/>
    <n v="111.6"/>
    <n v="112.2"/>
    <n v="109.5"/>
    <n v="109.5"/>
    <n v="108.1"/>
    <n v="109.3"/>
    <n v="106.6"/>
    <n v="108.3"/>
    <n v="107.6"/>
    <n v="106.4"/>
    <n v="105.1"/>
    <n v="105.4"/>
    <n v="107.4"/>
    <n v="102.8"/>
    <n v="105.8"/>
    <n v="109.3"/>
    <n v="1436"/>
    <n v="326.89999999999998"/>
    <n v="740.49999999999989"/>
    <n v="2827.8"/>
  </r>
  <r>
    <x v="0"/>
    <x v="0"/>
    <s v="July"/>
    <s v="July-2013"/>
    <n v="113.4"/>
    <n v="114.9"/>
    <n v="110.5"/>
    <n v="109.3"/>
    <n v="106.2"/>
    <n v="110.3"/>
    <n v="129.19999999999999"/>
    <n v="107.1"/>
    <n v="104.3"/>
    <n v="106.4"/>
    <n v="109.1"/>
    <n v="112.1"/>
    <n v="113.1"/>
    <n v="109.8"/>
    <n v="110.5"/>
    <n v="109.5"/>
    <n v="110.3"/>
    <n v="139.26"/>
    <n v="109.5"/>
    <n v="108.3"/>
    <n v="106.9"/>
    <n v="106.8"/>
    <n v="106.4"/>
    <n v="107.8"/>
    <n v="102.5"/>
    <n v="106.5"/>
    <n v="110.7"/>
    <n v="1445.8999999999996"/>
    <n v="330.3"/>
    <n v="745.19999999999993"/>
    <n v="2879.96"/>
  </r>
  <r>
    <x v="1"/>
    <x v="0"/>
    <s v="July"/>
    <s v="July-2013"/>
    <n v="117.8"/>
    <n v="119.2"/>
    <n v="114"/>
    <n v="108.3"/>
    <n v="101.1"/>
    <n v="113.2"/>
    <n v="160.9"/>
    <n v="105.1"/>
    <n v="101.3"/>
    <n v="107.5"/>
    <n v="110.4"/>
    <n v="113.1"/>
    <n v="117.5"/>
    <n v="111.7"/>
    <n v="109.8"/>
    <n v="107.8"/>
    <n v="109.5"/>
    <n v="107.7"/>
    <n v="108.6"/>
    <n v="108.1"/>
    <n v="107.1"/>
    <n v="107.3"/>
    <n v="105.9"/>
    <n v="110.1"/>
    <n v="103.2"/>
    <n v="107.3"/>
    <n v="111.4"/>
    <n v="1489.4"/>
    <n v="327.10000000000002"/>
    <n v="749"/>
    <n v="2893.4999999999995"/>
  </r>
  <r>
    <x v="2"/>
    <x v="0"/>
    <s v="July"/>
    <s v="July-2013"/>
    <n v="114.8"/>
    <n v="116.4"/>
    <n v="111.9"/>
    <n v="108.9"/>
    <n v="104.3"/>
    <n v="111.7"/>
    <n v="140"/>
    <n v="106.4"/>
    <n v="103.3"/>
    <n v="106.8"/>
    <n v="109.6"/>
    <n v="112.6"/>
    <n v="114.7"/>
    <n v="110.3"/>
    <n v="110.2"/>
    <n v="108.8"/>
    <n v="110"/>
    <n v="107.7"/>
    <n v="109.2"/>
    <n v="108.2"/>
    <n v="107"/>
    <n v="107.1"/>
    <n v="106.1"/>
    <n v="109.1"/>
    <n v="102.8"/>
    <n v="106.9"/>
    <n v="111"/>
    <n v="1461.3999999999999"/>
    <n v="329"/>
    <n v="747.19999999999993"/>
    <n v="2864.7999999999997"/>
  </r>
  <r>
    <x v="0"/>
    <x v="0"/>
    <s v="August"/>
    <s v="August-2013"/>
    <n v="114.3"/>
    <n v="115.4"/>
    <n v="111.1"/>
    <n v="110"/>
    <n v="106.4"/>
    <n v="110.8"/>
    <n v="138.9"/>
    <n v="107.4"/>
    <n v="104.1"/>
    <n v="106.9"/>
    <n v="109.7"/>
    <n v="112.6"/>
    <n v="114.9"/>
    <n v="110.7"/>
    <n v="111.3"/>
    <n v="110.2"/>
    <n v="111.1"/>
    <n v="139.26"/>
    <n v="109.9"/>
    <n v="108.7"/>
    <n v="107.5"/>
    <n v="107.8"/>
    <n v="106.8"/>
    <n v="108.7"/>
    <n v="105"/>
    <n v="107.5"/>
    <n v="112.1"/>
    <n v="1462.5"/>
    <n v="332.6"/>
    <n v="752"/>
    <n v="2906.9599999999996"/>
  </r>
  <r>
    <x v="1"/>
    <x v="0"/>
    <s v="August"/>
    <s v="August-2013"/>
    <n v="118.3"/>
    <n v="120.4"/>
    <n v="112.7"/>
    <n v="108.9"/>
    <n v="101.1"/>
    <n v="108.7"/>
    <n v="177"/>
    <n v="104.7"/>
    <n v="101"/>
    <n v="108.5"/>
    <n v="110.9"/>
    <n v="114.3"/>
    <n v="119.6"/>
    <n v="112.4"/>
    <n v="110.6"/>
    <n v="108.3"/>
    <n v="110.2"/>
    <n v="108.9"/>
    <n v="109.3"/>
    <n v="108.7"/>
    <n v="107.6"/>
    <n v="108.1"/>
    <n v="106.5"/>
    <n v="110.8"/>
    <n v="106"/>
    <n v="108.3"/>
    <n v="112.7"/>
    <n v="1506.1000000000001"/>
    <n v="329.09999999999997"/>
    <n v="755.99999999999989"/>
    <n v="2921.8"/>
  </r>
  <r>
    <x v="2"/>
    <x v="0"/>
    <s v="August"/>
    <s v="August-2013"/>
    <n v="115.6"/>
    <n v="117.2"/>
    <n v="111.7"/>
    <n v="109.6"/>
    <n v="104.5"/>
    <n v="109.8"/>
    <n v="151.80000000000001"/>
    <n v="106.5"/>
    <n v="103.1"/>
    <n v="107.4"/>
    <n v="110.2"/>
    <n v="113.4"/>
    <n v="116.6"/>
    <n v="111.2"/>
    <n v="111"/>
    <n v="109.4"/>
    <n v="110.7"/>
    <n v="108.9"/>
    <n v="109.7"/>
    <n v="108.7"/>
    <n v="107.5"/>
    <n v="108"/>
    <n v="106.6"/>
    <n v="109.9"/>
    <n v="105.4"/>
    <n v="107.9"/>
    <n v="112.4"/>
    <n v="1477.4"/>
    <n v="331.1"/>
    <n v="753.99999999999989"/>
    <n v="2892.2999999999997"/>
  </r>
  <r>
    <x v="0"/>
    <x v="0"/>
    <s v="September"/>
    <s v="September-2013"/>
    <n v="115.4"/>
    <n v="115.7"/>
    <n v="111.7"/>
    <n v="111"/>
    <n v="107.4"/>
    <n v="110.9"/>
    <n v="154"/>
    <n v="108.1"/>
    <n v="104.2"/>
    <n v="107.9"/>
    <n v="110.4"/>
    <n v="114"/>
    <n v="117.8"/>
    <n v="111.7"/>
    <n v="112.7"/>
    <n v="111.4"/>
    <n v="112.5"/>
    <n v="139.26"/>
    <n v="111.1"/>
    <n v="109.6"/>
    <n v="108.3"/>
    <n v="109.3"/>
    <n v="107.7"/>
    <n v="109.8"/>
    <n v="106.7"/>
    <n v="108.7"/>
    <n v="114.2"/>
    <n v="1488.5000000000002"/>
    <n v="336.6"/>
    <n v="760.1"/>
    <n v="2947.2599999999998"/>
  </r>
  <r>
    <x v="1"/>
    <x v="0"/>
    <s v="September"/>
    <s v="September-2013"/>
    <n v="118.6"/>
    <n v="119.1"/>
    <n v="113.2"/>
    <n v="109.6"/>
    <n v="101.7"/>
    <n v="103.2"/>
    <n v="174.3"/>
    <n v="105.1"/>
    <n v="100.8"/>
    <n v="109.1"/>
    <n v="111.1"/>
    <n v="115.4"/>
    <n v="119.2"/>
    <n v="112.9"/>
    <n v="111.4"/>
    <n v="109"/>
    <n v="111.1"/>
    <n v="109.7"/>
    <n v="109.5"/>
    <n v="109.6"/>
    <n v="107.9"/>
    <n v="110.4"/>
    <n v="107.4"/>
    <n v="111.2"/>
    <n v="106.9"/>
    <n v="109.4"/>
    <n v="113.2"/>
    <n v="1500.4"/>
    <n v="331.5"/>
    <n v="762.8"/>
    <n v="2926.7999999999997"/>
  </r>
  <r>
    <x v="2"/>
    <x v="0"/>
    <s v="September"/>
    <s v="September-2013"/>
    <n v="116.4"/>
    <n v="116.9"/>
    <n v="112.3"/>
    <n v="110.5"/>
    <n v="105.3"/>
    <n v="107.3"/>
    <n v="160.9"/>
    <n v="107.1"/>
    <n v="103.1"/>
    <n v="108.3"/>
    <n v="110.7"/>
    <n v="114.6"/>
    <n v="118.3"/>
    <n v="112"/>
    <n v="112.2"/>
    <n v="110.4"/>
    <n v="111.9"/>
    <n v="109.7"/>
    <n v="110.5"/>
    <n v="109.6"/>
    <n v="108.1"/>
    <n v="109.9"/>
    <n v="107.5"/>
    <n v="110.6"/>
    <n v="106.8"/>
    <n v="109"/>
    <n v="113.7"/>
    <n v="1491.6999999999998"/>
    <n v="334.5"/>
    <n v="761.5"/>
    <n v="2919.8999999999996"/>
  </r>
  <r>
    <x v="0"/>
    <x v="0"/>
    <s v="October"/>
    <s v="October-2013"/>
    <n v="116.3"/>
    <n v="115.4"/>
    <n v="112.6"/>
    <n v="111.7"/>
    <n v="107.7"/>
    <n v="113.2"/>
    <n v="164.9"/>
    <n v="108.3"/>
    <n v="103.9"/>
    <n v="108.2"/>
    <n v="111.1"/>
    <n v="114.9"/>
    <n v="119.8"/>
    <n v="112.2"/>
    <n v="113.6"/>
    <n v="112.3"/>
    <n v="113.4"/>
    <n v="139.26"/>
    <n v="111.6"/>
    <n v="110.4"/>
    <n v="108.9"/>
    <n v="109.3"/>
    <n v="108.3"/>
    <n v="110.2"/>
    <n v="107.5"/>
    <n v="109.1"/>
    <n v="115.5"/>
    <n v="1508"/>
    <n v="339.29999999999995"/>
    <n v="763.7"/>
    <n v="2974.06"/>
  </r>
  <r>
    <x v="1"/>
    <x v="0"/>
    <s v="October"/>
    <s v="October-2013"/>
    <n v="118.9"/>
    <n v="118.1"/>
    <n v="114.5"/>
    <n v="110.4"/>
    <n v="102.3"/>
    <n v="106.2"/>
    <n v="183.5"/>
    <n v="105.3"/>
    <n v="100.2"/>
    <n v="109.6"/>
    <n v="111.4"/>
    <n v="116"/>
    <n v="120.8"/>
    <n v="113.5"/>
    <n v="112.5"/>
    <n v="109.7"/>
    <n v="112"/>
    <n v="110.5"/>
    <n v="109.7"/>
    <n v="110.2"/>
    <n v="108.2"/>
    <n v="109.7"/>
    <n v="108"/>
    <n v="111.3"/>
    <n v="107.3"/>
    <n v="109.4"/>
    <n v="114"/>
    <n v="1517.1999999999998"/>
    <n v="334.2"/>
    <n v="764.09999999999991"/>
    <n v="2949.2"/>
  </r>
  <r>
    <x v="2"/>
    <x v="0"/>
    <s v="October"/>
    <s v="October-2013"/>
    <n v="117.1"/>
    <n v="116.3"/>
    <n v="113.3"/>
    <n v="111.2"/>
    <n v="105.7"/>
    <n v="109.9"/>
    <n v="171.2"/>
    <n v="107.3"/>
    <n v="102.7"/>
    <n v="108.7"/>
    <n v="111.2"/>
    <n v="115.4"/>
    <n v="120.2"/>
    <n v="112.5"/>
    <n v="113.2"/>
    <n v="111.2"/>
    <n v="112.8"/>
    <n v="110.5"/>
    <n v="110.9"/>
    <n v="110.3"/>
    <n v="108.6"/>
    <n v="109.5"/>
    <n v="108.1"/>
    <n v="110.8"/>
    <n v="107.4"/>
    <n v="109.2"/>
    <n v="114.8"/>
    <n v="1510.2000000000003"/>
    <n v="337.2"/>
    <n v="763.9"/>
    <n v="2945.2000000000003"/>
  </r>
  <r>
    <x v="0"/>
    <x v="0"/>
    <s v="November "/>
    <s v="November -2013"/>
    <n v="117.3"/>
    <n v="114.9"/>
    <n v="116.2"/>
    <n v="112.8"/>
    <n v="108.9"/>
    <n v="116.6"/>
    <n v="178.1"/>
    <n v="109.1"/>
    <n v="103.6"/>
    <n v="109"/>
    <n v="111.8"/>
    <n v="116"/>
    <n v="122.5"/>
    <n v="112.8"/>
    <n v="114.6"/>
    <n v="113.1"/>
    <n v="114.4"/>
    <n v="139.26"/>
    <n v="112.6"/>
    <n v="111.3"/>
    <n v="109.7"/>
    <n v="109.6"/>
    <n v="108.7"/>
    <n v="111"/>
    <n v="108.2"/>
    <n v="109.8"/>
    <n v="117.4"/>
    <n v="1536.8"/>
    <n v="342.1"/>
    <n v="768.3"/>
    <n v="3011.86"/>
  </r>
  <r>
    <x v="1"/>
    <x v="0"/>
    <s v="November"/>
    <s v="November-2013"/>
    <n v="119.8"/>
    <n v="116.3"/>
    <n v="122.6"/>
    <n v="112"/>
    <n v="103.2"/>
    <n v="110"/>
    <n v="192.8"/>
    <n v="106.3"/>
    <n v="99.5"/>
    <n v="110.3"/>
    <n v="111.8"/>
    <n v="117.1"/>
    <n v="122.9"/>
    <n v="114.1"/>
    <n v="113.5"/>
    <n v="110.3"/>
    <n v="113"/>
    <n v="111.1"/>
    <n v="110"/>
    <n v="110.9"/>
    <n v="108.6"/>
    <n v="109.5"/>
    <n v="108.5"/>
    <n v="111.3"/>
    <n v="107.9"/>
    <n v="109.6"/>
    <n v="115"/>
    <n v="1544.6"/>
    <n v="336.8"/>
    <n v="766.3"/>
    <n v="2982.8999999999996"/>
  </r>
  <r>
    <x v="2"/>
    <x v="0"/>
    <s v="November"/>
    <s v="November-2013"/>
    <n v="118.1"/>
    <n v="115.4"/>
    <n v="118.7"/>
    <n v="112.5"/>
    <n v="106.8"/>
    <n v="113.5"/>
    <n v="183.1"/>
    <n v="108.2"/>
    <n v="102.2"/>
    <n v="109.4"/>
    <n v="111.8"/>
    <n v="116.5"/>
    <n v="122.6"/>
    <n v="113.1"/>
    <n v="114.2"/>
    <n v="111.9"/>
    <n v="113.8"/>
    <n v="111.1"/>
    <n v="111.6"/>
    <n v="111.1"/>
    <n v="109.3"/>
    <n v="109.5"/>
    <n v="108.6"/>
    <n v="111.2"/>
    <n v="108.1"/>
    <n v="109.7"/>
    <n v="116.3"/>
    <n v="1538.8"/>
    <n v="339.90000000000003"/>
    <n v="767.50000000000011"/>
    <n v="2982"/>
  </r>
  <r>
    <x v="0"/>
    <x v="0"/>
    <s v="December"/>
    <s v="December-2013"/>
    <n v="118.4"/>
    <n v="115.9"/>
    <n v="120.4"/>
    <n v="113.8"/>
    <n v="109.5"/>
    <n v="115.5"/>
    <n v="145.69999999999999"/>
    <n v="109.5"/>
    <n v="102.9"/>
    <n v="109.8"/>
    <n v="112.1"/>
    <n v="116.8"/>
    <n v="118.7"/>
    <n v="113.6"/>
    <n v="115.8"/>
    <n v="114"/>
    <n v="115.5"/>
    <n v="139.26"/>
    <n v="112.8"/>
    <n v="112.1"/>
    <n v="110.1"/>
    <n v="109.9"/>
    <n v="109.2"/>
    <n v="111.6"/>
    <n v="108.1"/>
    <n v="110.1"/>
    <n v="115.5"/>
    <n v="1509"/>
    <n v="345.3"/>
    <n v="771.1"/>
    <n v="2991.0600000000004"/>
  </r>
  <r>
    <x v="1"/>
    <x v="0"/>
    <s v="December"/>
    <s v="December-2013"/>
    <n v="120.5"/>
    <n v="118.1"/>
    <n v="128.5"/>
    <n v="112.8"/>
    <n v="103.4"/>
    <n v="110.7"/>
    <n v="144.80000000000001"/>
    <n v="107.1"/>
    <n v="98.6"/>
    <n v="111.9"/>
    <n v="112.1"/>
    <n v="118.1"/>
    <n v="117.8"/>
    <n v="115"/>
    <n v="114.2"/>
    <n v="110.9"/>
    <n v="113.7"/>
    <n v="110.7"/>
    <n v="110.4"/>
    <n v="111.3"/>
    <n v="109"/>
    <n v="109.7"/>
    <n v="108.9"/>
    <n v="111.4"/>
    <n v="107.7"/>
    <n v="109.8"/>
    <n v="113.3"/>
    <n v="1504.4"/>
    <n v="338.8"/>
    <n v="767.8"/>
    <n v="2947.1"/>
  </r>
  <r>
    <x v="2"/>
    <x v="0"/>
    <s v="December"/>
    <s v="December-2013"/>
    <n v="119.1"/>
    <n v="116.7"/>
    <n v="123.5"/>
    <n v="113.4"/>
    <n v="107.3"/>
    <n v="113.3"/>
    <n v="145.4"/>
    <n v="108.7"/>
    <n v="101.5"/>
    <n v="110.5"/>
    <n v="112.1"/>
    <n v="117.4"/>
    <n v="118.4"/>
    <n v="114"/>
    <n v="115.2"/>
    <n v="112.7"/>
    <n v="114.8"/>
    <n v="110.7"/>
    <n v="111.9"/>
    <n v="111.7"/>
    <n v="109.7"/>
    <n v="109.8"/>
    <n v="109"/>
    <n v="111.5"/>
    <n v="107.9"/>
    <n v="110"/>
    <n v="114.5"/>
    <n v="1507.3000000000002"/>
    <n v="342.7"/>
    <n v="769.6"/>
    <n v="2956.2000000000003"/>
  </r>
  <r>
    <x v="0"/>
    <x v="1"/>
    <s v="January"/>
    <s v="January-2014"/>
    <n v="118.9"/>
    <n v="117.1"/>
    <n v="120.5"/>
    <n v="114.4"/>
    <n v="109"/>
    <n v="115.5"/>
    <n v="123.9"/>
    <n v="109.6"/>
    <n v="101.8"/>
    <n v="110.2"/>
    <n v="112.4"/>
    <n v="117.3"/>
    <n v="116"/>
    <n v="114"/>
    <n v="116.5"/>
    <n v="114.5"/>
    <n v="116.2"/>
    <n v="139.26"/>
    <n v="113"/>
    <n v="112.6"/>
    <n v="110.6"/>
    <n v="110.5"/>
    <n v="109.6"/>
    <n v="111.8"/>
    <n v="108.3"/>
    <n v="110.6"/>
    <n v="114.2"/>
    <n v="1486.6000000000001"/>
    <n v="347.2"/>
    <n v="773.99999999999989"/>
    <n v="2974.0600000000004"/>
  </r>
  <r>
    <x v="1"/>
    <x v="1"/>
    <s v="January"/>
    <s v="January-2014"/>
    <n v="121.2"/>
    <n v="122"/>
    <n v="129.9"/>
    <n v="113.6"/>
    <n v="102.9"/>
    <n v="112.1"/>
    <n v="118.9"/>
    <n v="107.5"/>
    <n v="96.9"/>
    <n v="112.7"/>
    <n v="112.1"/>
    <n v="119"/>
    <n v="115.5"/>
    <n v="115.7"/>
    <n v="114.8"/>
    <n v="111.3"/>
    <n v="114.3"/>
    <n v="111.6"/>
    <n v="111"/>
    <n v="111.9"/>
    <n v="109.7"/>
    <n v="110.8"/>
    <n v="109.8"/>
    <n v="111.5"/>
    <n v="108"/>
    <n v="110.5"/>
    <n v="112.9"/>
    <n v="1484.3"/>
    <n v="340.4"/>
    <n v="772.2"/>
    <n v="2935.1999999999994"/>
  </r>
  <r>
    <x v="2"/>
    <x v="1"/>
    <s v="January"/>
    <s v="January-2014"/>
    <n v="119.6"/>
    <n v="118.8"/>
    <n v="124.1"/>
    <n v="114.1"/>
    <n v="106.8"/>
    <n v="113.9"/>
    <n v="122.2"/>
    <n v="108.9"/>
    <n v="100.2"/>
    <n v="111"/>
    <n v="112.3"/>
    <n v="118.1"/>
    <n v="115.8"/>
    <n v="114.5"/>
    <n v="115.8"/>
    <n v="113.2"/>
    <n v="115.4"/>
    <n v="111.6"/>
    <n v="112.2"/>
    <n v="112.3"/>
    <n v="110.3"/>
    <n v="110.7"/>
    <n v="109.7"/>
    <n v="111.6"/>
    <n v="108.2"/>
    <n v="110.6"/>
    <n v="113.6"/>
    <n v="1485.7999999999997"/>
    <n v="344.4"/>
    <n v="773.40000000000009"/>
    <n v="2941.8999999999996"/>
  </r>
  <r>
    <x v="0"/>
    <x v="1"/>
    <s v="February"/>
    <s v="February-2014"/>
    <n v="119.4"/>
    <n v="117.7"/>
    <n v="121.2"/>
    <n v="115"/>
    <n v="109"/>
    <n v="116.6"/>
    <n v="116"/>
    <n v="109.8"/>
    <n v="101.1"/>
    <n v="110.4"/>
    <n v="112.9"/>
    <n v="117.8"/>
    <n v="115.3"/>
    <n v="114.2"/>
    <n v="117.1"/>
    <n v="114.5"/>
    <n v="116.7"/>
    <n v="139.26"/>
    <n v="113.2"/>
    <n v="112.9"/>
    <n v="110.9"/>
    <n v="110.8"/>
    <n v="109.9"/>
    <n v="112"/>
    <n v="108.7"/>
    <n v="110.9"/>
    <n v="114"/>
    <n v="1482.2"/>
    <n v="348.3"/>
    <n v="776.1"/>
    <n v="2973.2599999999993"/>
  </r>
  <r>
    <x v="1"/>
    <x v="1"/>
    <s v="February"/>
    <s v="February-2014"/>
    <n v="121.9"/>
    <n v="122"/>
    <n v="124.5"/>
    <n v="115.2"/>
    <n v="102.5"/>
    <n v="114.1"/>
    <n v="111.5"/>
    <n v="108.2"/>
    <n v="95.4"/>
    <n v="113.5"/>
    <n v="112.1"/>
    <n v="119.9"/>
    <n v="115.2"/>
    <n v="116.2"/>
    <n v="115.3"/>
    <n v="111.7"/>
    <n v="114.7"/>
    <n v="112.5"/>
    <n v="111.1"/>
    <n v="112.6"/>
    <n v="110.4"/>
    <n v="111.3"/>
    <n v="110.3"/>
    <n v="111.6"/>
    <n v="108.7"/>
    <n v="111"/>
    <n v="113.1"/>
    <n v="1476"/>
    <n v="341.7"/>
    <n v="775.90000000000009"/>
    <n v="2933.4"/>
  </r>
  <r>
    <x v="2"/>
    <x v="1"/>
    <s v="February"/>
    <s v="February-2014"/>
    <n v="120.2"/>
    <n v="119.2"/>
    <n v="122.5"/>
    <n v="115.1"/>
    <n v="106.6"/>
    <n v="115.4"/>
    <n v="114.5"/>
    <n v="109.3"/>
    <n v="99.2"/>
    <n v="111.4"/>
    <n v="112.6"/>
    <n v="118.8"/>
    <n v="115.3"/>
    <n v="114.7"/>
    <n v="116.4"/>
    <n v="113.3"/>
    <n v="115.9"/>
    <n v="112.5"/>
    <n v="112.4"/>
    <n v="112.8"/>
    <n v="110.7"/>
    <n v="111.1"/>
    <n v="110.1"/>
    <n v="111.8"/>
    <n v="108.7"/>
    <n v="110.9"/>
    <n v="113.6"/>
    <n v="1480.1"/>
    <n v="345.6"/>
    <n v="776.1"/>
    <n v="2941.3999999999996"/>
  </r>
  <r>
    <x v="0"/>
    <x v="1"/>
    <s v="March"/>
    <s v="March-2014"/>
    <n v="120.1"/>
    <n v="118.1"/>
    <n v="120.7"/>
    <n v="116.1"/>
    <n v="109.3"/>
    <n v="119.6"/>
    <n v="117.9"/>
    <n v="110.2"/>
    <n v="101.2"/>
    <n v="110.7"/>
    <n v="113"/>
    <n v="118.3"/>
    <n v="116.2"/>
    <n v="114.6"/>
    <n v="117.5"/>
    <n v="114.9"/>
    <n v="117.2"/>
    <n v="139.26"/>
    <n v="113.4"/>
    <n v="113.4"/>
    <n v="111.4"/>
    <n v="111.2"/>
    <n v="110.2"/>
    <n v="112.4"/>
    <n v="108.9"/>
    <n v="111.3"/>
    <n v="114.6"/>
    <n v="1491.4"/>
    <n v="349.6"/>
    <n v="778.8"/>
    <n v="2987.06"/>
  </r>
  <r>
    <x v="1"/>
    <x v="1"/>
    <s v="March"/>
    <s v="March-2014"/>
    <n v="122.1"/>
    <n v="121.4"/>
    <n v="121.5"/>
    <n v="116.2"/>
    <n v="102.8"/>
    <n v="117.7"/>
    <n v="113.3"/>
    <n v="108.9"/>
    <n v="96.3"/>
    <n v="114.1"/>
    <n v="112.2"/>
    <n v="120.5"/>
    <n v="116"/>
    <n v="116.7"/>
    <n v="115.8"/>
    <n v="112.1"/>
    <n v="115.2"/>
    <n v="113.2"/>
    <n v="110.9"/>
    <n v="113"/>
    <n v="110.8"/>
    <n v="111.6"/>
    <n v="110.9"/>
    <n v="111.8"/>
    <n v="109.2"/>
    <n v="111.4"/>
    <n v="113.7"/>
    <n v="1483"/>
    <n v="343.09999999999997"/>
    <n v="778.69999999999993"/>
    <n v="2945.5999999999995"/>
  </r>
  <r>
    <x v="2"/>
    <x v="1"/>
    <s v="Marcrh"/>
    <s v="Marcrh-2014"/>
    <n v="120.7"/>
    <n v="119.3"/>
    <n v="121"/>
    <n v="116.1"/>
    <n v="106.9"/>
    <n v="118.7"/>
    <n v="116.3"/>
    <n v="109.8"/>
    <n v="99.6"/>
    <n v="111.8"/>
    <n v="112.7"/>
    <n v="119.3"/>
    <n v="116.1"/>
    <n v="115.2"/>
    <n v="116.8"/>
    <n v="113.7"/>
    <n v="116.4"/>
    <n v="113.2"/>
    <n v="112.5"/>
    <n v="113.2"/>
    <n v="111.2"/>
    <n v="111.4"/>
    <n v="110.6"/>
    <n v="112"/>
    <n v="109"/>
    <n v="111.3"/>
    <n v="114.2"/>
    <n v="1488.2999999999997"/>
    <n v="346.9"/>
    <n v="778.69999999999993"/>
    <n v="2954.7999999999993"/>
  </r>
  <r>
    <x v="0"/>
    <x v="1"/>
    <s v="April"/>
    <s v="April-2014"/>
    <n v="120.2"/>
    <n v="118.9"/>
    <n v="118.1"/>
    <n v="117"/>
    <n v="109.7"/>
    <n v="125.5"/>
    <n v="120.5"/>
    <n v="111"/>
    <n v="102.6"/>
    <n v="111.2"/>
    <n v="113.5"/>
    <n v="118.7"/>
    <n v="117.2"/>
    <n v="115.4"/>
    <n v="118.1"/>
    <n v="116.1"/>
    <n v="117.8"/>
    <n v="139.26"/>
    <n v="113.4"/>
    <n v="113.7"/>
    <n v="111.8"/>
    <n v="111.2"/>
    <n v="110.5"/>
    <n v="113"/>
    <n v="108.9"/>
    <n v="111.5"/>
    <n v="115.4"/>
    <n v="1504.1000000000001"/>
    <n v="352"/>
    <n v="780.6"/>
    <n v="3004.7600000000007"/>
  </r>
  <r>
    <x v="1"/>
    <x v="1"/>
    <s v="April"/>
    <s v="April-2014"/>
    <n v="122.5"/>
    <n v="121.7"/>
    <n v="113.3"/>
    <n v="117"/>
    <n v="103.1"/>
    <n v="126.7"/>
    <n v="121.2"/>
    <n v="111"/>
    <n v="100.3"/>
    <n v="115.3"/>
    <n v="112.7"/>
    <n v="121"/>
    <n v="118.2"/>
    <n v="117.6"/>
    <n v="116.3"/>
    <n v="112.5"/>
    <n v="115.7"/>
    <n v="113.9"/>
    <n v="110.9"/>
    <n v="113.4"/>
    <n v="111"/>
    <n v="111.2"/>
    <n v="111.2"/>
    <n v="112.5"/>
    <n v="109.1"/>
    <n v="111.4"/>
    <n v="114.7"/>
    <n v="1504.0000000000002"/>
    <n v="344.5"/>
    <n v="779.8"/>
    <n v="2970.7000000000003"/>
  </r>
  <r>
    <x v="2"/>
    <x v="1"/>
    <s v="April"/>
    <s v="April-2014"/>
    <n v="120.9"/>
    <n v="119.9"/>
    <n v="116.2"/>
    <n v="117"/>
    <n v="107.3"/>
    <n v="126.1"/>
    <n v="120.7"/>
    <n v="111"/>
    <n v="101.8"/>
    <n v="112.6"/>
    <n v="113.2"/>
    <n v="119.8"/>
    <n v="117.6"/>
    <n v="116"/>
    <n v="117.4"/>
    <n v="114.6"/>
    <n v="117"/>
    <n v="113.9"/>
    <n v="112.5"/>
    <n v="113.6"/>
    <n v="111.5"/>
    <n v="111.2"/>
    <n v="110.9"/>
    <n v="112.7"/>
    <n v="109"/>
    <n v="111.5"/>
    <n v="115.1"/>
    <n v="1504.1"/>
    <n v="349"/>
    <n v="780.40000000000009"/>
    <n v="2975.9"/>
  </r>
  <r>
    <x v="0"/>
    <x v="1"/>
    <s v="May"/>
    <s v="May-2014"/>
    <n v="120.3"/>
    <n v="120.2"/>
    <n v="116.9"/>
    <n v="118"/>
    <n v="110.1"/>
    <n v="126.3"/>
    <n v="123.9"/>
    <n v="111.5"/>
    <n v="103.5"/>
    <n v="111.6"/>
    <n v="114.2"/>
    <n v="119.2"/>
    <n v="118.2"/>
    <n v="116.3"/>
    <n v="118.7"/>
    <n v="116.8"/>
    <n v="118.5"/>
    <n v="139.26"/>
    <n v="113.4"/>
    <n v="114.1"/>
    <n v="112.1"/>
    <n v="111.4"/>
    <n v="110.9"/>
    <n v="113.1"/>
    <n v="108.9"/>
    <n v="111.8"/>
    <n v="116"/>
    <n v="1513.8999999999999"/>
    <n v="354"/>
    <n v="782.3"/>
    <n v="3019.1600000000003"/>
  </r>
  <r>
    <x v="1"/>
    <x v="1"/>
    <s v="May"/>
    <s v="May-2014"/>
    <n v="122.7"/>
    <n v="124.1"/>
    <n v="114.2"/>
    <n v="119.1"/>
    <n v="103.5"/>
    <n v="129.19999999999999"/>
    <n v="127"/>
    <n v="112.6"/>
    <n v="101.3"/>
    <n v="117"/>
    <n v="112.9"/>
    <n v="121.7"/>
    <n v="120"/>
    <n v="118.3"/>
    <n v="116.8"/>
    <n v="112.9"/>
    <n v="116.2"/>
    <n v="114.3"/>
    <n v="111.1"/>
    <n v="114.1"/>
    <n v="111.2"/>
    <n v="111.3"/>
    <n v="111.5"/>
    <n v="112.9"/>
    <n v="109.3"/>
    <n v="111.7"/>
    <n v="115.6"/>
    <n v="1525.3000000000002"/>
    <n v="345.9"/>
    <n v="782"/>
    <n v="2996.9000000000005"/>
  </r>
  <r>
    <x v="2"/>
    <x v="1"/>
    <s v="May"/>
    <s v="May-2014"/>
    <n v="121.1"/>
    <n v="121.6"/>
    <n v="115.9"/>
    <n v="118.4"/>
    <n v="107.7"/>
    <n v="127.7"/>
    <n v="125"/>
    <n v="111.9"/>
    <n v="102.8"/>
    <n v="113.4"/>
    <n v="113.7"/>
    <n v="120.4"/>
    <n v="118.9"/>
    <n v="116.8"/>
    <n v="118"/>
    <n v="115.2"/>
    <n v="117.6"/>
    <n v="114.3"/>
    <n v="112.5"/>
    <n v="114.1"/>
    <n v="111.8"/>
    <n v="111.3"/>
    <n v="111.2"/>
    <n v="113"/>
    <n v="109.1"/>
    <n v="111.8"/>
    <n v="115.8"/>
    <n v="1518.5000000000005"/>
    <n v="350.79999999999995"/>
    <n v="782.3"/>
    <n v="2995.2000000000007"/>
  </r>
  <r>
    <x v="0"/>
    <x v="1"/>
    <s v="June"/>
    <s v="June-2014"/>
    <n v="120.7"/>
    <n v="121.6"/>
    <n v="116.1"/>
    <n v="119.3"/>
    <n v="110.3"/>
    <n v="125.8"/>
    <n v="129.30000000000001"/>
    <n v="112.2"/>
    <n v="103.6"/>
    <n v="112.3"/>
    <n v="114.9"/>
    <n v="120.1"/>
    <n v="119.5"/>
    <n v="117.3"/>
    <n v="119.7"/>
    <n v="117.3"/>
    <n v="119.3"/>
    <n v="139.26"/>
    <n v="114.4"/>
    <n v="114.9"/>
    <n v="112.8"/>
    <n v="112.2"/>
    <n v="111.4"/>
    <n v="114.3"/>
    <n v="108"/>
    <n v="112.3"/>
    <n v="117"/>
    <n v="1525.6999999999998"/>
    <n v="356.3"/>
    <n v="785.89999999999986"/>
    <n v="3038.86"/>
  </r>
  <r>
    <x v="1"/>
    <x v="1"/>
    <s v="June"/>
    <s v="June-2014"/>
    <n v="123.1"/>
    <n v="125.9"/>
    <n v="115.4"/>
    <n v="120.4"/>
    <n v="103.4"/>
    <n v="131.19999999999999"/>
    <n v="137.5"/>
    <n v="112.8"/>
    <n v="101.4"/>
    <n v="118.3"/>
    <n v="113.2"/>
    <n v="122.4"/>
    <n v="122"/>
    <n v="119"/>
    <n v="117.4"/>
    <n v="113.2"/>
    <n v="116.7"/>
    <n v="113.9"/>
    <n v="111.2"/>
    <n v="114.3"/>
    <n v="111.4"/>
    <n v="111.5"/>
    <n v="111.8"/>
    <n v="115.1"/>
    <n v="108.7"/>
    <n v="112.2"/>
    <n v="116.4"/>
    <n v="1547"/>
    <n v="347.3"/>
    <n v="785.00000000000011"/>
    <n v="3023.4"/>
  </r>
  <r>
    <x v="2"/>
    <x v="1"/>
    <s v="June"/>
    <s v="June-2014"/>
    <n v="121.5"/>
    <n v="123.1"/>
    <n v="115.8"/>
    <n v="119.7"/>
    <n v="107.8"/>
    <n v="128.30000000000001"/>
    <n v="132.1"/>
    <n v="112.4"/>
    <n v="102.9"/>
    <n v="114.3"/>
    <n v="114.2"/>
    <n v="121.2"/>
    <n v="120.4"/>
    <n v="117.8"/>
    <n v="118.8"/>
    <n v="115.6"/>
    <n v="118.3"/>
    <n v="113.9"/>
    <n v="113.2"/>
    <n v="114.6"/>
    <n v="112.3"/>
    <n v="111.8"/>
    <n v="111.6"/>
    <n v="114.8"/>
    <n v="108.3"/>
    <n v="112.3"/>
    <n v="116.7"/>
    <n v="1533.7000000000003"/>
    <n v="352.7"/>
    <n v="785.69999999999982"/>
    <n v="3017.0000000000005"/>
  </r>
  <r>
    <x v="0"/>
    <x v="1"/>
    <s v="July"/>
    <s v="July-2014"/>
    <n v="121.7"/>
    <n v="122.5"/>
    <n v="117.7"/>
    <n v="120.6"/>
    <n v="110.4"/>
    <n v="129.1"/>
    <n v="150.1"/>
    <n v="113.2"/>
    <n v="104.8"/>
    <n v="113.3"/>
    <n v="115.6"/>
    <n v="120.9"/>
    <n v="123.3"/>
    <n v="118"/>
    <n v="120.7"/>
    <n v="118.3"/>
    <n v="120.3"/>
    <n v="139.26"/>
    <n v="115.3"/>
    <n v="115.4"/>
    <n v="113.4"/>
    <n v="113.2"/>
    <n v="111.8"/>
    <n v="115.5"/>
    <n v="108.8"/>
    <n v="113.1"/>
    <n v="119.5"/>
    <n v="1563.2"/>
    <n v="359.3"/>
    <n v="791.19999999999993"/>
    <n v="3086.26"/>
  </r>
  <r>
    <x v="1"/>
    <x v="1"/>
    <s v="July"/>
    <s v="July-2014"/>
    <n v="123.8"/>
    <n v="126.4"/>
    <n v="118"/>
    <n v="121.6"/>
    <n v="103.5"/>
    <n v="133.69999999999999"/>
    <n v="172.4"/>
    <n v="113.1"/>
    <n v="102.7"/>
    <n v="120"/>
    <n v="113.8"/>
    <n v="123.4"/>
    <n v="127.1"/>
    <n v="121"/>
    <n v="118"/>
    <n v="113.6"/>
    <n v="117.4"/>
    <n v="114.8"/>
    <n v="111.6"/>
    <n v="114.9"/>
    <n v="111.5"/>
    <n v="113"/>
    <n v="112.4"/>
    <n v="117.8"/>
    <n v="109.7"/>
    <n v="113.5"/>
    <n v="118.9"/>
    <n v="1599.5"/>
    <n v="349"/>
    <n v="792.8"/>
    <n v="3088.7000000000003"/>
  </r>
  <r>
    <x v="2"/>
    <x v="1"/>
    <s v="July"/>
    <s v="July-2014"/>
    <n v="122.4"/>
    <n v="123.9"/>
    <n v="117.8"/>
    <n v="121"/>
    <n v="107.9"/>
    <n v="131.19999999999999"/>
    <n v="157.69999999999999"/>
    <n v="113.2"/>
    <n v="104.1"/>
    <n v="115.5"/>
    <n v="114.8"/>
    <n v="122.1"/>
    <n v="124.7"/>
    <n v="118.8"/>
    <n v="119.6"/>
    <n v="116.3"/>
    <n v="119.1"/>
    <n v="114.8"/>
    <n v="113.9"/>
    <n v="115.2"/>
    <n v="112.7"/>
    <n v="113.1"/>
    <n v="112.1"/>
    <n v="116.8"/>
    <n v="109.2"/>
    <n v="113.3"/>
    <n v="119.2"/>
    <n v="1576.3"/>
    <n v="355"/>
    <n v="792.4"/>
    <n v="3071.2000000000003"/>
  </r>
  <r>
    <x v="0"/>
    <x v="1"/>
    <s v="August"/>
    <s v="August-2014"/>
    <n v="121.8"/>
    <n v="122.8"/>
    <n v="117.8"/>
    <n v="121.9"/>
    <n v="110.6"/>
    <n v="129.69999999999999"/>
    <n v="161.1"/>
    <n v="114.1"/>
    <n v="105.1"/>
    <n v="114.6"/>
    <n v="115.8"/>
    <n v="121.7"/>
    <n v="125.3"/>
    <n v="118.8"/>
    <n v="120.9"/>
    <n v="118.8"/>
    <n v="120.7"/>
    <n v="139.26"/>
    <n v="115.4"/>
    <n v="115.9"/>
    <n v="114"/>
    <n v="113.2"/>
    <n v="112.2"/>
    <n v="116.2"/>
    <n v="109.4"/>
    <n v="113.5"/>
    <n v="120.7"/>
    <n v="1582.2999999999997"/>
    <n v="360.4"/>
    <n v="794.4"/>
    <n v="3110.56"/>
  </r>
  <r>
    <x v="1"/>
    <x v="1"/>
    <s v="August"/>
    <s v="August-2014"/>
    <n v="124.8"/>
    <n v="127.3"/>
    <n v="116.5"/>
    <n v="122.2"/>
    <n v="103.6"/>
    <n v="132.69999999999999"/>
    <n v="181.9"/>
    <n v="115.2"/>
    <n v="102.7"/>
    <n v="122.1"/>
    <n v="114.4"/>
    <n v="124.7"/>
    <n v="128.9"/>
    <n v="123"/>
    <n v="118.6"/>
    <n v="114.1"/>
    <n v="117.9"/>
    <n v="115.5"/>
    <n v="111.8"/>
    <n v="115.3"/>
    <n v="112.2"/>
    <n v="112.5"/>
    <n v="112.9"/>
    <n v="119.2"/>
    <n v="110.5"/>
    <n v="113.9"/>
    <n v="119.9"/>
    <n v="1617"/>
    <n v="350.6"/>
    <n v="796.5"/>
    <n v="3114.4"/>
  </r>
  <r>
    <x v="2"/>
    <x v="1"/>
    <s v="August"/>
    <s v="August-2014"/>
    <n v="122.7"/>
    <n v="124.4"/>
    <n v="117.3"/>
    <n v="122"/>
    <n v="108"/>
    <n v="131.1"/>
    <n v="168.2"/>
    <n v="114.5"/>
    <n v="104.3"/>
    <n v="117.1"/>
    <n v="115.2"/>
    <n v="123.1"/>
    <n v="126.6"/>
    <n v="119.9"/>
    <n v="120"/>
    <n v="116.8"/>
    <n v="119.6"/>
    <n v="115.5"/>
    <n v="114"/>
    <n v="115.6"/>
    <n v="113.3"/>
    <n v="112.8"/>
    <n v="112.6"/>
    <n v="118"/>
    <n v="109.9"/>
    <n v="113.7"/>
    <n v="120.3"/>
    <n v="1594.4999999999998"/>
    <n v="356.4"/>
    <n v="795.9"/>
    <n v="3096.2"/>
  </r>
  <r>
    <x v="0"/>
    <x v="1"/>
    <s v="September"/>
    <s v="September-2014"/>
    <n v="122.3"/>
    <n v="122.4"/>
    <n v="117.8"/>
    <n v="122.7"/>
    <n v="110.4"/>
    <n v="129.80000000000001"/>
    <n v="158.80000000000001"/>
    <n v="115"/>
    <n v="104.7"/>
    <n v="114.9"/>
    <n v="116.5"/>
    <n v="122.6"/>
    <n v="125.3"/>
    <n v="119.5"/>
    <n v="121.7"/>
    <n v="119.2"/>
    <n v="121.3"/>
    <n v="139.26"/>
    <n v="115.8"/>
    <n v="116.7"/>
    <n v="114.5"/>
    <n v="112.8"/>
    <n v="112.6"/>
    <n v="116.6"/>
    <n v="109.1"/>
    <n v="113.7"/>
    <n v="120.9"/>
    <n v="1583.2"/>
    <n v="362.2"/>
    <n v="796.00000000000011"/>
    <n v="3115.96"/>
  </r>
  <r>
    <x v="1"/>
    <x v="1"/>
    <s v="September"/>
    <s v="September-2014"/>
    <n v="124.2"/>
    <n v="125.4"/>
    <n v="116.4"/>
    <n v="122.7"/>
    <n v="103.5"/>
    <n v="124.5"/>
    <n v="168.6"/>
    <n v="116.9"/>
    <n v="101.9"/>
    <n v="122.9"/>
    <n v="114.8"/>
    <n v="125.2"/>
    <n v="126.7"/>
    <n v="124.3"/>
    <n v="119.2"/>
    <n v="114.5"/>
    <n v="118.4"/>
    <n v="116.1"/>
    <n v="111.8"/>
    <n v="115.5"/>
    <n v="112.3"/>
    <n v="111.2"/>
    <n v="113.4"/>
    <n v="120"/>
    <n v="110"/>
    <n v="113.6"/>
    <n v="119.2"/>
    <n v="1593.7000000000003"/>
    <n v="352.1"/>
    <n v="796"/>
    <n v="3094.0000000000005"/>
  </r>
  <r>
    <x v="2"/>
    <x v="1"/>
    <s v="September"/>
    <s v="September-2014"/>
    <n v="122.9"/>
    <n v="123.5"/>
    <n v="117.3"/>
    <n v="122.7"/>
    <n v="107.9"/>
    <n v="127.3"/>
    <n v="162.1"/>
    <n v="115.6"/>
    <n v="103.8"/>
    <n v="117.6"/>
    <n v="115.8"/>
    <n v="123.8"/>
    <n v="125.8"/>
    <n v="120.8"/>
    <n v="120.7"/>
    <n v="117.2"/>
    <n v="120.1"/>
    <n v="116.1"/>
    <n v="114.3"/>
    <n v="116.1"/>
    <n v="113.7"/>
    <n v="112"/>
    <n v="113.1"/>
    <n v="118.6"/>
    <n v="109.5"/>
    <n v="113.7"/>
    <n v="120.1"/>
    <n v="1586.0999999999997"/>
    <n v="358"/>
    <n v="796.7"/>
    <n v="3092"/>
  </r>
  <r>
    <x v="0"/>
    <x v="1"/>
    <s v="October"/>
    <s v="October-2014"/>
    <n v="122.6"/>
    <n v="122.5"/>
    <n v="118.3"/>
    <n v="123.2"/>
    <n v="110.5"/>
    <n v="128.9"/>
    <n v="155.30000000000001"/>
    <n v="115.5"/>
    <n v="104"/>
    <n v="115.3"/>
    <n v="116.8"/>
    <n v="123.2"/>
    <n v="125.1"/>
    <n v="120"/>
    <n v="122.7"/>
    <n v="120.3"/>
    <n v="122.3"/>
    <n v="139.26"/>
    <n v="116.4"/>
    <n v="117.5"/>
    <n v="115.3"/>
    <n v="112.6"/>
    <n v="113"/>
    <n v="116.9"/>
    <n v="109.3"/>
    <n v="114"/>
    <n v="121"/>
    <n v="1581.1999999999998"/>
    <n v="365.3"/>
    <n v="798.59999999999991"/>
    <n v="3120.7599999999998"/>
  </r>
  <r>
    <x v="1"/>
    <x v="1"/>
    <s v="October"/>
    <s v="October-2014"/>
    <n v="124.6"/>
    <n v="126.1"/>
    <n v="117.8"/>
    <n v="123.1"/>
    <n v="103.5"/>
    <n v="123.5"/>
    <n v="159.6"/>
    <n v="117.4"/>
    <n v="101.2"/>
    <n v="123.8"/>
    <n v="115.2"/>
    <n v="125.9"/>
    <n v="125.8"/>
    <n v="124.3"/>
    <n v="119.6"/>
    <n v="114.9"/>
    <n v="118.9"/>
    <n v="116.7"/>
    <n v="112"/>
    <n v="115.8"/>
    <n v="112.6"/>
    <n v="111"/>
    <n v="113.6"/>
    <n v="120.2"/>
    <n v="110.1"/>
    <n v="113.7"/>
    <n v="119.1"/>
    <n v="1587.5"/>
    <n v="353.4"/>
    <n v="797.00000000000011"/>
    <n v="3090.9"/>
  </r>
  <r>
    <x v="2"/>
    <x v="1"/>
    <s v="October"/>
    <s v="October-2014"/>
    <n v="123.2"/>
    <n v="123.8"/>
    <n v="118.1"/>
    <n v="123.2"/>
    <n v="107.9"/>
    <n v="126.4"/>
    <n v="156.80000000000001"/>
    <n v="116.1"/>
    <n v="103.1"/>
    <n v="118.1"/>
    <n v="116.1"/>
    <n v="124.5"/>
    <n v="125.4"/>
    <n v="121.1"/>
    <n v="121.5"/>
    <n v="118.1"/>
    <n v="121"/>
    <n v="116.7"/>
    <n v="114.7"/>
    <n v="116.7"/>
    <n v="114.3"/>
    <n v="111.8"/>
    <n v="113.3"/>
    <n v="118.8"/>
    <n v="109.6"/>
    <n v="113.9"/>
    <n v="120.1"/>
    <n v="1582.7"/>
    <n v="360.6"/>
    <n v="798.4"/>
    <n v="3094.2"/>
  </r>
  <r>
    <x v="0"/>
    <x v="1"/>
    <s v="November"/>
    <s v="November-2014"/>
    <n v="122.7"/>
    <n v="122.6"/>
    <n v="119.9"/>
    <n v="124"/>
    <n v="110.5"/>
    <n v="128.80000000000001"/>
    <n v="152"/>
    <n v="116.2"/>
    <n v="103.3"/>
    <n v="115.8"/>
    <n v="116.8"/>
    <n v="124.5"/>
    <n v="124.9"/>
    <n v="120.8"/>
    <n v="123.3"/>
    <n v="120.5"/>
    <n v="122.9"/>
    <n v="139.26"/>
    <n v="117.3"/>
    <n v="118.1"/>
    <n v="115.9"/>
    <n v="112"/>
    <n v="113.3"/>
    <n v="117.2"/>
    <n v="108.8"/>
    <n v="114.1"/>
    <n v="121.1"/>
    <n v="1582"/>
    <n v="366.70000000000005"/>
    <n v="799.4"/>
    <n v="3125.46"/>
  </r>
  <r>
    <x v="1"/>
    <x v="1"/>
    <s v="November"/>
    <s v="November-2014"/>
    <n v="124.5"/>
    <n v="125.6"/>
    <n v="122.7"/>
    <n v="124.6"/>
    <n v="103.2"/>
    <n v="122.2"/>
    <n v="153.19999999999999"/>
    <n v="119.3"/>
    <n v="99.8"/>
    <n v="124.6"/>
    <n v="115.8"/>
    <n v="126.9"/>
    <n v="125.4"/>
    <n v="125.8"/>
    <n v="120.3"/>
    <n v="115.4"/>
    <n v="119.5"/>
    <n v="117.1"/>
    <n v="112.6"/>
    <n v="116.4"/>
    <n v="113"/>
    <n v="109.7"/>
    <n v="114"/>
    <n v="120.3"/>
    <n v="109.6"/>
    <n v="113.4"/>
    <n v="119"/>
    <n v="1587.8"/>
    <n v="355.2"/>
    <n v="796.4"/>
    <n v="3094.9"/>
  </r>
  <r>
    <x v="2"/>
    <x v="1"/>
    <s v="November"/>
    <s v="November-2014"/>
    <n v="123.3"/>
    <n v="123.7"/>
    <n v="121"/>
    <n v="124.2"/>
    <n v="107.8"/>
    <n v="125.7"/>
    <n v="152.4"/>
    <n v="117.2"/>
    <n v="102.1"/>
    <n v="118.7"/>
    <n v="116.4"/>
    <n v="125.6"/>
    <n v="125.1"/>
    <n v="122.1"/>
    <n v="122.1"/>
    <n v="118.4"/>
    <n v="121.6"/>
    <n v="117.1"/>
    <n v="115.5"/>
    <n v="117.3"/>
    <n v="114.8"/>
    <n v="110.8"/>
    <n v="113.7"/>
    <n v="119"/>
    <n v="109.1"/>
    <n v="113.8"/>
    <n v="120.1"/>
    <n v="1583.2"/>
    <n v="362.1"/>
    <n v="798.49999999999989"/>
    <n v="3098.5"/>
  </r>
  <r>
    <x v="0"/>
    <x v="1"/>
    <s v="December"/>
    <s v="December-2014"/>
    <n v="122.4"/>
    <n v="122.4"/>
    <n v="121.8"/>
    <n v="124.2"/>
    <n v="110.2"/>
    <n v="128.6"/>
    <n v="140.30000000000001"/>
    <n v="116.3"/>
    <n v="102"/>
    <n v="116"/>
    <n v="117.3"/>
    <n v="124.8"/>
    <n v="123.3"/>
    <n v="121.7"/>
    <n v="123.8"/>
    <n v="120.6"/>
    <n v="123.3"/>
    <n v="139.26"/>
    <n v="117.4"/>
    <n v="118.2"/>
    <n v="116.2"/>
    <n v="111.5"/>
    <n v="113.3"/>
    <n v="117.7"/>
    <n v="109.4"/>
    <n v="114.2"/>
    <n v="120.3"/>
    <n v="1569.6"/>
    <n v="367.7"/>
    <n v="800.5"/>
    <n v="3116.1600000000003"/>
  </r>
  <r>
    <x v="1"/>
    <x v="1"/>
    <s v="December"/>
    <s v="December-2014"/>
    <n v="124"/>
    <n v="124.7"/>
    <n v="126.3"/>
    <n v="124.9"/>
    <n v="103"/>
    <n v="122.3"/>
    <n v="141"/>
    <n v="120.1"/>
    <n v="97.8"/>
    <n v="125.4"/>
    <n v="116.1"/>
    <n v="127.6"/>
    <n v="124"/>
    <n v="126.4"/>
    <n v="120.7"/>
    <n v="115.8"/>
    <n v="120"/>
    <n v="116.5"/>
    <n v="113"/>
    <n v="116.8"/>
    <n v="113.2"/>
    <n v="108.8"/>
    <n v="114.3"/>
    <n v="120.7"/>
    <n v="110.4"/>
    <n v="113.4"/>
    <n v="118.4"/>
    <n v="1577.1999999999998"/>
    <n v="356.5"/>
    <n v="797.6"/>
    <n v="3087.2"/>
  </r>
  <r>
    <x v="2"/>
    <x v="1"/>
    <s v="December"/>
    <s v="December-2014"/>
    <n v="122.9"/>
    <n v="123.2"/>
    <n v="123.5"/>
    <n v="124.5"/>
    <n v="107.6"/>
    <n v="125.7"/>
    <n v="140.5"/>
    <n v="117.6"/>
    <n v="100.6"/>
    <n v="119.1"/>
    <n v="116.8"/>
    <n v="126.1"/>
    <n v="123.6"/>
    <n v="123"/>
    <n v="122.6"/>
    <n v="118.6"/>
    <n v="122"/>
    <n v="116.5"/>
    <n v="115.7"/>
    <n v="117.5"/>
    <n v="115.1"/>
    <n v="110.1"/>
    <n v="113.9"/>
    <n v="119.5"/>
    <n v="109.8"/>
    <n v="113.8"/>
    <n v="119.4"/>
    <n v="1571.6999999999998"/>
    <n v="363.2"/>
    <n v="799.69999999999993"/>
    <n v="3089.7999999999997"/>
  </r>
  <r>
    <x v="0"/>
    <x v="2"/>
    <s v="January"/>
    <s v="January-2015"/>
    <n v="123.1"/>
    <n v="123.1"/>
    <n v="122.1"/>
    <n v="124.9"/>
    <n v="111"/>
    <n v="130.4"/>
    <n v="132.30000000000001"/>
    <n v="117.2"/>
    <n v="100.5"/>
    <n v="117.2"/>
    <n v="117.9"/>
    <n v="125.6"/>
    <n v="122.8"/>
    <n v="122.7"/>
    <n v="124.4"/>
    <n v="121.6"/>
    <n v="124"/>
    <n v="139.26"/>
    <n v="118.4"/>
    <n v="118.9"/>
    <n v="116.6"/>
    <n v="111"/>
    <n v="114"/>
    <n v="118.2"/>
    <n v="110.2"/>
    <n v="114.5"/>
    <n v="120.3"/>
    <n v="1568.1"/>
    <n v="370"/>
    <n v="803.40000000000009"/>
    <n v="3121.86"/>
  </r>
  <r>
    <x v="1"/>
    <x v="2"/>
    <s v="January"/>
    <s v="January-2015"/>
    <n v="124"/>
    <n v="125.5"/>
    <n v="126.6"/>
    <n v="125.2"/>
    <n v="104.3"/>
    <n v="121.3"/>
    <n v="134.4"/>
    <n v="122.9"/>
    <n v="96.1"/>
    <n v="126.6"/>
    <n v="116.5"/>
    <n v="128"/>
    <n v="123.5"/>
    <n v="127.4"/>
    <n v="121"/>
    <n v="116.1"/>
    <n v="120.2"/>
    <n v="117.3"/>
    <n v="113.4"/>
    <n v="117.2"/>
    <n v="113.7"/>
    <n v="107.9"/>
    <n v="114.6"/>
    <n v="120.8"/>
    <n v="111.4"/>
    <n v="113.4"/>
    <n v="118.5"/>
    <n v="1574.8999999999999"/>
    <n v="357.3"/>
    <n v="798.99999999999989"/>
    <n v="3089.3"/>
  </r>
  <r>
    <x v="2"/>
    <x v="2"/>
    <s v="January"/>
    <s v="January-2015"/>
    <n v="123.4"/>
    <n v="123.9"/>
    <n v="123.8"/>
    <n v="125"/>
    <n v="108.5"/>
    <n v="126.2"/>
    <n v="133"/>
    <n v="119.1"/>
    <n v="99"/>
    <n v="120.3"/>
    <n v="117.3"/>
    <n v="126.7"/>
    <n v="123.1"/>
    <n v="124"/>
    <n v="123.1"/>
    <n v="119.3"/>
    <n v="122.5"/>
    <n v="117.3"/>
    <n v="116.5"/>
    <n v="118.1"/>
    <n v="115.5"/>
    <n v="109.4"/>
    <n v="114.3"/>
    <n v="119.7"/>
    <n v="110.7"/>
    <n v="114"/>
    <n v="119.5"/>
    <n v="1569.3"/>
    <n v="364.9"/>
    <n v="801.7"/>
    <n v="3093.7"/>
  </r>
  <r>
    <x v="0"/>
    <x v="2"/>
    <s v="February"/>
    <s v="February-2015"/>
    <n v="123.4"/>
    <n v="124.4"/>
    <n v="122.1"/>
    <n v="125.8"/>
    <n v="111.5"/>
    <n v="129.4"/>
    <n v="128.19999999999999"/>
    <n v="118.8"/>
    <n v="100"/>
    <n v="118.6"/>
    <n v="118.8"/>
    <n v="126.8"/>
    <n v="122.8"/>
    <n v="124.2"/>
    <n v="125.4"/>
    <n v="122.7"/>
    <n v="125"/>
    <n v="139.26"/>
    <n v="120"/>
    <n v="119.6"/>
    <n v="117.7"/>
    <n v="110.9"/>
    <n v="114.8"/>
    <n v="118.7"/>
    <n v="110.8"/>
    <n v="115"/>
    <n v="120.6"/>
    <n v="1570.5999999999997"/>
    <n v="373.1"/>
    <n v="807.5"/>
    <n v="3134.66"/>
  </r>
  <r>
    <x v="1"/>
    <x v="2"/>
    <s v="February"/>
    <s v="February-2015"/>
    <n v="124.3"/>
    <n v="126.5"/>
    <n v="119.5"/>
    <n v="125.6"/>
    <n v="104.9"/>
    <n v="121.6"/>
    <n v="131.80000000000001"/>
    <n v="125.1"/>
    <n v="95"/>
    <n v="127.7"/>
    <n v="116.8"/>
    <n v="128.6"/>
    <n v="123.7"/>
    <n v="128.1"/>
    <n v="121.3"/>
    <n v="116.5"/>
    <n v="120.6"/>
    <n v="118.1"/>
    <n v="114"/>
    <n v="117.7"/>
    <n v="114.1"/>
    <n v="106.8"/>
    <n v="114.9"/>
    <n v="120.4"/>
    <n v="111.7"/>
    <n v="113.2"/>
    <n v="118.7"/>
    <n v="1571.1000000000001"/>
    <n v="358.4"/>
    <n v="798.80000000000007"/>
    <n v="3088.5"/>
  </r>
  <r>
    <x v="2"/>
    <x v="2"/>
    <s v="February"/>
    <s v="February-2015"/>
    <n v="123.7"/>
    <n v="125.1"/>
    <n v="121.1"/>
    <n v="125.7"/>
    <n v="109.1"/>
    <n v="125.8"/>
    <n v="129.4"/>
    <n v="120.9"/>
    <n v="98.3"/>
    <n v="121.6"/>
    <n v="118"/>
    <n v="127.6"/>
    <n v="123.1"/>
    <n v="125.2"/>
    <n v="123.8"/>
    <n v="120.1"/>
    <n v="123.3"/>
    <n v="118.1"/>
    <n v="117.7"/>
    <n v="118.7"/>
    <n v="116.3"/>
    <n v="108.7"/>
    <n v="114.9"/>
    <n v="119.7"/>
    <n v="111.2"/>
    <n v="114.1"/>
    <n v="119.7"/>
    <n v="1569.3999999999996"/>
    <n v="367.2"/>
    <n v="803.60000000000014"/>
    <n v="3101.1999999999994"/>
  </r>
  <r>
    <x v="0"/>
    <x v="2"/>
    <s v="March"/>
    <s v="March-2015"/>
    <n v="123.3"/>
    <n v="124.7"/>
    <n v="118.9"/>
    <n v="126"/>
    <n v="111.8"/>
    <n v="130.9"/>
    <n v="128"/>
    <n v="119.9"/>
    <n v="98.9"/>
    <n v="119.4"/>
    <n v="118.9"/>
    <n v="127.7"/>
    <n v="123.1"/>
    <n v="124.7"/>
    <n v="126"/>
    <n v="122.9"/>
    <n v="125.5"/>
    <n v="139.26"/>
    <n v="120.6"/>
    <n v="120.2"/>
    <n v="118.2"/>
    <n v="111.6"/>
    <n v="115.5"/>
    <n v="119.4"/>
    <n v="110.8"/>
    <n v="115.5"/>
    <n v="121.1"/>
    <n v="1571.5"/>
    <n v="374.4"/>
    <n v="811.19999999999993"/>
    <n v="3141.6599999999994"/>
  </r>
  <r>
    <x v="1"/>
    <x v="2"/>
    <s v="March"/>
    <s v="March-2015"/>
    <n v="124"/>
    <n v="126.7"/>
    <n v="113.5"/>
    <n v="125.9"/>
    <n v="104.8"/>
    <n v="123.8"/>
    <n v="131.4"/>
    <n v="127.2"/>
    <n v="93.2"/>
    <n v="127.4"/>
    <n v="117"/>
    <n v="129.19999999999999"/>
    <n v="123.9"/>
    <n v="128.80000000000001"/>
    <n v="121.7"/>
    <n v="116.9"/>
    <n v="120.9"/>
    <n v="118.6"/>
    <n v="114.4"/>
    <n v="118"/>
    <n v="114.3"/>
    <n v="108.4"/>
    <n v="115.4"/>
    <n v="120.6"/>
    <n v="111.3"/>
    <n v="113.8"/>
    <n v="119.1"/>
    <n v="1568.0000000000002"/>
    <n v="359.5"/>
    <n v="801.8"/>
    <n v="3091.1000000000004"/>
  </r>
  <r>
    <x v="2"/>
    <x v="2"/>
    <s v="March"/>
    <s v="March-2015"/>
    <n v="123.5"/>
    <n v="125.4"/>
    <n v="116.8"/>
    <n v="126"/>
    <n v="109.2"/>
    <n v="127.6"/>
    <n v="129.19999999999999"/>
    <n v="122.4"/>
    <n v="97"/>
    <n v="122.1"/>
    <n v="118.1"/>
    <n v="128.4"/>
    <n v="123.4"/>
    <n v="125.8"/>
    <n v="124.3"/>
    <n v="120.4"/>
    <n v="123.7"/>
    <n v="118.6"/>
    <n v="118.3"/>
    <n v="119.2"/>
    <n v="116.7"/>
    <n v="109.9"/>
    <n v="115.4"/>
    <n v="120.1"/>
    <n v="111"/>
    <n v="114.7"/>
    <n v="120.2"/>
    <n v="1569.1"/>
    <n v="368.4"/>
    <n v="807.00000000000011"/>
    <n v="3107.2000000000003"/>
  </r>
  <r>
    <x v="0"/>
    <x v="2"/>
    <s v="April"/>
    <s v="April-2015"/>
    <n v="123.3"/>
    <n v="125.5"/>
    <n v="117.2"/>
    <n v="126.8"/>
    <n v="111.9"/>
    <n v="134.19999999999999"/>
    <n v="127.5"/>
    <n v="121.5"/>
    <n v="97.8"/>
    <n v="119.8"/>
    <n v="119.4"/>
    <n v="128.69999999999999"/>
    <n v="123.6"/>
    <n v="125.7"/>
    <n v="126.4"/>
    <n v="123.3"/>
    <n v="126"/>
    <n v="139.26"/>
    <n v="121.2"/>
    <n v="120.9"/>
    <n v="118.6"/>
    <n v="111.9"/>
    <n v="116.2"/>
    <n v="119.9"/>
    <n v="111.6"/>
    <n v="116"/>
    <n v="121.5"/>
    <n v="1577.2"/>
    <n v="375.7"/>
    <n v="815.1"/>
    <n v="3154.16"/>
  </r>
  <r>
    <x v="1"/>
    <x v="2"/>
    <s v="April"/>
    <s v="April-2015"/>
    <n v="123.8"/>
    <n v="128.19999999999999"/>
    <n v="110"/>
    <n v="126.3"/>
    <n v="104.5"/>
    <n v="130.6"/>
    <n v="130.80000000000001"/>
    <n v="131.30000000000001"/>
    <n v="91.6"/>
    <n v="127.7"/>
    <n v="117.2"/>
    <n v="129.5"/>
    <n v="124.6"/>
    <n v="130.1"/>
    <n v="122.1"/>
    <n v="117.2"/>
    <n v="121.3"/>
    <n v="119.2"/>
    <n v="114.7"/>
    <n v="118.4"/>
    <n v="114.6"/>
    <n v="108.4"/>
    <n v="115.6"/>
    <n v="121.7"/>
    <n v="111.8"/>
    <n v="114.2"/>
    <n v="119.7"/>
    <n v="1576.1"/>
    <n v="360.6"/>
    <n v="804.7"/>
    <n v="3105.3999999999992"/>
  </r>
  <r>
    <x v="2"/>
    <x v="2"/>
    <s v="April"/>
    <s v="April-2015"/>
    <n v="123.5"/>
    <n v="126.4"/>
    <n v="114.4"/>
    <n v="126.6"/>
    <n v="109.2"/>
    <n v="132.5"/>
    <n v="128.6"/>
    <n v="124.8"/>
    <n v="95.7"/>
    <n v="122.4"/>
    <n v="118.5"/>
    <n v="129.1"/>
    <n v="124"/>
    <n v="126.9"/>
    <n v="124.7"/>
    <n v="120.8"/>
    <n v="124.1"/>
    <n v="119.2"/>
    <n v="118.7"/>
    <n v="119.7"/>
    <n v="117.1"/>
    <n v="110.1"/>
    <n v="115.9"/>
    <n v="121"/>
    <n v="111.7"/>
    <n v="115.1"/>
    <n v="120.7"/>
    <n v="1575.7"/>
    <n v="369.6"/>
    <n v="810.6"/>
    <n v="3120.7"/>
  </r>
  <r>
    <x v="0"/>
    <x v="2"/>
    <s v="May"/>
    <s v="May-2015"/>
    <n v="123.5"/>
    <n v="127.1"/>
    <n v="117.3"/>
    <n v="127.7"/>
    <n v="112.5"/>
    <n v="134.1"/>
    <n v="128.5"/>
    <n v="124.3"/>
    <n v="97.6"/>
    <n v="120.7"/>
    <n v="120.2"/>
    <n v="129.80000000000001"/>
    <n v="124.4"/>
    <n v="126.7"/>
    <n v="127.3"/>
    <n v="124.1"/>
    <n v="126.8"/>
    <n v="139.26"/>
    <n v="121.9"/>
    <n v="121.5"/>
    <n v="119.4"/>
    <n v="113.3"/>
    <n v="116.7"/>
    <n v="120.5"/>
    <n v="112.3"/>
    <n v="116.9"/>
    <n v="122.4"/>
    <n v="1587.7"/>
    <n v="378.2"/>
    <n v="820.59999999999991"/>
    <n v="3174.36"/>
  </r>
  <r>
    <x v="1"/>
    <x v="2"/>
    <s v="May"/>
    <s v="May-2015"/>
    <n v="123.8"/>
    <n v="129.69999999999999"/>
    <n v="111.3"/>
    <n v="126.6"/>
    <n v="105.2"/>
    <n v="130.80000000000001"/>
    <n v="135.6"/>
    <n v="142.6"/>
    <n v="90.8"/>
    <n v="128.80000000000001"/>
    <n v="117.7"/>
    <n v="129.9"/>
    <n v="126.1"/>
    <n v="131.30000000000001"/>
    <n v="122.4"/>
    <n v="117.4"/>
    <n v="121.6"/>
    <n v="119.6"/>
    <n v="114.9"/>
    <n v="118.7"/>
    <n v="114.9"/>
    <n v="110.8"/>
    <n v="116"/>
    <n v="122"/>
    <n v="112.4"/>
    <n v="115.2"/>
    <n v="120.7"/>
    <n v="1598.9"/>
    <n v="361.4"/>
    <n v="810.00000000000011"/>
    <n v="3136.1000000000004"/>
  </r>
  <r>
    <x v="2"/>
    <x v="2"/>
    <s v="May"/>
    <s v="May-2015"/>
    <n v="123.6"/>
    <n v="128"/>
    <n v="115"/>
    <n v="127.3"/>
    <n v="109.8"/>
    <n v="132.6"/>
    <n v="130.9"/>
    <n v="130.5"/>
    <n v="95.3"/>
    <n v="123.4"/>
    <n v="119.2"/>
    <n v="129.80000000000001"/>
    <n v="125"/>
    <n v="127.9"/>
    <n v="125.4"/>
    <n v="121.3"/>
    <n v="124.7"/>
    <n v="119.6"/>
    <n v="119.2"/>
    <n v="120.2"/>
    <n v="117.7"/>
    <n v="112"/>
    <n v="116.3"/>
    <n v="121.4"/>
    <n v="112.3"/>
    <n v="116.1"/>
    <n v="121.6"/>
    <n v="1590.4"/>
    <n v="371.4"/>
    <n v="816"/>
    <n v="3144.5"/>
  </r>
  <r>
    <x v="0"/>
    <x v="2"/>
    <s v="June"/>
    <s v="June-2015"/>
    <n v="124.1"/>
    <n v="130.4"/>
    <n v="122.1"/>
    <n v="128.69999999999999"/>
    <n v="114.1"/>
    <n v="133.19999999999999"/>
    <n v="135.19999999999999"/>
    <n v="131.9"/>
    <n v="96.3"/>
    <n v="123"/>
    <n v="121.1"/>
    <n v="131.19999999999999"/>
    <n v="126.6"/>
    <n v="128.19999999999999"/>
    <n v="128.4"/>
    <n v="125.1"/>
    <n v="128"/>
    <n v="139.26"/>
    <n v="122.6"/>
    <n v="122.8"/>
    <n v="120.4"/>
    <n v="114.2"/>
    <n v="117.9"/>
    <n v="122"/>
    <n v="113"/>
    <n v="117.9"/>
    <n v="124.1"/>
    <n v="1617.8999999999999"/>
    <n v="381.5"/>
    <n v="828.19999999999993"/>
    <n v="3217.6599999999994"/>
  </r>
  <r>
    <x v="1"/>
    <x v="2"/>
    <s v="June"/>
    <s v="June-2015"/>
    <n v="123.6"/>
    <n v="134.4"/>
    <n v="120.9"/>
    <n v="127.3"/>
    <n v="106"/>
    <n v="132.30000000000001"/>
    <n v="146.69999999999999"/>
    <n v="148.1"/>
    <n v="89.8"/>
    <n v="130.5"/>
    <n v="118"/>
    <n v="130.5"/>
    <n v="128.5"/>
    <n v="132.1"/>
    <n v="123.2"/>
    <n v="117.6"/>
    <n v="122.3"/>
    <n v="119"/>
    <n v="115.1"/>
    <n v="119.2"/>
    <n v="115.4"/>
    <n v="111.7"/>
    <n v="116.2"/>
    <n v="123.8"/>
    <n v="112.5"/>
    <n v="116"/>
    <n v="121.7"/>
    <n v="1636.6"/>
    <n v="363.1"/>
    <n v="814.8"/>
    <n v="3180.7"/>
  </r>
  <r>
    <x v="2"/>
    <x v="2"/>
    <s v="June"/>
    <s v="June-2015"/>
    <n v="123.9"/>
    <n v="131.80000000000001"/>
    <n v="121.6"/>
    <n v="128.19999999999999"/>
    <n v="111.1"/>
    <n v="132.80000000000001"/>
    <n v="139.1"/>
    <n v="137.4"/>
    <n v="94.1"/>
    <n v="125.5"/>
    <n v="119.8"/>
    <n v="130.9"/>
    <n v="127.3"/>
    <n v="129.19999999999999"/>
    <n v="126.4"/>
    <n v="122"/>
    <n v="125.7"/>
    <n v="119"/>
    <n v="119.8"/>
    <n v="121.1"/>
    <n v="118.5"/>
    <n v="112.9"/>
    <n v="116.9"/>
    <n v="123.1"/>
    <n v="112.8"/>
    <n v="117"/>
    <n v="123"/>
    <n v="1623.5"/>
    <n v="374.1"/>
    <n v="822.3"/>
    <n v="3187.8999999999996"/>
  </r>
  <r>
    <x v="0"/>
    <x v="2"/>
    <s v="July"/>
    <s v="July-2015"/>
    <n v="124"/>
    <n v="131.5"/>
    <n v="122"/>
    <n v="128.69999999999999"/>
    <n v="113.5"/>
    <n v="133.30000000000001"/>
    <n v="140.80000000000001"/>
    <n v="133.80000000000001"/>
    <n v="94.1"/>
    <n v="123.4"/>
    <n v="121"/>
    <n v="131.69999999999999"/>
    <n v="127.5"/>
    <n v="129.4"/>
    <n v="128.80000000000001"/>
    <n v="125.5"/>
    <n v="128.30000000000001"/>
    <n v="139.26"/>
    <n v="123"/>
    <n v="123"/>
    <n v="120.8"/>
    <n v="114.1"/>
    <n v="118"/>
    <n v="122.9"/>
    <n v="112.7"/>
    <n v="118.1"/>
    <n v="124.7"/>
    <n v="1625.3"/>
    <n v="382.6"/>
    <n v="829.6"/>
    <n v="3229.16"/>
  </r>
  <r>
    <x v="1"/>
    <x v="2"/>
    <s v="July"/>
    <s v="July-2015"/>
    <n v="123.2"/>
    <n v="134.30000000000001"/>
    <n v="119.5"/>
    <n v="127.7"/>
    <n v="106.3"/>
    <n v="132.80000000000001"/>
    <n v="153.5"/>
    <n v="149.5"/>
    <n v="85.7"/>
    <n v="131.5"/>
    <n v="118.3"/>
    <n v="131.1"/>
    <n v="129.5"/>
    <n v="133.1"/>
    <n v="123.5"/>
    <n v="117.9"/>
    <n v="122.7"/>
    <n v="119.9"/>
    <n v="115.3"/>
    <n v="119.5"/>
    <n v="116"/>
    <n v="111.5"/>
    <n v="116.6"/>
    <n v="125.4"/>
    <n v="111.7"/>
    <n v="116.3"/>
    <n v="122.4"/>
    <n v="1642.8999999999999"/>
    <n v="364.1"/>
    <n v="817"/>
    <n v="3192.3"/>
  </r>
  <r>
    <x v="2"/>
    <x v="2"/>
    <s v="July"/>
    <s v="July-2015"/>
    <n v="123.7"/>
    <n v="132.5"/>
    <n v="121"/>
    <n v="128.30000000000001"/>
    <n v="110.9"/>
    <n v="133.1"/>
    <n v="145.1"/>
    <n v="139.1"/>
    <n v="91.3"/>
    <n v="126.1"/>
    <n v="119.9"/>
    <n v="131.4"/>
    <n v="128.19999999999999"/>
    <n v="130.4"/>
    <n v="126.7"/>
    <n v="122.3"/>
    <n v="126.1"/>
    <n v="119.9"/>
    <n v="120.1"/>
    <n v="121.3"/>
    <n v="119"/>
    <n v="112.7"/>
    <n v="117.2"/>
    <n v="124.4"/>
    <n v="112.3"/>
    <n v="117.2"/>
    <n v="123.6"/>
    <n v="1630.6000000000001"/>
    <n v="375.1"/>
    <n v="824.1"/>
    <n v="3200.2000000000003"/>
  </r>
  <r>
    <x v="0"/>
    <x v="2"/>
    <s v="August"/>
    <s v="August-2015"/>
    <n v="124.7"/>
    <n v="131.30000000000001"/>
    <n v="121.3"/>
    <n v="128.80000000000001"/>
    <n v="114"/>
    <n v="134.19999999999999"/>
    <n v="153.6"/>
    <n v="137.9"/>
    <n v="93.1"/>
    <n v="123.9"/>
    <n v="121.5"/>
    <n v="132.5"/>
    <n v="129.80000000000001"/>
    <n v="130.1"/>
    <n v="129.5"/>
    <n v="126.3"/>
    <n v="129"/>
    <n v="139.26"/>
    <n v="123.8"/>
    <n v="123.7"/>
    <n v="121.1"/>
    <n v="113.6"/>
    <n v="118.5"/>
    <n v="123.6"/>
    <n v="112.5"/>
    <n v="118.2"/>
    <n v="126.1"/>
    <n v="1646.6"/>
    <n v="384.8"/>
    <n v="831.2"/>
    <n v="3255.76"/>
  </r>
  <r>
    <x v="1"/>
    <x v="2"/>
    <s v="August"/>
    <s v="August-2015"/>
    <n v="123.1"/>
    <n v="131.69999999999999"/>
    <n v="118.1"/>
    <n v="128"/>
    <n v="106.8"/>
    <n v="130.1"/>
    <n v="165.5"/>
    <n v="156"/>
    <n v="85.3"/>
    <n v="132.69999999999999"/>
    <n v="118.8"/>
    <n v="131.69999999999999"/>
    <n v="131.1"/>
    <n v="134.19999999999999"/>
    <n v="123.7"/>
    <n v="118.2"/>
    <n v="122.9"/>
    <n v="120.9"/>
    <n v="115.3"/>
    <n v="120"/>
    <n v="116.6"/>
    <n v="109.9"/>
    <n v="117.2"/>
    <n v="126.2"/>
    <n v="112"/>
    <n v="116.2"/>
    <n v="123.2"/>
    <n v="1658.8999999999999"/>
    <n v="364.8"/>
    <n v="818.1"/>
    <n v="3212.2"/>
  </r>
  <r>
    <x v="2"/>
    <x v="2"/>
    <s v="August"/>
    <s v="August-2015"/>
    <n v="124.2"/>
    <n v="131.4"/>
    <n v="120.1"/>
    <n v="128.5"/>
    <n v="111.4"/>
    <n v="132.30000000000001"/>
    <n v="157.6"/>
    <n v="144"/>
    <n v="90.5"/>
    <n v="126.8"/>
    <n v="120.4"/>
    <n v="132.1"/>
    <n v="130.30000000000001"/>
    <n v="131.19999999999999"/>
    <n v="127.2"/>
    <n v="122.9"/>
    <n v="126.6"/>
    <n v="120.9"/>
    <n v="120.6"/>
    <n v="122"/>
    <n v="119.4"/>
    <n v="111.7"/>
    <n v="117.8"/>
    <n v="125.1"/>
    <n v="112.3"/>
    <n v="117.2"/>
    <n v="124.8"/>
    <n v="1649.6"/>
    <n v="376.70000000000005"/>
    <n v="825.5"/>
    <n v="3224.5"/>
  </r>
  <r>
    <x v="0"/>
    <x v="2"/>
    <s v="September"/>
    <s v="September-2015"/>
    <n v="125.1"/>
    <n v="131.1"/>
    <n v="120.7"/>
    <n v="129.19999999999999"/>
    <n v="114.7"/>
    <n v="132.30000000000001"/>
    <n v="158.9"/>
    <n v="142.1"/>
    <n v="92.5"/>
    <n v="125.4"/>
    <n v="121.9"/>
    <n v="132.69999999999999"/>
    <n v="131"/>
    <n v="131"/>
    <n v="130.4"/>
    <n v="126.8"/>
    <n v="129.9"/>
    <n v="139.26"/>
    <n v="123.7"/>
    <n v="124.5"/>
    <n v="121.4"/>
    <n v="113.8"/>
    <n v="119.6"/>
    <n v="124.5"/>
    <n v="113.7"/>
    <n v="118.8"/>
    <n v="127"/>
    <n v="1657.6000000000001"/>
    <n v="387.1"/>
    <n v="836.3"/>
    <n v="3274.96"/>
  </r>
  <r>
    <x v="1"/>
    <x v="2"/>
    <s v="September"/>
    <s v="September-2015"/>
    <n v="123.4"/>
    <n v="129"/>
    <n v="115.6"/>
    <n v="128.30000000000001"/>
    <n v="107"/>
    <n v="124"/>
    <n v="168.5"/>
    <n v="165.4"/>
    <n v="86.3"/>
    <n v="134.4"/>
    <n v="119.1"/>
    <n v="132.30000000000001"/>
    <n v="131.5"/>
    <n v="134.69999999999999"/>
    <n v="124"/>
    <n v="118.6"/>
    <n v="123.2"/>
    <n v="121.6"/>
    <n v="115.1"/>
    <n v="120.4"/>
    <n v="117.1"/>
    <n v="109.1"/>
    <n v="117.3"/>
    <n v="126.5"/>
    <n v="112.9"/>
    <n v="116.2"/>
    <n v="123.5"/>
    <n v="1664.8"/>
    <n v="365.8"/>
    <n v="819.50000000000011"/>
    <n v="3221.4999999999995"/>
  </r>
  <r>
    <x v="2"/>
    <x v="2"/>
    <s v="September"/>
    <s v="September-2015"/>
    <n v="124.6"/>
    <n v="130.4"/>
    <n v="118.7"/>
    <n v="128.9"/>
    <n v="111.9"/>
    <n v="128.4"/>
    <n v="162.19999999999999"/>
    <n v="150"/>
    <n v="90.4"/>
    <n v="128.4"/>
    <n v="120.7"/>
    <n v="132.5"/>
    <n v="131.19999999999999"/>
    <n v="132"/>
    <n v="127.9"/>
    <n v="123.4"/>
    <n v="127.2"/>
    <n v="121.6"/>
    <n v="120.4"/>
    <n v="122.6"/>
    <n v="119.8"/>
    <n v="111.3"/>
    <n v="118.3"/>
    <n v="125.7"/>
    <n v="113.4"/>
    <n v="117.5"/>
    <n v="125.4"/>
    <n v="1658.3000000000002"/>
    <n v="378.5"/>
    <n v="828.6"/>
    <n v="3239.4"/>
  </r>
  <r>
    <x v="0"/>
    <x v="2"/>
    <s v="October"/>
    <s v="October-2015"/>
    <n v="125.6"/>
    <n v="130.4"/>
    <n v="120.8"/>
    <n v="129.4"/>
    <n v="115.8"/>
    <n v="133.19999999999999"/>
    <n v="157.69999999999999"/>
    <n v="154.19999999999999"/>
    <n v="93.7"/>
    <n v="126.6"/>
    <n v="122.3"/>
    <n v="133.1"/>
    <n v="131.80000000000001"/>
    <n v="131.5"/>
    <n v="131.1"/>
    <n v="127.3"/>
    <n v="130.6"/>
    <n v="139.26"/>
    <n v="124.4"/>
    <n v="125.1"/>
    <n v="122"/>
    <n v="113.8"/>
    <n v="120.1"/>
    <n v="125.1"/>
    <n v="114.2"/>
    <n v="119.2"/>
    <n v="127.7"/>
    <n v="1674.6"/>
    <n v="389"/>
    <n v="839.50000000000011"/>
    <n v="3298.2599999999998"/>
  </r>
  <r>
    <x v="1"/>
    <x v="2"/>
    <s v="October"/>
    <s v="October-2015"/>
    <n v="123.6"/>
    <n v="128.6"/>
    <n v="115.9"/>
    <n v="128.5"/>
    <n v="109"/>
    <n v="124.1"/>
    <n v="165.8"/>
    <n v="187.2"/>
    <n v="89.4"/>
    <n v="135.80000000000001"/>
    <n v="119.4"/>
    <n v="132.9"/>
    <n v="132.6"/>
    <n v="135.30000000000001"/>
    <n v="124.4"/>
    <n v="118.8"/>
    <n v="123.6"/>
    <n v="122.4"/>
    <n v="114.9"/>
    <n v="120.7"/>
    <n v="117.7"/>
    <n v="109.3"/>
    <n v="117.7"/>
    <n v="126.5"/>
    <n v="113.5"/>
    <n v="116.5"/>
    <n v="124.2"/>
    <n v="1692.8000000000002"/>
    <n v="366.79999999999995"/>
    <n v="821.9"/>
    <n v="3254.1000000000008"/>
  </r>
  <r>
    <x v="2"/>
    <x v="2"/>
    <s v="October"/>
    <s v="October-2015"/>
    <n v="125"/>
    <n v="129.80000000000001"/>
    <n v="118.9"/>
    <n v="129.1"/>
    <n v="113.3"/>
    <n v="129"/>
    <n v="160.4"/>
    <n v="165.3"/>
    <n v="92.3"/>
    <n v="129.69999999999999"/>
    <n v="121.1"/>
    <n v="133"/>
    <n v="132.1"/>
    <n v="132.5"/>
    <n v="128.5"/>
    <n v="123.8"/>
    <n v="127.8"/>
    <n v="122.4"/>
    <n v="120.8"/>
    <n v="123"/>
    <n v="120.4"/>
    <n v="111.4"/>
    <n v="118.7"/>
    <n v="125.9"/>
    <n v="113.9"/>
    <n v="117.9"/>
    <n v="126.1"/>
    <n v="1678.9999999999998"/>
    <n v="380.1"/>
    <n v="831.19999999999993"/>
    <n v="3266"/>
  </r>
  <r>
    <x v="0"/>
    <x v="2"/>
    <s v="November"/>
    <s v="November-2015"/>
    <n v="126.1"/>
    <n v="130.6"/>
    <n v="121.7"/>
    <n v="129.5"/>
    <n v="117.8"/>
    <n v="132.1"/>
    <n v="155.19999999999999"/>
    <n v="160.80000000000001"/>
    <n v="94.5"/>
    <n v="128.30000000000001"/>
    <n v="123.1"/>
    <n v="134.19999999999999"/>
    <n v="132.4"/>
    <n v="132.19999999999999"/>
    <n v="132.1"/>
    <n v="128.19999999999999"/>
    <n v="131.5"/>
    <n v="139.26"/>
    <n v="125.6"/>
    <n v="125.6"/>
    <n v="122.6"/>
    <n v="114"/>
    <n v="120.9"/>
    <n v="125.8"/>
    <n v="114.2"/>
    <n v="119.6"/>
    <n v="128.30000000000001"/>
    <n v="1686.3"/>
    <n v="391.79999999999995"/>
    <n v="842.7"/>
    <n v="3317.86"/>
  </r>
  <r>
    <x v="1"/>
    <x v="2"/>
    <s v="November"/>
    <s v="November-2015"/>
    <n v="124"/>
    <n v="129.80000000000001"/>
    <n v="121.5"/>
    <n v="128.6"/>
    <n v="110"/>
    <n v="123.7"/>
    <n v="164.6"/>
    <n v="191.6"/>
    <n v="90.8"/>
    <n v="137.1"/>
    <n v="119.8"/>
    <n v="133.69999999999999"/>
    <n v="133.30000000000001"/>
    <n v="137.6"/>
    <n v="125"/>
    <n v="119.3"/>
    <n v="124.2"/>
    <n v="122.9"/>
    <n v="115.1"/>
    <n v="121"/>
    <n v="118.1"/>
    <n v="109.3"/>
    <n v="117.9"/>
    <n v="126.6"/>
    <n v="113.3"/>
    <n v="116.6"/>
    <n v="124.6"/>
    <n v="1708.4999999999998"/>
    <n v="368.5"/>
    <n v="822.8"/>
    <n v="3275.4"/>
  </r>
  <r>
    <x v="2"/>
    <x v="2"/>
    <s v="November"/>
    <s v="November-2015"/>
    <n v="125.4"/>
    <n v="130.30000000000001"/>
    <n v="121.6"/>
    <n v="129.19999999999999"/>
    <n v="114.9"/>
    <n v="128.19999999999999"/>
    <n v="158.4"/>
    <n v="171.2"/>
    <n v="93.3"/>
    <n v="131.19999999999999"/>
    <n v="121.7"/>
    <n v="134"/>
    <n v="132.69999999999999"/>
    <n v="133.6"/>
    <n v="129.30000000000001"/>
    <n v="124.5"/>
    <n v="128.6"/>
    <n v="122.9"/>
    <n v="121.6"/>
    <n v="123.4"/>
    <n v="120.9"/>
    <n v="111.5"/>
    <n v="119.2"/>
    <n v="126.3"/>
    <n v="113.8"/>
    <n v="118.1"/>
    <n v="126.6"/>
    <n v="1692.1"/>
    <n v="382.4"/>
    <n v="833.19999999999993"/>
    <n v="3285.7999999999997"/>
  </r>
  <r>
    <x v="0"/>
    <x v="2"/>
    <s v="December"/>
    <s v="December-2015"/>
    <n v="126.3"/>
    <n v="131.30000000000001"/>
    <n v="123.3"/>
    <n v="129.80000000000001"/>
    <n v="118.3"/>
    <n v="131.6"/>
    <n v="145.5"/>
    <n v="162.1"/>
    <n v="95.4"/>
    <n v="128.9"/>
    <n v="123.3"/>
    <n v="135.1"/>
    <n v="131.4"/>
    <n v="133.1"/>
    <n v="132.5"/>
    <n v="128.5"/>
    <n v="131.9"/>
    <n v="139.26"/>
    <n v="125.7"/>
    <n v="126"/>
    <n v="123.1"/>
    <n v="114"/>
    <n v="121.6"/>
    <n v="125.6"/>
    <n v="114.1"/>
    <n v="119.8"/>
    <n v="127.9"/>
    <n v="1682.3000000000002"/>
    <n v="392.9"/>
    <n v="844.2"/>
    <n v="3317.46"/>
  </r>
  <r>
    <x v="1"/>
    <x v="2"/>
    <s v="December"/>
    <s v="December-2015"/>
    <n v="124.3"/>
    <n v="131.69999999999999"/>
    <n v="127.1"/>
    <n v="128.6"/>
    <n v="110"/>
    <n v="120.8"/>
    <n v="149"/>
    <n v="190.1"/>
    <n v="92.7"/>
    <n v="138.6"/>
    <n v="120.2"/>
    <n v="134.19999999999999"/>
    <n v="131.5"/>
    <n v="138.19999999999999"/>
    <n v="125.4"/>
    <n v="119.5"/>
    <n v="124.5"/>
    <n v="122.4"/>
    <n v="116"/>
    <n v="121"/>
    <n v="118.6"/>
    <n v="109.3"/>
    <n v="118.1"/>
    <n v="126.6"/>
    <n v="113.2"/>
    <n v="116.7"/>
    <n v="124"/>
    <n v="1698.8"/>
    <n v="369.4"/>
    <n v="823.50000000000011"/>
    <n v="3268.2999999999997"/>
  </r>
  <r>
    <x v="2"/>
    <x v="2"/>
    <s v="December"/>
    <s v="December-2015"/>
    <n v="125.7"/>
    <n v="131.4"/>
    <n v="124.8"/>
    <n v="129.4"/>
    <n v="115.3"/>
    <n v="126.6"/>
    <n v="146.69999999999999"/>
    <n v="171.5"/>
    <n v="94.5"/>
    <n v="132.1"/>
    <n v="122"/>
    <n v="134.69999999999999"/>
    <n v="131.4"/>
    <n v="134.5"/>
    <n v="129.69999999999999"/>
    <n v="124.8"/>
    <n v="129"/>
    <n v="122.4"/>
    <n v="122"/>
    <n v="123.6"/>
    <n v="121.4"/>
    <n v="111.5"/>
    <n v="119.6"/>
    <n v="126.2"/>
    <n v="113.7"/>
    <n v="118.3"/>
    <n v="126.1"/>
    <n v="1686.1000000000001"/>
    <n v="383.5"/>
    <n v="834.30000000000007"/>
    <n v="3282.8000000000006"/>
  </r>
  <r>
    <x v="0"/>
    <x v="3"/>
    <s v="January"/>
    <s v="January-2016"/>
    <n v="126.8"/>
    <n v="133.19999999999999"/>
    <n v="126.5"/>
    <n v="130.30000000000001"/>
    <n v="118.9"/>
    <n v="131.6"/>
    <n v="140.1"/>
    <n v="163.80000000000001"/>
    <n v="97.7"/>
    <n v="129.6"/>
    <n v="124.3"/>
    <n v="135.9"/>
    <n v="131.4"/>
    <n v="133.6"/>
    <n v="133.19999999999999"/>
    <n v="128.9"/>
    <n v="132.6"/>
    <n v="139.26"/>
    <n v="126.2"/>
    <n v="126.6"/>
    <n v="123.7"/>
    <n v="113.6"/>
    <n v="121.4"/>
    <n v="126.2"/>
    <n v="114.9"/>
    <n v="120.1"/>
    <n v="128.1"/>
    <n v="1690.1000000000001"/>
    <n v="394.70000000000005"/>
    <n v="846.5"/>
    <n v="3330.3599999999997"/>
  </r>
  <r>
    <x v="1"/>
    <x v="3"/>
    <s v="January"/>
    <s v="January-2016"/>
    <n v="124.7"/>
    <n v="135.9"/>
    <n v="132"/>
    <n v="129.19999999999999"/>
    <n v="109.7"/>
    <n v="119"/>
    <n v="144.1"/>
    <n v="184.2"/>
    <n v="96.7"/>
    <n v="139.5"/>
    <n v="120.5"/>
    <n v="134.69999999999999"/>
    <n v="131.19999999999999"/>
    <n v="139.5"/>
    <n v="125.8"/>
    <n v="119.8"/>
    <n v="124.9"/>
    <n v="123.4"/>
    <n v="116.9"/>
    <n v="121.6"/>
    <n v="119.1"/>
    <n v="108.9"/>
    <n v="118.5"/>
    <n v="126.4"/>
    <n v="114"/>
    <n v="116.8"/>
    <n v="124.2"/>
    <n v="1701.4"/>
    <n v="370.5"/>
    <n v="825.3"/>
    <n v="3277"/>
  </r>
  <r>
    <x v="2"/>
    <x v="3"/>
    <s v="January"/>
    <s v="January-2016"/>
    <n v="126.1"/>
    <n v="134.1"/>
    <n v="128.6"/>
    <n v="129.9"/>
    <n v="115.5"/>
    <n v="125.7"/>
    <n v="141.5"/>
    <n v="170.7"/>
    <n v="97.4"/>
    <n v="132.9"/>
    <n v="122.7"/>
    <n v="135.30000000000001"/>
    <n v="131.30000000000001"/>
    <n v="135.19999999999999"/>
    <n v="130.30000000000001"/>
    <n v="125.1"/>
    <n v="129.5"/>
    <n v="123.4"/>
    <n v="122.7"/>
    <n v="124.2"/>
    <n v="122"/>
    <n v="111.1"/>
    <n v="119.8"/>
    <n v="126.3"/>
    <n v="114.5"/>
    <n v="118.5"/>
    <n v="126.3"/>
    <n v="1691.7"/>
    <n v="384.9"/>
    <n v="836.4"/>
    <n v="3294.2999999999997"/>
  </r>
  <r>
    <x v="0"/>
    <x v="3"/>
    <s v="February"/>
    <s v="February-2016"/>
    <n v="127.1"/>
    <n v="133.69999999999999"/>
    <n v="127.7"/>
    <n v="130.69999999999999"/>
    <n v="118.5"/>
    <n v="130.4"/>
    <n v="130.9"/>
    <n v="162.80000000000001"/>
    <n v="98.7"/>
    <n v="130.6"/>
    <n v="124.8"/>
    <n v="136.4"/>
    <n v="130.30000000000001"/>
    <n v="134.4"/>
    <n v="133.9"/>
    <n v="129.80000000000001"/>
    <n v="133.4"/>
    <n v="139.26"/>
    <n v="127.5"/>
    <n v="127.1"/>
    <n v="124.3"/>
    <n v="113.9"/>
    <n v="122.3"/>
    <n v="127.1"/>
    <n v="116.8"/>
    <n v="120.9"/>
    <n v="127.9"/>
    <n v="1682.6"/>
    <n v="397.1"/>
    <n v="852.39999999999986"/>
    <n v="3333.2599999999993"/>
  </r>
  <r>
    <x v="1"/>
    <x v="3"/>
    <s v="February"/>
    <s v="February-2016"/>
    <n v="124.8"/>
    <n v="135.1"/>
    <n v="130.30000000000001"/>
    <n v="129.6"/>
    <n v="108.4"/>
    <n v="118.6"/>
    <n v="129.19999999999999"/>
    <n v="176.4"/>
    <n v="99.1"/>
    <n v="139.69999999999999"/>
    <n v="120.6"/>
    <n v="135.19999999999999"/>
    <n v="129.1"/>
    <n v="140"/>
    <n v="126.2"/>
    <n v="120.1"/>
    <n v="125.3"/>
    <n v="124.4"/>
    <n v="116"/>
    <n v="121.8"/>
    <n v="119.5"/>
    <n v="109.1"/>
    <n v="118.8"/>
    <n v="126.3"/>
    <n v="116.2"/>
    <n v="117.2"/>
    <n v="123.8"/>
    <n v="1676.1"/>
    <n v="371.6"/>
    <n v="828.90000000000009"/>
    <n v="3257"/>
  </r>
  <r>
    <x v="2"/>
    <x v="3"/>
    <s v="February"/>
    <s v="February-2016"/>
    <n v="126.4"/>
    <n v="134.19999999999999"/>
    <n v="128.69999999999999"/>
    <n v="130.30000000000001"/>
    <n v="114.8"/>
    <n v="124.9"/>
    <n v="130.30000000000001"/>
    <n v="167.4"/>
    <n v="98.8"/>
    <n v="133.6"/>
    <n v="123"/>
    <n v="135.80000000000001"/>
    <n v="129.9"/>
    <n v="135.9"/>
    <n v="130.9"/>
    <n v="125.8"/>
    <n v="130.19999999999999"/>
    <n v="124.4"/>
    <n v="123.1"/>
    <n v="124.6"/>
    <n v="122.5"/>
    <n v="111.4"/>
    <n v="120.3"/>
    <n v="126.6"/>
    <n v="116.6"/>
    <n v="119.1"/>
    <n v="126"/>
    <n v="1678.1"/>
    <n v="386.9"/>
    <n v="841.1"/>
    <n v="3289.5"/>
  </r>
  <r>
    <x v="0"/>
    <x v="3"/>
    <s v="March"/>
    <s v="March-2016"/>
    <n v="127.3"/>
    <n v="134.4"/>
    <n v="125.1"/>
    <n v="130.5"/>
    <n v="118.3"/>
    <n v="131.69999999999999"/>
    <n v="130.69999999999999"/>
    <n v="161.19999999999999"/>
    <n v="100.4"/>
    <n v="130.80000000000001"/>
    <n v="124.9"/>
    <n v="137"/>
    <n v="130.4"/>
    <n v="135"/>
    <n v="134.4"/>
    <n v="130.19999999999999"/>
    <n v="133.80000000000001"/>
    <n v="139.26"/>
    <n v="127"/>
    <n v="127.7"/>
    <n v="124.8"/>
    <n v="113.6"/>
    <n v="122.5"/>
    <n v="127.5"/>
    <n v="117.4"/>
    <n v="121.1"/>
    <n v="128"/>
    <n v="1682.7000000000003"/>
    <n v="398.40000000000003"/>
    <n v="854.6"/>
    <n v="3336.96"/>
  </r>
  <r>
    <x v="1"/>
    <x v="3"/>
    <s v="March"/>
    <s v="March-2016"/>
    <n v="124.8"/>
    <n v="136.30000000000001"/>
    <n v="123.7"/>
    <n v="129.69999999999999"/>
    <n v="107.9"/>
    <n v="119.9"/>
    <n v="128.1"/>
    <n v="170.3"/>
    <n v="101.8"/>
    <n v="140.1"/>
    <n v="120.7"/>
    <n v="135.4"/>
    <n v="128.9"/>
    <n v="140.6"/>
    <n v="126.4"/>
    <n v="120.3"/>
    <n v="125.5"/>
    <n v="124.9"/>
    <n v="114.8"/>
    <n v="122.3"/>
    <n v="119.7"/>
    <n v="108.5"/>
    <n v="119.1"/>
    <n v="126.4"/>
    <n v="117.1"/>
    <n v="117.3"/>
    <n v="123.8"/>
    <n v="1667.6000000000001"/>
    <n v="372.2"/>
    <n v="830.4"/>
    <n v="3250.5000000000005"/>
  </r>
  <r>
    <x v="2"/>
    <x v="3"/>
    <s v="March"/>
    <s v="March-2016"/>
    <n v="126.5"/>
    <n v="135.1"/>
    <n v="124.6"/>
    <n v="130.19999999999999"/>
    <n v="114.5"/>
    <n v="126.2"/>
    <n v="129.80000000000001"/>
    <n v="164.3"/>
    <n v="100.9"/>
    <n v="133.9"/>
    <n v="123.1"/>
    <n v="136.30000000000001"/>
    <n v="129.80000000000001"/>
    <n v="136.5"/>
    <n v="131.30000000000001"/>
    <n v="126.1"/>
    <n v="130.5"/>
    <n v="124.9"/>
    <n v="122.4"/>
    <n v="125.1"/>
    <n v="122.9"/>
    <n v="110.9"/>
    <n v="120.6"/>
    <n v="126.9"/>
    <n v="117.3"/>
    <n v="119.3"/>
    <n v="126"/>
    <n v="1675.2"/>
    <n v="387.9"/>
    <n v="842.99999999999989"/>
    <n v="3289.9"/>
  </r>
  <r>
    <x v="0"/>
    <x v="3"/>
    <s v="April"/>
    <s v="April-2016"/>
    <n v="127.4"/>
    <n v="135.4"/>
    <n v="123.4"/>
    <n v="131.30000000000001"/>
    <n v="118.2"/>
    <n v="138.1"/>
    <n v="134.1"/>
    <n v="162.69999999999999"/>
    <n v="105"/>
    <n v="131.4"/>
    <n v="125.4"/>
    <n v="137.4"/>
    <n v="131.80000000000001"/>
    <n v="135.5"/>
    <n v="135"/>
    <n v="130.6"/>
    <n v="134.4"/>
    <n v="139.26"/>
    <n v="127"/>
    <n v="128"/>
    <n v="125.2"/>
    <n v="114.4"/>
    <n v="123.2"/>
    <n v="127.9"/>
    <n v="118.4"/>
    <n v="121.7"/>
    <n v="129"/>
    <n v="1701.6000000000004"/>
    <n v="400"/>
    <n v="858.80000000000007"/>
    <n v="3362.1600000000008"/>
  </r>
  <r>
    <x v="1"/>
    <x v="3"/>
    <s v="April"/>
    <s v="April-2016"/>
    <n v="124.9"/>
    <n v="139.30000000000001"/>
    <n v="119.9"/>
    <n v="130.19999999999999"/>
    <n v="108.9"/>
    <n v="131.1"/>
    <n v="136.80000000000001"/>
    <n v="176.9"/>
    <n v="109.1"/>
    <n v="140.4"/>
    <n v="121.1"/>
    <n v="135.9"/>
    <n v="131.80000000000001"/>
    <n v="141.5"/>
    <n v="126.8"/>
    <n v="120.5"/>
    <n v="125.8"/>
    <n v="125.6"/>
    <n v="114.6"/>
    <n v="122.8"/>
    <n v="120"/>
    <n v="110"/>
    <n v="119.5"/>
    <n v="127.6"/>
    <n v="117.6"/>
    <n v="118.2"/>
    <n v="125.3"/>
    <n v="1706.3"/>
    <n v="373.1"/>
    <n v="835.7"/>
    <n v="3296.8"/>
  </r>
  <r>
    <x v="2"/>
    <x v="3"/>
    <s v="April"/>
    <s v="April-2016"/>
    <n v="126.6"/>
    <n v="136.80000000000001"/>
    <n v="122"/>
    <n v="130.9"/>
    <n v="114.8"/>
    <n v="134.80000000000001"/>
    <n v="135"/>
    <n v="167.5"/>
    <n v="106.4"/>
    <n v="134.4"/>
    <n v="123.6"/>
    <n v="136.69999999999999"/>
    <n v="131.80000000000001"/>
    <n v="137.1"/>
    <n v="131.80000000000001"/>
    <n v="126.4"/>
    <n v="131"/>
    <n v="125.6"/>
    <n v="122.3"/>
    <n v="125.5"/>
    <n v="123.2"/>
    <n v="112.1"/>
    <n v="121.1"/>
    <n v="127.7"/>
    <n v="118.1"/>
    <n v="120"/>
    <n v="127.3"/>
    <n v="1701.3"/>
    <n v="389.20000000000005"/>
    <n v="847.7"/>
    <n v="3323.2"/>
  </r>
  <r>
    <x v="0"/>
    <x v="3"/>
    <s v="May"/>
    <s v="May-2016"/>
    <n v="127.6"/>
    <n v="137.5"/>
    <n v="124.4"/>
    <n v="132.4"/>
    <n v="118.2"/>
    <n v="138.1"/>
    <n v="141.80000000000001"/>
    <n v="166"/>
    <n v="107.5"/>
    <n v="132.19999999999999"/>
    <n v="126.1"/>
    <n v="138.30000000000001"/>
    <n v="133.6"/>
    <n v="136"/>
    <n v="135.4"/>
    <n v="131.1"/>
    <n v="134.80000000000001"/>
    <n v="139.26"/>
    <n v="127.4"/>
    <n v="128.5"/>
    <n v="125.8"/>
    <n v="115.1"/>
    <n v="123.6"/>
    <n v="129.1"/>
    <n v="119.7"/>
    <n v="122.5"/>
    <n v="130.30000000000001"/>
    <n v="1723.6999999999998"/>
    <n v="401.3"/>
    <n v="864.30000000000007"/>
    <n v="3391.9600000000005"/>
  </r>
  <r>
    <x v="1"/>
    <x v="3"/>
    <s v="May"/>
    <s v="May-2016"/>
    <n v="125"/>
    <n v="142.1"/>
    <n v="127"/>
    <n v="130.4"/>
    <n v="109.6"/>
    <n v="133.5"/>
    <n v="151.4"/>
    <n v="182.8"/>
    <n v="111.1"/>
    <n v="141.5"/>
    <n v="121.5"/>
    <n v="136.30000000000001"/>
    <n v="134.6"/>
    <n v="142.19999999999999"/>
    <n v="127.2"/>
    <n v="120.7"/>
    <n v="126.2"/>
    <n v="126"/>
    <n v="115"/>
    <n v="123.2"/>
    <n v="120.3"/>
    <n v="110.7"/>
    <n v="119.8"/>
    <n v="128"/>
    <n v="118.5"/>
    <n v="118.7"/>
    <n v="126.6"/>
    <n v="1746.7999999999997"/>
    <n v="374.1"/>
    <n v="839.2"/>
    <n v="3343.2999999999993"/>
  </r>
  <r>
    <x v="2"/>
    <x v="3"/>
    <s v="May"/>
    <s v="May-2016"/>
    <n v="126.8"/>
    <n v="139.1"/>
    <n v="125.4"/>
    <n v="131.69999999999999"/>
    <n v="115"/>
    <n v="136"/>
    <n v="145.1"/>
    <n v="171.7"/>
    <n v="108.7"/>
    <n v="135.30000000000001"/>
    <n v="124.2"/>
    <n v="137.4"/>
    <n v="134"/>
    <n v="137.69999999999999"/>
    <n v="132.19999999999999"/>
    <n v="126.8"/>
    <n v="131.4"/>
    <n v="126"/>
    <n v="122.7"/>
    <n v="126"/>
    <n v="123.7"/>
    <n v="112.8"/>
    <n v="121.5"/>
    <n v="128.5"/>
    <n v="119.2"/>
    <n v="120.7"/>
    <n v="128.6"/>
    <n v="1730.4"/>
    <n v="390.4"/>
    <n v="852.40000000000009"/>
    <n v="3359.6"/>
  </r>
  <r>
    <x v="0"/>
    <x v="3"/>
    <s v="June"/>
    <s v="June-2016"/>
    <n v="128.6"/>
    <n v="138.6"/>
    <n v="126.6"/>
    <n v="133.6"/>
    <n v="118.6"/>
    <n v="137.4"/>
    <n v="152.5"/>
    <n v="169.2"/>
    <n v="108.8"/>
    <n v="133.1"/>
    <n v="126.4"/>
    <n v="139.19999999999999"/>
    <n v="136"/>
    <n v="137.19999999999999"/>
    <n v="136.30000000000001"/>
    <n v="131.6"/>
    <n v="135.6"/>
    <n v="139.26"/>
    <n v="128"/>
    <n v="129.30000000000001"/>
    <n v="126.2"/>
    <n v="116.3"/>
    <n v="124.1"/>
    <n v="130.19999999999999"/>
    <n v="119.9"/>
    <n v="123.3"/>
    <n v="131.9"/>
    <n v="1748.6"/>
    <n v="403.5"/>
    <n v="869.29999999999984"/>
    <n v="3425.8599999999997"/>
  </r>
  <r>
    <x v="1"/>
    <x v="3"/>
    <s v="June"/>
    <s v="June-2016"/>
    <n v="125.9"/>
    <n v="143.9"/>
    <n v="130.9"/>
    <n v="131"/>
    <n v="110.2"/>
    <n v="135.5"/>
    <n v="173.7"/>
    <n v="184.4"/>
    <n v="112"/>
    <n v="142.80000000000001"/>
    <n v="121.6"/>
    <n v="136.9"/>
    <n v="138.19999999999999"/>
    <n v="142.69999999999999"/>
    <n v="127.6"/>
    <n v="121.1"/>
    <n v="126.6"/>
    <n v="125.5"/>
    <n v="115.5"/>
    <n v="123.2"/>
    <n v="120.6"/>
    <n v="112.3"/>
    <n v="119.9"/>
    <n v="129.30000000000001"/>
    <n v="118.8"/>
    <n v="119.6"/>
    <n v="128.1"/>
    <n v="1787.0000000000002"/>
    <n v="375.29999999999995"/>
    <n v="843.69999999999993"/>
    <n v="3389.7"/>
  </r>
  <r>
    <x v="2"/>
    <x v="3"/>
    <s v="June"/>
    <s v="June-2016"/>
    <n v="127.7"/>
    <n v="140.5"/>
    <n v="128.30000000000001"/>
    <n v="132.6"/>
    <n v="115.5"/>
    <n v="136.5"/>
    <n v="159.69999999999999"/>
    <n v="174.3"/>
    <n v="109.9"/>
    <n v="136.30000000000001"/>
    <n v="124.4"/>
    <n v="138.1"/>
    <n v="136.80000000000001"/>
    <n v="138.69999999999999"/>
    <n v="132.9"/>
    <n v="127.2"/>
    <n v="132"/>
    <n v="125.5"/>
    <n v="123.3"/>
    <n v="126.4"/>
    <n v="124.1"/>
    <n v="114.2"/>
    <n v="121.7"/>
    <n v="129.69999999999999"/>
    <n v="119.4"/>
    <n v="121.5"/>
    <n v="130.1"/>
    <n v="1760.6"/>
    <n v="392.1"/>
    <n v="856.99999999999989"/>
    <n v="3397.2"/>
  </r>
  <r>
    <x v="0"/>
    <x v="3"/>
    <s v="July"/>
    <s v="July-2016"/>
    <n v="129.30000000000001"/>
    <n v="139.5"/>
    <n v="129.6"/>
    <n v="134.5"/>
    <n v="119.5"/>
    <n v="138.5"/>
    <n v="158.19999999999999"/>
    <n v="171.8"/>
    <n v="110.3"/>
    <n v="134.30000000000001"/>
    <n v="127.3"/>
    <n v="139.9"/>
    <n v="137.6"/>
    <n v="138"/>
    <n v="137.19999999999999"/>
    <n v="132.19999999999999"/>
    <n v="136.5"/>
    <n v="139.26"/>
    <n v="128.19999999999999"/>
    <n v="130"/>
    <n v="126.7"/>
    <n v="116.4"/>
    <n v="125.2"/>
    <n v="130.80000000000001"/>
    <n v="120.9"/>
    <n v="123.8"/>
    <n v="133"/>
    <n v="1770.2999999999997"/>
    <n v="405.9"/>
    <n v="873.8"/>
    <n v="3455.46"/>
  </r>
  <r>
    <x v="1"/>
    <x v="3"/>
    <s v="July"/>
    <s v="July-2016"/>
    <n v="126.8"/>
    <n v="144.19999999999999"/>
    <n v="136.6"/>
    <n v="131.80000000000001"/>
    <n v="111"/>
    <n v="137"/>
    <n v="179.5"/>
    <n v="188.4"/>
    <n v="113.3"/>
    <n v="143.9"/>
    <n v="121.7"/>
    <n v="137.5"/>
    <n v="139.80000000000001"/>
    <n v="142.9"/>
    <n v="127.9"/>
    <n v="121.1"/>
    <n v="126.9"/>
    <n v="126.4"/>
    <n v="115.5"/>
    <n v="123.5"/>
    <n v="120.9"/>
    <n v="111.7"/>
    <n v="120.3"/>
    <n v="130.80000000000001"/>
    <n v="120"/>
    <n v="119.9"/>
    <n v="129"/>
    <n v="1811.5000000000002"/>
    <n v="375.9"/>
    <n v="847.1"/>
    <n v="3419.3"/>
  </r>
  <r>
    <x v="2"/>
    <x v="3"/>
    <s v="July"/>
    <s v="July-2016"/>
    <n v="128.5"/>
    <n v="141.19999999999999"/>
    <n v="132.30000000000001"/>
    <n v="133.5"/>
    <n v="116.4"/>
    <n v="137.80000000000001"/>
    <n v="165.4"/>
    <n v="177.4"/>
    <n v="111.3"/>
    <n v="137.5"/>
    <n v="125"/>
    <n v="138.80000000000001"/>
    <n v="138.4"/>
    <n v="139.30000000000001"/>
    <n v="133.5"/>
    <n v="127.6"/>
    <n v="132.69999999999999"/>
    <n v="126.4"/>
    <n v="123.4"/>
    <n v="126.9"/>
    <n v="124.5"/>
    <n v="113.9"/>
    <n v="122.4"/>
    <n v="130.80000000000001"/>
    <n v="120.5"/>
    <n v="121.9"/>
    <n v="131.1"/>
    <n v="1783.5"/>
    <n v="393.8"/>
    <n v="860.9"/>
    <n v="3427.3000000000006"/>
  </r>
  <r>
    <x v="0"/>
    <x v="3"/>
    <s v="August"/>
    <s v="August-2016"/>
    <n v="130.1"/>
    <n v="138.80000000000001"/>
    <n v="130.30000000000001"/>
    <n v="135.30000000000001"/>
    <n v="119.9"/>
    <n v="140.19999999999999"/>
    <n v="156.9"/>
    <n v="172.2"/>
    <n v="112.1"/>
    <n v="134.9"/>
    <n v="128.1"/>
    <n v="140.69999999999999"/>
    <n v="138"/>
    <n v="138.9"/>
    <n v="137.80000000000001"/>
    <n v="133"/>
    <n v="137.1"/>
    <n v="139.26"/>
    <n v="129.1"/>
    <n v="130.6"/>
    <n v="127"/>
    <n v="116"/>
    <n v="125.5"/>
    <n v="131.9"/>
    <n v="122"/>
    <n v="124.2"/>
    <n v="133.5"/>
    <n v="1777.4999999999998"/>
    <n v="407.9"/>
    <n v="877.2"/>
    <n v="3469.8599999999992"/>
  </r>
  <r>
    <x v="1"/>
    <x v="3"/>
    <s v="August"/>
    <s v="August-2016"/>
    <n v="127.6"/>
    <n v="140.30000000000001"/>
    <n v="133.69999999999999"/>
    <n v="132.19999999999999"/>
    <n v="111.8"/>
    <n v="135.80000000000001"/>
    <n v="163.5"/>
    <n v="182.3"/>
    <n v="114.6"/>
    <n v="144.6"/>
    <n v="121.9"/>
    <n v="138.1"/>
    <n v="137.6"/>
    <n v="143.6"/>
    <n v="128.30000000000001"/>
    <n v="121.4"/>
    <n v="127.3"/>
    <n v="127.3"/>
    <n v="114.7"/>
    <n v="123.9"/>
    <n v="121.2"/>
    <n v="110.4"/>
    <n v="120.6"/>
    <n v="131.5"/>
    <n v="120.9"/>
    <n v="119.9"/>
    <n v="128.4"/>
    <n v="1783.9999999999995"/>
    <n v="377"/>
    <n v="848.4"/>
    <n v="3394.9999999999995"/>
  </r>
  <r>
    <x v="2"/>
    <x v="3"/>
    <s v="August"/>
    <s v="August-2016"/>
    <n v="129.30000000000001"/>
    <n v="139.30000000000001"/>
    <n v="131.6"/>
    <n v="134.1"/>
    <n v="116.9"/>
    <n v="138.1"/>
    <n v="159.1"/>
    <n v="175.6"/>
    <n v="112.9"/>
    <n v="138.1"/>
    <n v="125.5"/>
    <n v="139.5"/>
    <n v="137.9"/>
    <n v="140.19999999999999"/>
    <n v="134.1"/>
    <n v="128.19999999999999"/>
    <n v="133.19999999999999"/>
    <n v="127.3"/>
    <n v="123.6"/>
    <n v="127.4"/>
    <n v="124.8"/>
    <n v="113.1"/>
    <n v="122.7"/>
    <n v="131.69999999999999"/>
    <n v="121.5"/>
    <n v="122.1"/>
    <n v="131.1"/>
    <n v="1777.9"/>
    <n v="395.49999999999994"/>
    <n v="863.3"/>
    <n v="3427.7999999999997"/>
  </r>
  <r>
    <x v="0"/>
    <x v="3"/>
    <s v="September"/>
    <s v="September-2016"/>
    <n v="130.80000000000001"/>
    <n v="138.19999999999999"/>
    <n v="130.5"/>
    <n v="135.5"/>
    <n v="120.2"/>
    <n v="139.19999999999999"/>
    <n v="149.5"/>
    <n v="170.4"/>
    <n v="113.1"/>
    <n v="135.80000000000001"/>
    <n v="128.80000000000001"/>
    <n v="141.5"/>
    <n v="137.19999999999999"/>
    <n v="139.9"/>
    <n v="138.5"/>
    <n v="133.5"/>
    <n v="137.80000000000001"/>
    <n v="139.26"/>
    <n v="129.69999999999999"/>
    <n v="131.1"/>
    <n v="127.8"/>
    <n v="117"/>
    <n v="125.7"/>
    <n v="132.19999999999999"/>
    <n v="122.8"/>
    <n v="124.9"/>
    <n v="133.4"/>
    <n v="1770.7"/>
    <n v="409.8"/>
    <n v="881.49999999999989"/>
    <n v="3470.8599999999997"/>
  </r>
  <r>
    <x v="1"/>
    <x v="3"/>
    <s v="September"/>
    <s v="September-2016"/>
    <n v="128.1"/>
    <n v="137.69999999999999"/>
    <n v="130.6"/>
    <n v="132.6"/>
    <n v="111.9"/>
    <n v="132.5"/>
    <n v="152.9"/>
    <n v="173.6"/>
    <n v="115.1"/>
    <n v="144.80000000000001"/>
    <n v="122.1"/>
    <n v="138.80000000000001"/>
    <n v="135.69999999999999"/>
    <n v="143.9"/>
    <n v="128.69999999999999"/>
    <n v="121.6"/>
    <n v="127.7"/>
    <n v="127.9"/>
    <n v="114.8"/>
    <n v="124.3"/>
    <n v="121.4"/>
    <n v="111.8"/>
    <n v="120.8"/>
    <n v="131.6"/>
    <n v="121.2"/>
    <n v="120.5"/>
    <n v="128"/>
    <n v="1756.3999999999996"/>
    <n v="378"/>
    <n v="851.6"/>
    <n v="3372.6"/>
  </r>
  <r>
    <x v="2"/>
    <x v="3"/>
    <s v="September"/>
    <s v="September-2016"/>
    <n v="129.9"/>
    <n v="138"/>
    <n v="130.5"/>
    <n v="134.4"/>
    <n v="117.2"/>
    <n v="136.1"/>
    <n v="150.69999999999999"/>
    <n v="171.5"/>
    <n v="113.8"/>
    <n v="138.80000000000001"/>
    <n v="126"/>
    <n v="140.19999999999999"/>
    <n v="136.6"/>
    <n v="141"/>
    <n v="134.6"/>
    <n v="128.6"/>
    <n v="133.80000000000001"/>
    <n v="127.9"/>
    <n v="124.1"/>
    <n v="127.9"/>
    <n v="125.4"/>
    <n v="114.3"/>
    <n v="122.9"/>
    <n v="131.80000000000001"/>
    <n v="122.1"/>
    <n v="122.8"/>
    <n v="130.9"/>
    <n v="1763.6999999999998"/>
    <n v="397"/>
    <n v="867.19999999999993"/>
    <n v="3420.8999999999996"/>
  </r>
  <r>
    <x v="0"/>
    <x v="3"/>
    <s v="October"/>
    <s v="October-2016"/>
    <n v="131.30000000000001"/>
    <n v="137.6"/>
    <n v="130.1"/>
    <n v="136"/>
    <n v="120.8"/>
    <n v="138.4"/>
    <n v="149.19999999999999"/>
    <n v="170.2"/>
    <n v="113.4"/>
    <n v="136.30000000000001"/>
    <n v="128.69999999999999"/>
    <n v="142.4"/>
    <n v="137.4"/>
    <n v="140.9"/>
    <n v="139.6"/>
    <n v="134.30000000000001"/>
    <n v="138.80000000000001"/>
    <n v="139.26"/>
    <n v="129.80000000000001"/>
    <n v="131.80000000000001"/>
    <n v="128.69999999999999"/>
    <n v="117.8"/>
    <n v="126.5"/>
    <n v="133"/>
    <n v="123"/>
    <n v="125.7"/>
    <n v="133.80000000000001"/>
    <n v="1771.8000000000002"/>
    <n v="412.7"/>
    <n v="886.5"/>
    <n v="3480.96"/>
  </r>
  <r>
    <x v="1"/>
    <x v="3"/>
    <s v="October"/>
    <s v="October-2016"/>
    <n v="128.69999999999999"/>
    <n v="138.4"/>
    <n v="130.30000000000001"/>
    <n v="132.69999999999999"/>
    <n v="112.5"/>
    <n v="130.4"/>
    <n v="155.1"/>
    <n v="175.7"/>
    <n v="115.4"/>
    <n v="145.30000000000001"/>
    <n v="122.5"/>
    <n v="139.6"/>
    <n v="136.30000000000001"/>
    <n v="144.30000000000001"/>
    <n v="129.1"/>
    <n v="121.9"/>
    <n v="128"/>
    <n v="128.69999999999999"/>
    <n v="115.2"/>
    <n v="124.5"/>
    <n v="121.8"/>
    <n v="112.8"/>
    <n v="121.2"/>
    <n v="131.9"/>
    <n v="120.8"/>
    <n v="120.9"/>
    <n v="128.6"/>
    <n v="1762.8999999999999"/>
    <n v="379"/>
    <n v="853.9"/>
    <n v="3383.9999999999995"/>
  </r>
  <r>
    <x v="2"/>
    <x v="3"/>
    <s v="October"/>
    <s v="October-2016"/>
    <n v="130.5"/>
    <n v="137.9"/>
    <n v="130.19999999999999"/>
    <n v="134.80000000000001"/>
    <n v="117.8"/>
    <n v="134.69999999999999"/>
    <n v="151.19999999999999"/>
    <n v="172.1"/>
    <n v="114.1"/>
    <n v="139.30000000000001"/>
    <n v="126.1"/>
    <n v="141.1"/>
    <n v="137"/>
    <n v="141.80000000000001"/>
    <n v="135.5"/>
    <n v="129.1"/>
    <n v="134.5"/>
    <n v="128.69999999999999"/>
    <n v="124.3"/>
    <n v="128.4"/>
    <n v="126.1"/>
    <n v="115.2"/>
    <n v="123.5"/>
    <n v="132.4"/>
    <n v="122.1"/>
    <n v="123.4"/>
    <n v="131.4"/>
    <n v="1766.7999999999995"/>
    <n v="399.1"/>
    <n v="871.1"/>
    <n v="3431.7999999999997"/>
  </r>
  <r>
    <x v="0"/>
    <x v="3"/>
    <s v="November"/>
    <s v="November-2016"/>
    <n v="132"/>
    <n v="137.4"/>
    <n v="130.6"/>
    <n v="136.19999999999999"/>
    <n v="121.1"/>
    <n v="136.9"/>
    <n v="141.80000000000001"/>
    <n v="170"/>
    <n v="113.4"/>
    <n v="136.80000000000001"/>
    <n v="128.69999999999999"/>
    <n v="143.1"/>
    <n v="136.6"/>
    <n v="141.19999999999999"/>
    <n v="139.9"/>
    <n v="134.5"/>
    <n v="139.19999999999999"/>
    <n v="139.26"/>
    <n v="130.30000000000001"/>
    <n v="132.1"/>
    <n v="129.1"/>
    <n v="118.2"/>
    <n v="126.9"/>
    <n v="133.69999999999999"/>
    <n v="123.5"/>
    <n v="126.1"/>
    <n v="133.6"/>
    <n v="1764.6"/>
    <n v="413.59999999999997"/>
    <n v="889.6"/>
    <n v="3478.5599999999995"/>
  </r>
  <r>
    <x v="1"/>
    <x v="3"/>
    <s v="November"/>
    <s v="November-2016"/>
    <n v="130.19999999999999"/>
    <n v="138.5"/>
    <n v="134.1"/>
    <n v="132.9"/>
    <n v="112.6"/>
    <n v="130.80000000000001"/>
    <n v="142"/>
    <n v="174.9"/>
    <n v="115.6"/>
    <n v="145.4"/>
    <n v="122.7"/>
    <n v="140.30000000000001"/>
    <n v="135.19999999999999"/>
    <n v="144.30000000000001"/>
    <n v="129.6"/>
    <n v="122.1"/>
    <n v="128.5"/>
    <n v="129.1"/>
    <n v="116.2"/>
    <n v="124.7"/>
    <n v="122.1"/>
    <n v="113.4"/>
    <n v="121.7"/>
    <n v="132.1"/>
    <n v="121.3"/>
    <n v="121.3"/>
    <n v="128.5"/>
    <n v="1755.2"/>
    <n v="380.2"/>
    <n v="856.59999999999991"/>
    <n v="3381.6"/>
  </r>
  <r>
    <x v="2"/>
    <x v="3"/>
    <s v="November"/>
    <s v="November-2016"/>
    <n v="131.4"/>
    <n v="137.80000000000001"/>
    <n v="132"/>
    <n v="135"/>
    <n v="118"/>
    <n v="134.1"/>
    <n v="141.9"/>
    <n v="171.7"/>
    <n v="114.1"/>
    <n v="139.69999999999999"/>
    <n v="126.2"/>
    <n v="141.80000000000001"/>
    <n v="136.1"/>
    <n v="142"/>
    <n v="135.80000000000001"/>
    <n v="129.30000000000001"/>
    <n v="135"/>
    <n v="129.1"/>
    <n v="125"/>
    <n v="128.6"/>
    <n v="126.4"/>
    <n v="115.7"/>
    <n v="124"/>
    <n v="132.80000000000001"/>
    <n v="122.6"/>
    <n v="123.8"/>
    <n v="131.19999999999999"/>
    <n v="1759.8"/>
    <n v="400.1"/>
    <n v="873.9"/>
    <n v="3429.9"/>
  </r>
  <r>
    <x v="0"/>
    <x v="3"/>
    <s v="December"/>
    <s v="December-2016"/>
    <n v="132.6"/>
    <n v="137.30000000000001"/>
    <n v="131.6"/>
    <n v="136.30000000000001"/>
    <n v="121.6"/>
    <n v="135.6"/>
    <n v="127.5"/>
    <n v="167.9"/>
    <n v="113.8"/>
    <n v="137.5"/>
    <n v="129.1"/>
    <n v="143.6"/>
    <n v="134.69999999999999"/>
    <n v="142.4"/>
    <n v="140.4"/>
    <n v="135.19999999999999"/>
    <n v="139.69999999999999"/>
    <n v="139.26"/>
    <n v="132"/>
    <n v="132.9"/>
    <n v="129.69999999999999"/>
    <n v="118.6"/>
    <n v="127.3"/>
    <n v="134.19999999999999"/>
    <n v="121.9"/>
    <n v="126.3"/>
    <n v="132.80000000000001"/>
    <n v="1749.1"/>
    <n v="415.3"/>
    <n v="890.9"/>
    <n v="3468.96"/>
  </r>
  <r>
    <x v="1"/>
    <x v="3"/>
    <s v="December"/>
    <s v="December-2016"/>
    <n v="131.6"/>
    <n v="138.19999999999999"/>
    <n v="134.9"/>
    <n v="133.1"/>
    <n v="113.5"/>
    <n v="129.30000000000001"/>
    <n v="121.1"/>
    <n v="170.3"/>
    <n v="115.5"/>
    <n v="145.5"/>
    <n v="123.1"/>
    <n v="140.9"/>
    <n v="132.80000000000001"/>
    <n v="145"/>
    <n v="130"/>
    <n v="122.2"/>
    <n v="128.80000000000001"/>
    <n v="128.5"/>
    <n v="117.8"/>
    <n v="125"/>
    <n v="122.3"/>
    <n v="113.7"/>
    <n v="121.8"/>
    <n v="132.30000000000001"/>
    <n v="119.9"/>
    <n v="121.4"/>
    <n v="127.6"/>
    <n v="1729.8"/>
    <n v="381"/>
    <n v="856.4"/>
    <n v="3358.5000000000005"/>
  </r>
  <r>
    <x v="2"/>
    <x v="3"/>
    <s v="December"/>
    <s v="December-2016"/>
    <n v="132.30000000000001"/>
    <n v="137.6"/>
    <n v="132.9"/>
    <n v="135.1"/>
    <n v="118.6"/>
    <n v="132.69999999999999"/>
    <n v="125.3"/>
    <n v="168.7"/>
    <n v="114.4"/>
    <n v="140.19999999999999"/>
    <n v="126.6"/>
    <n v="142.30000000000001"/>
    <n v="134"/>
    <n v="143.1"/>
    <n v="136.30000000000001"/>
    <n v="129.80000000000001"/>
    <n v="135.4"/>
    <n v="128.5"/>
    <n v="126.6"/>
    <n v="129.19999999999999"/>
    <n v="126.9"/>
    <n v="116"/>
    <n v="124.2"/>
    <n v="133.1"/>
    <n v="121.1"/>
    <n v="123.9"/>
    <n v="130.4"/>
    <n v="1740.7"/>
    <n v="401.5"/>
    <n v="874.4"/>
    <n v="3414.7999999999997"/>
  </r>
  <r>
    <x v="0"/>
    <x v="4"/>
    <s v="January"/>
    <s v="January-2017"/>
    <n v="133.1"/>
    <n v="137.80000000000001"/>
    <n v="131.9"/>
    <n v="136.69999999999999"/>
    <n v="122"/>
    <n v="136"/>
    <n v="119.8"/>
    <n v="161.69999999999999"/>
    <n v="114.8"/>
    <n v="136.9"/>
    <n v="129"/>
    <n v="143.9"/>
    <n v="133.69999999999999"/>
    <n v="143.1"/>
    <n v="140.69999999999999"/>
    <n v="135.80000000000001"/>
    <n v="140"/>
    <n v="139.26"/>
    <n v="132.1"/>
    <n v="133.19999999999999"/>
    <n v="129.9"/>
    <n v="119.1"/>
    <n v="127"/>
    <n v="134.6"/>
    <n v="122.3"/>
    <n v="126.6"/>
    <n v="132.4"/>
    <n v="1737.3000000000002"/>
    <n v="416.5"/>
    <n v="892.7"/>
    <n v="3460.9599999999996"/>
  </r>
  <r>
    <x v="1"/>
    <x v="4"/>
    <s v="January"/>
    <s v="January-2017"/>
    <n v="132.19999999999999"/>
    <n v="138.9"/>
    <n v="132.6"/>
    <n v="133.1"/>
    <n v="114"/>
    <n v="129.6"/>
    <n v="118.7"/>
    <n v="155.1"/>
    <n v="117.3"/>
    <n v="144.9"/>
    <n v="123.2"/>
    <n v="141.6"/>
    <n v="132"/>
    <n v="145.6"/>
    <n v="130.19999999999999"/>
    <n v="122.3"/>
    <n v="129"/>
    <n v="129.6"/>
    <n v="118"/>
    <n v="125.1"/>
    <n v="122.6"/>
    <n v="115.2"/>
    <n v="122"/>
    <n v="132.4"/>
    <n v="120.9"/>
    <n v="122.1"/>
    <n v="127.8"/>
    <n v="1713.2"/>
    <n v="381.5"/>
    <n v="860.3"/>
    <n v="3348.2"/>
  </r>
  <r>
    <x v="2"/>
    <x v="4"/>
    <s v="January"/>
    <s v="January-2017"/>
    <n v="132.80000000000001"/>
    <n v="138.19999999999999"/>
    <n v="132.19999999999999"/>
    <n v="135.4"/>
    <n v="119.1"/>
    <n v="133"/>
    <n v="119.4"/>
    <n v="159.5"/>
    <n v="115.6"/>
    <n v="139.6"/>
    <n v="126.6"/>
    <n v="142.80000000000001"/>
    <n v="133.1"/>
    <n v="143.80000000000001"/>
    <n v="136.6"/>
    <n v="130.19999999999999"/>
    <n v="135.6"/>
    <n v="129.6"/>
    <n v="126.8"/>
    <n v="129.4"/>
    <n v="127.1"/>
    <n v="117"/>
    <n v="124.2"/>
    <n v="133.30000000000001"/>
    <n v="121.7"/>
    <n v="124.4"/>
    <n v="130.30000000000001"/>
    <n v="1727.2999999999995"/>
    <n v="402.4"/>
    <n v="877.1"/>
    <n v="3406.9999999999995"/>
  </r>
  <r>
    <x v="0"/>
    <x v="4"/>
    <s v="February"/>
    <s v="February-2017"/>
    <n v="133.30000000000001"/>
    <n v="138.30000000000001"/>
    <n v="129.30000000000001"/>
    <n v="137.19999999999999"/>
    <n v="122.1"/>
    <n v="138.69999999999999"/>
    <n v="119.1"/>
    <n v="156.9"/>
    <n v="116.2"/>
    <n v="136"/>
    <n v="129.4"/>
    <n v="144.4"/>
    <n v="133.6"/>
    <n v="143.69999999999999"/>
    <n v="140.9"/>
    <n v="135.80000000000001"/>
    <n v="140.19999999999999"/>
    <n v="139.26"/>
    <n v="133.19999999999999"/>
    <n v="133.6"/>
    <n v="130.1"/>
    <n v="119.5"/>
    <n v="127.7"/>
    <n v="134.9"/>
    <n v="123.2"/>
    <n v="127"/>
    <n v="132.6"/>
    <n v="1734.5000000000002"/>
    <n v="416.90000000000003"/>
    <n v="896"/>
    <n v="3463.5599999999995"/>
  </r>
  <r>
    <x v="1"/>
    <x v="4"/>
    <s v="February"/>
    <s v="February-2017"/>
    <n v="132.80000000000001"/>
    <n v="139.80000000000001"/>
    <n v="129.30000000000001"/>
    <n v="133.5"/>
    <n v="114.3"/>
    <n v="131.4"/>
    <n v="120.2"/>
    <n v="143.1"/>
    <n v="119.5"/>
    <n v="144"/>
    <n v="123.4"/>
    <n v="141.9"/>
    <n v="132.1"/>
    <n v="146.30000000000001"/>
    <n v="130.5"/>
    <n v="122.5"/>
    <n v="129.30000000000001"/>
    <n v="130.5"/>
    <n v="119.2"/>
    <n v="125.3"/>
    <n v="122.9"/>
    <n v="115.5"/>
    <n v="122.2"/>
    <n v="132.4"/>
    <n v="121.7"/>
    <n v="122.4"/>
    <n v="128.19999999999999"/>
    <n v="1705.3000000000002"/>
    <n v="382.3"/>
    <n v="862.4"/>
    <n v="3346.0000000000005"/>
  </r>
  <r>
    <x v="2"/>
    <x v="4"/>
    <s v="February"/>
    <s v="February-2017"/>
    <n v="133.1"/>
    <n v="138.80000000000001"/>
    <n v="129.30000000000001"/>
    <n v="135.80000000000001"/>
    <n v="119.2"/>
    <n v="135.30000000000001"/>
    <n v="119.5"/>
    <n v="152.19999999999999"/>
    <n v="117.3"/>
    <n v="138.69999999999999"/>
    <n v="126.9"/>
    <n v="143.19999999999999"/>
    <n v="133"/>
    <n v="144.4"/>
    <n v="136.80000000000001"/>
    <n v="130.30000000000001"/>
    <n v="135.9"/>
    <n v="130.5"/>
    <n v="127.9"/>
    <n v="129.69999999999999"/>
    <n v="127.4"/>
    <n v="117.4"/>
    <n v="124.6"/>
    <n v="133.4"/>
    <n v="122.6"/>
    <n v="124.8"/>
    <n v="130.6"/>
    <n v="1722.3000000000002"/>
    <n v="403"/>
    <n v="879.9"/>
    <n v="3408.0000000000005"/>
  </r>
  <r>
    <x v="0"/>
    <x v="4"/>
    <s v="March"/>
    <s v="March-2017"/>
    <n v="133.6"/>
    <n v="138.80000000000001"/>
    <n v="128.80000000000001"/>
    <n v="137.19999999999999"/>
    <n v="121.6"/>
    <n v="139.69999999999999"/>
    <n v="119.7"/>
    <n v="148"/>
    <n v="116.9"/>
    <n v="135.6"/>
    <n v="129.80000000000001"/>
    <n v="145.4"/>
    <n v="133.4"/>
    <n v="144.19999999999999"/>
    <n v="141.6"/>
    <n v="136.19999999999999"/>
    <n v="140.80000000000001"/>
    <n v="139.26"/>
    <n v="134.19999999999999"/>
    <n v="134.1"/>
    <n v="130.6"/>
    <n v="119.8"/>
    <n v="128.30000000000001"/>
    <n v="135.19999999999999"/>
    <n v="123.3"/>
    <n v="127.4"/>
    <n v="132.80000000000001"/>
    <n v="1728.5000000000002"/>
    <n v="418.59999999999997"/>
    <n v="898.69999999999993"/>
    <n v="3463.46"/>
  </r>
  <r>
    <x v="1"/>
    <x v="4"/>
    <s v="March"/>
    <s v="March-2017"/>
    <n v="132.69999999999999"/>
    <n v="139.4"/>
    <n v="128.4"/>
    <n v="134.9"/>
    <n v="114"/>
    <n v="136.80000000000001"/>
    <n v="122.2"/>
    <n v="135.80000000000001"/>
    <n v="120.3"/>
    <n v="142.6"/>
    <n v="123.6"/>
    <n v="142.4"/>
    <n v="132.6"/>
    <n v="147.5"/>
    <n v="130.80000000000001"/>
    <n v="122.8"/>
    <n v="129.6"/>
    <n v="131.1"/>
    <n v="120.8"/>
    <n v="125.6"/>
    <n v="123.1"/>
    <n v="115.6"/>
    <n v="122.4"/>
    <n v="132.80000000000001"/>
    <n v="121.7"/>
    <n v="122.6"/>
    <n v="128.69999999999999"/>
    <n v="1705.6999999999998"/>
    <n v="383.20000000000005"/>
    <n v="863.80000000000007"/>
    <n v="3352.1"/>
  </r>
  <r>
    <x v="2"/>
    <x v="4"/>
    <s v="March"/>
    <s v="March-2017"/>
    <n v="133.30000000000001"/>
    <n v="139"/>
    <n v="128.6"/>
    <n v="136.30000000000001"/>
    <n v="118.8"/>
    <n v="138.30000000000001"/>
    <n v="120.5"/>
    <n v="143.9"/>
    <n v="118"/>
    <n v="137.9"/>
    <n v="127.2"/>
    <n v="144"/>
    <n v="133.1"/>
    <n v="145.1"/>
    <n v="137.30000000000001"/>
    <n v="130.6"/>
    <n v="136.4"/>
    <n v="131.1"/>
    <n v="129.1"/>
    <n v="130.1"/>
    <n v="127.8"/>
    <n v="117.6"/>
    <n v="125"/>
    <n v="133.80000000000001"/>
    <n v="122.6"/>
    <n v="125.1"/>
    <n v="130.9"/>
    <n v="1718.9"/>
    <n v="404.29999999999995"/>
    <n v="882"/>
    <n v="3410.4999999999995"/>
  </r>
  <r>
    <x v="0"/>
    <x v="4"/>
    <s v="April"/>
    <s v="April-2017"/>
    <n v="133.19999999999999"/>
    <n v="138.69999999999999"/>
    <n v="127.1"/>
    <n v="137.69999999999999"/>
    <n v="121.3"/>
    <n v="141.80000000000001"/>
    <n v="121.5"/>
    <n v="144.5"/>
    <n v="117.4"/>
    <n v="134.1"/>
    <n v="130"/>
    <n v="145.5"/>
    <n v="133.5"/>
    <n v="144.4"/>
    <n v="142.4"/>
    <n v="136.80000000000001"/>
    <n v="141.6"/>
    <n v="139.26"/>
    <n v="135"/>
    <n v="134.30000000000001"/>
    <n v="131"/>
    <n v="119.2"/>
    <n v="128.30000000000001"/>
    <n v="135.69999999999999"/>
    <n v="123.7"/>
    <n v="127.5"/>
    <n v="132.9"/>
    <n v="1726.3"/>
    <n v="420.80000000000007"/>
    <n v="899.7"/>
    <n v="3465.46"/>
  </r>
  <r>
    <x v="1"/>
    <x v="4"/>
    <s v="April"/>
    <s v="April-2017"/>
    <n v="132.69999999999999"/>
    <n v="140.6"/>
    <n v="124.5"/>
    <n v="136.30000000000001"/>
    <n v="113.5"/>
    <n v="137.69999999999999"/>
    <n v="127.1"/>
    <n v="133.80000000000001"/>
    <n v="120.8"/>
    <n v="141.30000000000001"/>
    <n v="123.8"/>
    <n v="142.6"/>
    <n v="133.4"/>
    <n v="148"/>
    <n v="131.19999999999999"/>
    <n v="123"/>
    <n v="130"/>
    <n v="131.69999999999999"/>
    <n v="121.4"/>
    <n v="126"/>
    <n v="123.4"/>
    <n v="114.3"/>
    <n v="122.6"/>
    <n v="133.6"/>
    <n v="122.2"/>
    <n v="122.5"/>
    <n v="129.1"/>
    <n v="1708.1"/>
    <n v="384.2"/>
    <n v="864.6"/>
    <n v="3357.9999999999995"/>
  </r>
  <r>
    <x v="2"/>
    <x v="4"/>
    <s v="April"/>
    <s v="April-2017"/>
    <n v="133"/>
    <n v="139.4"/>
    <n v="126.1"/>
    <n v="137.19999999999999"/>
    <n v="118.4"/>
    <n v="139.9"/>
    <n v="123.4"/>
    <n v="140.9"/>
    <n v="118.5"/>
    <n v="136.5"/>
    <n v="127.4"/>
    <n v="144.19999999999999"/>
    <n v="133.5"/>
    <n v="145.4"/>
    <n v="138"/>
    <n v="131.1"/>
    <n v="137"/>
    <n v="131.69999999999999"/>
    <n v="129.80000000000001"/>
    <n v="130.4"/>
    <n v="128.1"/>
    <n v="116.6"/>
    <n v="125.1"/>
    <n v="134.5"/>
    <n v="123.1"/>
    <n v="125.1"/>
    <n v="131.1"/>
    <n v="1718.4"/>
    <n v="406.1"/>
    <n v="882.90000000000009"/>
    <n v="3414.3"/>
  </r>
  <r>
    <x v="0"/>
    <x v="4"/>
    <s v="May"/>
    <s v="May-2017"/>
    <n v="133.1"/>
    <n v="140.30000000000001"/>
    <n v="126.8"/>
    <n v="138.19999999999999"/>
    <n v="120.8"/>
    <n v="140.19999999999999"/>
    <n v="123.8"/>
    <n v="141.80000000000001"/>
    <n v="118.6"/>
    <n v="134"/>
    <n v="130.30000000000001"/>
    <n v="145.80000000000001"/>
    <n v="133.80000000000001"/>
    <n v="145.5"/>
    <n v="142.5"/>
    <n v="137.30000000000001"/>
    <n v="141.80000000000001"/>
    <n v="139.26"/>
    <n v="135"/>
    <n v="134.9"/>
    <n v="131.4"/>
    <n v="119.4"/>
    <n v="129.4"/>
    <n v="136.30000000000001"/>
    <n v="123.7"/>
    <n v="127.9"/>
    <n v="133.30000000000001"/>
    <n v="1727.4999999999995"/>
    <n v="421.6"/>
    <n v="903.00000000000011"/>
    <n v="3471.8599999999997"/>
  </r>
  <r>
    <x v="1"/>
    <x v="4"/>
    <s v="May"/>
    <s v="May-2017"/>
    <n v="132.6"/>
    <n v="144.1"/>
    <n v="125.6"/>
    <n v="136.80000000000001"/>
    <n v="113.4"/>
    <n v="135.19999999999999"/>
    <n v="129.19999999999999"/>
    <n v="131.5"/>
    <n v="121"/>
    <n v="139.9"/>
    <n v="123.8"/>
    <n v="142.9"/>
    <n v="133.6"/>
    <n v="148.30000000000001"/>
    <n v="131.5"/>
    <n v="123.2"/>
    <n v="130.19999999999999"/>
    <n v="132.1"/>
    <n v="120.1"/>
    <n v="126.5"/>
    <n v="123.6"/>
    <n v="114.3"/>
    <n v="122.8"/>
    <n v="133.80000000000001"/>
    <n v="122"/>
    <n v="122.6"/>
    <n v="129.30000000000001"/>
    <n v="1709.6"/>
    <n v="384.9"/>
    <n v="865.6"/>
    <n v="3360.6"/>
  </r>
  <r>
    <x v="2"/>
    <x v="4"/>
    <s v="May"/>
    <s v="May-2017"/>
    <n v="132.9"/>
    <n v="141.6"/>
    <n v="126.3"/>
    <n v="137.69999999999999"/>
    <n v="118.1"/>
    <n v="137.9"/>
    <n v="125.6"/>
    <n v="138.30000000000001"/>
    <n v="119.4"/>
    <n v="136"/>
    <n v="127.6"/>
    <n v="144.5"/>
    <n v="133.69999999999999"/>
    <n v="146.19999999999999"/>
    <n v="138.19999999999999"/>
    <n v="131.4"/>
    <n v="137.19999999999999"/>
    <n v="132.1"/>
    <n v="129.4"/>
    <n v="130.9"/>
    <n v="128.4"/>
    <n v="116.7"/>
    <n v="125.7"/>
    <n v="134.80000000000001"/>
    <n v="123"/>
    <n v="125.3"/>
    <n v="131.4"/>
    <n v="1719.6000000000001"/>
    <n v="406.8"/>
    <n v="884.8"/>
    <n v="3418.8999999999996"/>
  </r>
  <r>
    <x v="0"/>
    <x v="4"/>
    <s v="June"/>
    <s v="June-2017"/>
    <n v="133.5"/>
    <n v="143.69999999999999"/>
    <n v="128"/>
    <n v="138.6"/>
    <n v="120.9"/>
    <n v="140.9"/>
    <n v="128.80000000000001"/>
    <n v="140.19999999999999"/>
    <n v="118.9"/>
    <n v="133.5"/>
    <n v="130.4"/>
    <n v="146.5"/>
    <n v="134.9"/>
    <n v="145.80000000000001"/>
    <n v="143.1"/>
    <n v="137.69999999999999"/>
    <n v="142.30000000000001"/>
    <n v="139.26"/>
    <n v="134.80000000000001"/>
    <n v="135.19999999999999"/>
    <n v="131.30000000000001"/>
    <n v="119.4"/>
    <n v="129.80000000000001"/>
    <n v="136.9"/>
    <n v="124.1"/>
    <n v="128.1"/>
    <n v="133.9"/>
    <n v="1738.8000000000002"/>
    <n v="423.09999999999997"/>
    <n v="904.80000000000007"/>
    <n v="3486.5600000000004"/>
  </r>
  <r>
    <x v="1"/>
    <x v="4"/>
    <s v="June"/>
    <s v="June-2017"/>
    <n v="132.9"/>
    <n v="148.69999999999999"/>
    <n v="128.30000000000001"/>
    <n v="137.30000000000001"/>
    <n v="113.5"/>
    <n v="137.19999999999999"/>
    <n v="142.19999999999999"/>
    <n v="128.19999999999999"/>
    <n v="120.9"/>
    <n v="138.80000000000001"/>
    <n v="124.2"/>
    <n v="143.1"/>
    <n v="135.69999999999999"/>
    <n v="148.6"/>
    <n v="131.5"/>
    <n v="123.2"/>
    <n v="130.19999999999999"/>
    <n v="131.4"/>
    <n v="119"/>
    <n v="126.8"/>
    <n v="123.8"/>
    <n v="113.9"/>
    <n v="122.9"/>
    <n v="134.30000000000001"/>
    <n v="122.5"/>
    <n v="122.7"/>
    <n v="129.9"/>
    <n v="1731.0000000000002"/>
    <n v="384.9"/>
    <n v="866.90000000000009"/>
    <n v="3381.8"/>
  </r>
  <r>
    <x v="2"/>
    <x v="4"/>
    <s v="June"/>
    <s v="June-2017"/>
    <n v="133.30000000000001"/>
    <n v="145.5"/>
    <n v="128.1"/>
    <n v="138.1"/>
    <n v="118.2"/>
    <n v="139.19999999999999"/>
    <n v="133.30000000000001"/>
    <n v="136.19999999999999"/>
    <n v="119.6"/>
    <n v="135.30000000000001"/>
    <n v="127.8"/>
    <n v="144.9"/>
    <n v="135.19999999999999"/>
    <n v="146.5"/>
    <n v="138.5"/>
    <n v="131.69999999999999"/>
    <n v="137.5"/>
    <n v="131.4"/>
    <n v="128.80000000000001"/>
    <n v="131.19999999999999"/>
    <n v="128.5"/>
    <n v="116.5"/>
    <n v="125.9"/>
    <n v="135.4"/>
    <n v="123.4"/>
    <n v="125.5"/>
    <n v="132"/>
    <n v="1734.7"/>
    <n v="407.7"/>
    <n v="886.4"/>
    <n v="3435.5000000000005"/>
  </r>
  <r>
    <x v="0"/>
    <x v="4"/>
    <s v="July"/>
    <s v="July-2017"/>
    <n v="134"/>
    <n v="144.19999999999999"/>
    <n v="129.80000000000001"/>
    <n v="139"/>
    <n v="120.9"/>
    <n v="143.9"/>
    <n v="151.5"/>
    <n v="138.1"/>
    <n v="120"/>
    <n v="133.9"/>
    <n v="131.4"/>
    <n v="147.69999999999999"/>
    <n v="138.5"/>
    <n v="147.4"/>
    <n v="144.30000000000001"/>
    <n v="138.1"/>
    <n v="143.5"/>
    <n v="139.26"/>
    <n v="135.30000000000001"/>
    <n v="136.1"/>
    <n v="132.1"/>
    <n v="119.1"/>
    <n v="130.6"/>
    <n v="138.6"/>
    <n v="124.4"/>
    <n v="128.6"/>
    <n v="136.19999999999999"/>
    <n v="1772.9"/>
    <n v="425.9"/>
    <n v="909.5"/>
    <n v="3530.26"/>
  </r>
  <r>
    <x v="1"/>
    <x v="4"/>
    <s v="July"/>
    <s v="July-2017"/>
    <n v="132.80000000000001"/>
    <n v="148.4"/>
    <n v="129.4"/>
    <n v="137.69999999999999"/>
    <n v="113.4"/>
    <n v="139.4"/>
    <n v="175.1"/>
    <n v="124.7"/>
    <n v="121.5"/>
    <n v="137.80000000000001"/>
    <n v="124.4"/>
    <n v="143.69999999999999"/>
    <n v="139.80000000000001"/>
    <n v="150.5"/>
    <n v="131.6"/>
    <n v="123.7"/>
    <n v="130.4"/>
    <n v="132.6"/>
    <n v="119.7"/>
    <n v="127.2"/>
    <n v="125"/>
    <n v="113.2"/>
    <n v="123.5"/>
    <n v="135.5"/>
    <n v="122.4"/>
    <n v="123"/>
    <n v="131.80000000000001"/>
    <n v="1768.1"/>
    <n v="385.70000000000005"/>
    <n v="869.8"/>
    <n v="3426.4"/>
  </r>
  <r>
    <x v="2"/>
    <x v="4"/>
    <s v="July"/>
    <s v="July-2017"/>
    <n v="133.6"/>
    <n v="145.69999999999999"/>
    <n v="129.6"/>
    <n v="138.5"/>
    <n v="118.1"/>
    <n v="141.80000000000001"/>
    <n v="159.5"/>
    <n v="133.6"/>
    <n v="120.5"/>
    <n v="135.19999999999999"/>
    <n v="128.5"/>
    <n v="145.80000000000001"/>
    <n v="139"/>
    <n v="148.19999999999999"/>
    <n v="139.30000000000001"/>
    <n v="132.1"/>
    <n v="138.30000000000001"/>
    <n v="132.6"/>
    <n v="129.4"/>
    <n v="131.9"/>
    <n v="129.4"/>
    <n v="116"/>
    <n v="126.6"/>
    <n v="136.80000000000001"/>
    <n v="123.6"/>
    <n v="125.9"/>
    <n v="134.19999999999999"/>
    <n v="1769.3999999999999"/>
    <n v="409.7"/>
    <n v="890.2"/>
    <n v="3479.5"/>
  </r>
  <r>
    <x v="0"/>
    <x v="4"/>
    <s v="August"/>
    <s v="August-2017"/>
    <n v="134.80000000000001"/>
    <n v="143.1"/>
    <n v="130"/>
    <n v="139.4"/>
    <n v="120.5"/>
    <n v="148"/>
    <n v="162.9"/>
    <n v="137.4"/>
    <n v="120.8"/>
    <n v="134.69999999999999"/>
    <n v="131.6"/>
    <n v="148.69999999999999"/>
    <n v="140.6"/>
    <n v="149"/>
    <n v="145.30000000000001"/>
    <n v="139.19999999999999"/>
    <n v="144.5"/>
    <n v="139.26"/>
    <n v="136.4"/>
    <n v="137.30000000000001"/>
    <n v="133"/>
    <n v="120.3"/>
    <n v="131.5"/>
    <n v="140.19999999999999"/>
    <n v="125.4"/>
    <n v="129.69999999999999"/>
    <n v="137.80000000000001"/>
    <n v="1792.4999999999998"/>
    <n v="429"/>
    <n v="917.39999999999986"/>
    <n v="3563.56"/>
  </r>
  <r>
    <x v="1"/>
    <x v="4"/>
    <s v="August"/>
    <s v="August-2017"/>
    <n v="133.19999999999999"/>
    <n v="143.9"/>
    <n v="128.30000000000001"/>
    <n v="138.30000000000001"/>
    <n v="114.1"/>
    <n v="142.69999999999999"/>
    <n v="179.8"/>
    <n v="123.5"/>
    <n v="122.1"/>
    <n v="137.5"/>
    <n v="124.6"/>
    <n v="144.5"/>
    <n v="140.5"/>
    <n v="152.1"/>
    <n v="132.69999999999999"/>
    <n v="124.3"/>
    <n v="131.4"/>
    <n v="134.4"/>
    <n v="118.9"/>
    <n v="127.7"/>
    <n v="125.7"/>
    <n v="114.6"/>
    <n v="124.1"/>
    <n v="135.69999999999999"/>
    <n v="123.3"/>
    <n v="123.8"/>
    <n v="132.69999999999999"/>
    <n v="1772.9999999999998"/>
    <n v="388.4"/>
    <n v="874.89999999999986"/>
    <n v="3441.6999999999994"/>
  </r>
  <r>
    <x v="2"/>
    <x v="4"/>
    <s v="August"/>
    <s v="August-2017"/>
    <n v="134.30000000000001"/>
    <n v="143.4"/>
    <n v="129.30000000000001"/>
    <n v="139"/>
    <n v="118.1"/>
    <n v="145.5"/>
    <n v="168.6"/>
    <n v="132.69999999999999"/>
    <n v="121.2"/>
    <n v="135.6"/>
    <n v="128.69999999999999"/>
    <n v="146.80000000000001"/>
    <n v="140.6"/>
    <n v="149.80000000000001"/>
    <n v="140.30000000000001"/>
    <n v="133"/>
    <n v="139.30000000000001"/>
    <n v="134.4"/>
    <n v="129.80000000000001"/>
    <n v="132.80000000000001"/>
    <n v="130.19999999999999"/>
    <n v="117.3"/>
    <n v="127.3"/>
    <n v="137.6"/>
    <n v="124.5"/>
    <n v="126.8"/>
    <n v="135.4"/>
    <n v="1783.8"/>
    <n v="412.6"/>
    <n v="896.5"/>
    <n v="3506.9000000000005"/>
  </r>
  <r>
    <x v="0"/>
    <x v="4"/>
    <s v="September"/>
    <s v="September-2017"/>
    <n v="135.19999999999999"/>
    <n v="142"/>
    <n v="130.5"/>
    <n v="140.19999999999999"/>
    <n v="120.7"/>
    <n v="147.80000000000001"/>
    <n v="154.5"/>
    <n v="137.1"/>
    <n v="121"/>
    <n v="134.69999999999999"/>
    <n v="131.69999999999999"/>
    <n v="149.30000000000001"/>
    <n v="139.6"/>
    <n v="149.80000000000001"/>
    <n v="146.1"/>
    <n v="139.69999999999999"/>
    <n v="145.19999999999999"/>
    <n v="139.26"/>
    <n v="137.4"/>
    <n v="137.9"/>
    <n v="133.4"/>
    <n v="121.2"/>
    <n v="132.30000000000001"/>
    <n v="139.6"/>
    <n v="126.7"/>
    <n v="130.30000000000001"/>
    <n v="137.6"/>
    <n v="1784.3"/>
    <n v="430.99999999999994"/>
    <n v="921.40000000000009"/>
    <n v="3563.1600000000003"/>
  </r>
  <r>
    <x v="1"/>
    <x v="4"/>
    <s v="September"/>
    <s v="September-2017"/>
    <n v="133.6"/>
    <n v="143"/>
    <n v="129.69999999999999"/>
    <n v="138.69999999999999"/>
    <n v="114.5"/>
    <n v="137.5"/>
    <n v="160.69999999999999"/>
    <n v="124.5"/>
    <n v="122.4"/>
    <n v="137.30000000000001"/>
    <n v="124.8"/>
    <n v="145"/>
    <n v="138"/>
    <n v="153.6"/>
    <n v="133.30000000000001"/>
    <n v="124.6"/>
    <n v="132"/>
    <n v="135.69999999999999"/>
    <n v="120.6"/>
    <n v="128.1"/>
    <n v="126.1"/>
    <n v="115.7"/>
    <n v="124.5"/>
    <n v="135.9"/>
    <n v="124.4"/>
    <n v="124.5"/>
    <n v="132.4"/>
    <n v="1749.7"/>
    <n v="389.9"/>
    <n v="879.19999999999993"/>
    <n v="3428.6999999999994"/>
  </r>
  <r>
    <x v="2"/>
    <x v="4"/>
    <s v="September"/>
    <s v="September-2017"/>
    <n v="134.69999999999999"/>
    <n v="142.4"/>
    <n v="130.19999999999999"/>
    <n v="139.6"/>
    <n v="118.4"/>
    <n v="143"/>
    <n v="156.6"/>
    <n v="132.9"/>
    <n v="121.5"/>
    <n v="135.6"/>
    <n v="128.80000000000001"/>
    <n v="147.30000000000001"/>
    <n v="139"/>
    <n v="150.80000000000001"/>
    <n v="141.1"/>
    <n v="133.4"/>
    <n v="140"/>
    <n v="135.69999999999999"/>
    <n v="131"/>
    <n v="133.30000000000001"/>
    <n v="130.6"/>
    <n v="118.3"/>
    <n v="127.9"/>
    <n v="137.4"/>
    <n v="125.7"/>
    <n v="127.5"/>
    <n v="135.19999999999999"/>
    <n v="1769.9999999999998"/>
    <n v="414.5"/>
    <n v="900.7"/>
    <n v="3502.7"/>
  </r>
  <r>
    <x v="0"/>
    <x v="4"/>
    <s v="October"/>
    <s v="October-2017"/>
    <n v="135.9"/>
    <n v="141.9"/>
    <n v="131"/>
    <n v="141.5"/>
    <n v="121.4"/>
    <n v="146.69999999999999"/>
    <n v="157.1"/>
    <n v="136.4"/>
    <n v="121.4"/>
    <n v="135.6"/>
    <n v="131.30000000000001"/>
    <n v="150.30000000000001"/>
    <n v="140.4"/>
    <n v="150.5"/>
    <n v="147.19999999999999"/>
    <n v="140.6"/>
    <n v="146.19999999999999"/>
    <n v="139.26"/>
    <n v="138.1"/>
    <n v="138.4"/>
    <n v="134.19999999999999"/>
    <n v="121"/>
    <n v="133"/>
    <n v="140.1"/>
    <n v="127.4"/>
    <n v="130.69999999999999"/>
    <n v="138.30000000000001"/>
    <n v="1790.8999999999999"/>
    <n v="433.99999999999994"/>
    <n v="924.8"/>
    <n v="3577.56"/>
  </r>
  <r>
    <x v="1"/>
    <x v="4"/>
    <s v="October"/>
    <s v="October-2017"/>
    <n v="133.9"/>
    <n v="142.80000000000001"/>
    <n v="131.4"/>
    <n v="139.1"/>
    <n v="114.9"/>
    <n v="135.6"/>
    <n v="173.2"/>
    <n v="124.1"/>
    <n v="122.6"/>
    <n v="137.80000000000001"/>
    <n v="125.1"/>
    <n v="145.5"/>
    <n v="139.69999999999999"/>
    <n v="154.6"/>
    <n v="134"/>
    <n v="124.9"/>
    <n v="132.6"/>
    <n v="137.30000000000001"/>
    <n v="122.6"/>
    <n v="128.30000000000001"/>
    <n v="126.6"/>
    <n v="115"/>
    <n v="124.8"/>
    <n v="136.30000000000001"/>
    <n v="124.6"/>
    <n v="124.5"/>
    <n v="133.5"/>
    <n v="1765.6999999999998"/>
    <n v="391.5"/>
    <n v="880.1"/>
    <n v="3451.7999999999997"/>
  </r>
  <r>
    <x v="2"/>
    <x v="4"/>
    <s v="October"/>
    <s v="October-2017"/>
    <n v="135.30000000000001"/>
    <n v="142.19999999999999"/>
    <n v="131.19999999999999"/>
    <n v="140.6"/>
    <n v="119"/>
    <n v="141.5"/>
    <n v="162.6"/>
    <n v="132.30000000000001"/>
    <n v="121.8"/>
    <n v="136.30000000000001"/>
    <n v="128.69999999999999"/>
    <n v="148.1"/>
    <n v="140.1"/>
    <n v="151.6"/>
    <n v="142"/>
    <n v="134.1"/>
    <n v="140.80000000000001"/>
    <n v="137.30000000000001"/>
    <n v="132.19999999999999"/>
    <n v="133.6"/>
    <n v="131.30000000000001"/>
    <n v="117.8"/>
    <n v="128.4"/>
    <n v="137.9"/>
    <n v="126.2"/>
    <n v="127.7"/>
    <n v="136.1"/>
    <n v="1779.6999999999998"/>
    <n v="416.90000000000003"/>
    <n v="902.90000000000009"/>
    <n v="3520.6"/>
  </r>
  <r>
    <x v="0"/>
    <x v="4"/>
    <s v="November"/>
    <s v="November-2017"/>
    <n v="136.30000000000001"/>
    <n v="142.5"/>
    <n v="140.5"/>
    <n v="141.5"/>
    <n v="121.6"/>
    <n v="147.30000000000001"/>
    <n v="168"/>
    <n v="135.80000000000001"/>
    <n v="122.5"/>
    <n v="136"/>
    <n v="131.9"/>
    <n v="151.4"/>
    <n v="142.4"/>
    <n v="152.1"/>
    <n v="148.19999999999999"/>
    <n v="141.5"/>
    <n v="147.30000000000001"/>
    <n v="139.26"/>
    <n v="141.1"/>
    <n v="139.4"/>
    <n v="135.80000000000001"/>
    <n v="121.6"/>
    <n v="133.69999999999999"/>
    <n v="141.5"/>
    <n v="128.1"/>
    <n v="131.69999999999999"/>
    <n v="140"/>
    <n v="1817.7000000000003"/>
    <n v="437"/>
    <n v="931.8"/>
    <n v="3618.9599999999996"/>
  </r>
  <r>
    <x v="1"/>
    <x v="4"/>
    <s v="November"/>
    <s v="November-2017"/>
    <n v="134.30000000000001"/>
    <n v="142.1"/>
    <n v="146.69999999999999"/>
    <n v="139.5"/>
    <n v="115.2"/>
    <n v="136.4"/>
    <n v="185.2"/>
    <n v="122.2"/>
    <n v="123.9"/>
    <n v="138.30000000000001"/>
    <n v="125.4"/>
    <n v="146"/>
    <n v="141.5"/>
    <n v="156.19999999999999"/>
    <n v="135"/>
    <n v="125.4"/>
    <n v="133.5"/>
    <n v="138.6"/>
    <n v="125.7"/>
    <n v="128.80000000000001"/>
    <n v="127.4"/>
    <n v="115.3"/>
    <n v="125.1"/>
    <n v="136.6"/>
    <n v="124.9"/>
    <n v="124.9"/>
    <n v="134.80000000000001"/>
    <n v="1796.7"/>
    <n v="393.9"/>
    <n v="883"/>
    <n v="3494.0999999999995"/>
  </r>
  <r>
    <x v="2"/>
    <x v="4"/>
    <s v="November"/>
    <s v="November-2017"/>
    <n v="135.69999999999999"/>
    <n v="142.4"/>
    <n v="142.9"/>
    <n v="140.80000000000001"/>
    <n v="119.2"/>
    <n v="142.19999999999999"/>
    <n v="173.8"/>
    <n v="131.19999999999999"/>
    <n v="123"/>
    <n v="136.80000000000001"/>
    <n v="129.19999999999999"/>
    <n v="148.9"/>
    <n v="142.1"/>
    <n v="153.19999999999999"/>
    <n v="143"/>
    <n v="134.80000000000001"/>
    <n v="141.80000000000001"/>
    <n v="138.6"/>
    <n v="135.30000000000001"/>
    <n v="134.4"/>
    <n v="132.6"/>
    <n v="118.3"/>
    <n v="128.9"/>
    <n v="138.6"/>
    <n v="126.8"/>
    <n v="128.4"/>
    <n v="137.6"/>
    <n v="1808.2"/>
    <n v="419.6"/>
    <n v="908"/>
    <n v="3562.9"/>
  </r>
  <r>
    <x v="0"/>
    <x v="4"/>
    <s v="December"/>
    <s v="December-2017"/>
    <n v="136.4"/>
    <n v="143.69999999999999"/>
    <n v="144.80000000000001"/>
    <n v="141.9"/>
    <n v="123.1"/>
    <n v="147.19999999999999"/>
    <n v="161"/>
    <n v="133.80000000000001"/>
    <n v="121.9"/>
    <n v="135.80000000000001"/>
    <n v="131.1"/>
    <n v="151.4"/>
    <n v="141.5"/>
    <n v="153.19999999999999"/>
    <n v="148"/>
    <n v="141.9"/>
    <n v="147.19999999999999"/>
    <n v="139.26"/>
    <n v="142.6"/>
    <n v="139.5"/>
    <n v="136.1"/>
    <n v="122"/>
    <n v="133.4"/>
    <n v="141.1"/>
    <n v="127.8"/>
    <n v="131.9"/>
    <n v="139.80000000000001"/>
    <n v="1813.6000000000001"/>
    <n v="437.09999999999997"/>
    <n v="931.8"/>
    <n v="3617.56"/>
  </r>
  <r>
    <x v="1"/>
    <x v="4"/>
    <s v="December"/>
    <s v="December-2017"/>
    <n v="134.4"/>
    <n v="142.6"/>
    <n v="145.9"/>
    <n v="139.5"/>
    <n v="115.9"/>
    <n v="135"/>
    <n v="163.19999999999999"/>
    <n v="119.8"/>
    <n v="120.7"/>
    <n v="139.69999999999999"/>
    <n v="125.7"/>
    <n v="146.30000000000001"/>
    <n v="138.80000000000001"/>
    <n v="157"/>
    <n v="135.6"/>
    <n v="125.6"/>
    <n v="134"/>
    <n v="139.1"/>
    <n v="126.8"/>
    <n v="129.30000000000001"/>
    <n v="128.19999999999999"/>
    <n v="115.3"/>
    <n v="125.6"/>
    <n v="136.69999999999999"/>
    <n v="124.6"/>
    <n v="125.1"/>
    <n v="134.1"/>
    <n v="1767.5"/>
    <n v="395.2"/>
    <n v="884.8"/>
    <n v="3470.4"/>
  </r>
  <r>
    <x v="2"/>
    <x v="4"/>
    <s v="December"/>
    <s v="December-2017"/>
    <n v="135.80000000000001"/>
    <n v="143.30000000000001"/>
    <n v="145.19999999999999"/>
    <n v="141"/>
    <n v="120.5"/>
    <n v="141.5"/>
    <n v="161.69999999999999"/>
    <n v="129.1"/>
    <n v="121.5"/>
    <n v="137.1"/>
    <n v="128.80000000000001"/>
    <n v="149"/>
    <n v="140.5"/>
    <n v="154.19999999999999"/>
    <n v="143.1"/>
    <n v="135.1"/>
    <n v="142"/>
    <n v="139.1"/>
    <n v="136.6"/>
    <n v="134.69999999999999"/>
    <n v="133.1"/>
    <n v="118.5"/>
    <n v="129"/>
    <n v="138.5"/>
    <n v="126.5"/>
    <n v="128.6"/>
    <n v="137.19999999999999"/>
    <n v="1794.9999999999998"/>
    <n v="420.2"/>
    <n v="908.9"/>
    <n v="3553.9999999999995"/>
  </r>
  <r>
    <x v="0"/>
    <x v="5"/>
    <s v="January"/>
    <s v="January-2018"/>
    <n v="136.6"/>
    <n v="144.4"/>
    <n v="143.80000000000001"/>
    <n v="142"/>
    <n v="123.2"/>
    <n v="147.9"/>
    <n v="152.1"/>
    <n v="131.80000000000001"/>
    <n v="119.5"/>
    <n v="136"/>
    <n v="131.19999999999999"/>
    <n v="151.80000000000001"/>
    <n v="140.4"/>
    <n v="153.6"/>
    <n v="148.30000000000001"/>
    <n v="142.30000000000001"/>
    <n v="147.5"/>
    <n v="139.26"/>
    <n v="142.30000000000001"/>
    <n v="139.80000000000001"/>
    <n v="136"/>
    <n v="122.7"/>
    <n v="134.30000000000001"/>
    <n v="141.6"/>
    <n v="128.6"/>
    <n v="132.30000000000001"/>
    <n v="139.30000000000001"/>
    <n v="1800.7"/>
    <n v="438.1"/>
    <n v="935.3"/>
    <n v="3609.26"/>
  </r>
  <r>
    <x v="1"/>
    <x v="5"/>
    <s v="January"/>
    <s v="January-2018"/>
    <n v="134.6"/>
    <n v="143.69999999999999"/>
    <n v="143.6"/>
    <n v="139.6"/>
    <n v="116.4"/>
    <n v="133.80000000000001"/>
    <n v="150.5"/>
    <n v="118.4"/>
    <n v="117.3"/>
    <n v="140.5"/>
    <n v="125.9"/>
    <n v="146.80000000000001"/>
    <n v="137.19999999999999"/>
    <n v="157.69999999999999"/>
    <n v="136"/>
    <n v="125.9"/>
    <n v="134.4"/>
    <n v="140.4"/>
    <n v="127.3"/>
    <n v="129.5"/>
    <n v="129"/>
    <n v="116.3"/>
    <n v="126.2"/>
    <n v="137.1"/>
    <n v="125.5"/>
    <n v="125.8"/>
    <n v="134.1"/>
    <n v="1748.3000000000002"/>
    <n v="396.29999999999995"/>
    <n v="889.4"/>
    <n v="3459.4000000000005"/>
  </r>
  <r>
    <x v="2"/>
    <x v="5"/>
    <s v="January"/>
    <s v="January-2018"/>
    <n v="136"/>
    <n v="144.19999999999999"/>
    <n v="143.69999999999999"/>
    <n v="141.1"/>
    <n v="120.7"/>
    <n v="141.30000000000001"/>
    <n v="151.6"/>
    <n v="127.3"/>
    <n v="118.8"/>
    <n v="137.5"/>
    <n v="129"/>
    <n v="149.5"/>
    <n v="139.19999999999999"/>
    <n v="154.69999999999999"/>
    <n v="143.5"/>
    <n v="135.5"/>
    <n v="142.30000000000001"/>
    <n v="140.4"/>
    <n v="136.6"/>
    <n v="134.9"/>
    <n v="133.30000000000001"/>
    <n v="119.3"/>
    <n v="129.69999999999999"/>
    <n v="139"/>
    <n v="127.3"/>
    <n v="129.1"/>
    <n v="136.9"/>
    <n v="1779.9"/>
    <n v="421.3"/>
    <n v="912.6"/>
    <n v="3545.5"/>
  </r>
  <r>
    <x v="0"/>
    <x v="5"/>
    <s v="February"/>
    <s v="February-2018"/>
    <n v="136.4"/>
    <n v="143.69999999999999"/>
    <n v="140.6"/>
    <n v="141.5"/>
    <n v="122.9"/>
    <n v="149.4"/>
    <n v="142.4"/>
    <n v="130.19999999999999"/>
    <n v="117.9"/>
    <n v="135.6"/>
    <n v="130.5"/>
    <n v="151.69999999999999"/>
    <n v="138.69999999999999"/>
    <n v="153.30000000000001"/>
    <n v="148.69999999999999"/>
    <n v="142.4"/>
    <n v="147.80000000000001"/>
    <n v="139.26"/>
    <n v="142.4"/>
    <n v="139.9"/>
    <n v="136.19999999999999"/>
    <n v="123.3"/>
    <n v="134.30000000000001"/>
    <n v="141.5"/>
    <n v="128.80000000000001"/>
    <n v="132.5"/>
    <n v="138.5"/>
    <n v="1781.5"/>
    <n v="438.90000000000003"/>
    <n v="936.5"/>
    <n v="3591.86"/>
  </r>
  <r>
    <x v="1"/>
    <x v="5"/>
    <s v="February"/>
    <s v="February-2018"/>
    <n v="134.80000000000001"/>
    <n v="143"/>
    <n v="139.9"/>
    <n v="139.9"/>
    <n v="116.2"/>
    <n v="135.5"/>
    <n v="136.9"/>
    <n v="117"/>
    <n v="115.4"/>
    <n v="140.69999999999999"/>
    <n v="125.9"/>
    <n v="147.1"/>
    <n v="135.6"/>
    <n v="159.30000000000001"/>
    <n v="136.30000000000001"/>
    <n v="126.1"/>
    <n v="134.69999999999999"/>
    <n v="141.30000000000001"/>
    <n v="127.3"/>
    <n v="129.9"/>
    <n v="129.80000000000001"/>
    <n v="117.4"/>
    <n v="126.5"/>
    <n v="137.19999999999999"/>
    <n v="126.2"/>
    <n v="126.5"/>
    <n v="134"/>
    <n v="1727.9"/>
    <n v="397.09999999999997"/>
    <n v="893.5"/>
    <n v="3446.4000000000005"/>
  </r>
  <r>
    <x v="2"/>
    <x v="5"/>
    <s v="February"/>
    <s v="February-2018"/>
    <n v="135.9"/>
    <n v="143.5"/>
    <n v="140.30000000000001"/>
    <n v="140.9"/>
    <n v="120.4"/>
    <n v="142.9"/>
    <n v="140.5"/>
    <n v="125.8"/>
    <n v="117.1"/>
    <n v="137.30000000000001"/>
    <n v="128.6"/>
    <n v="149.6"/>
    <n v="137.6"/>
    <n v="154.9"/>
    <n v="143.80000000000001"/>
    <n v="135.6"/>
    <n v="142.6"/>
    <n v="141.30000000000001"/>
    <n v="136.69999999999999"/>
    <n v="135.19999999999999"/>
    <n v="133.80000000000001"/>
    <n v="120.2"/>
    <n v="129.9"/>
    <n v="139"/>
    <n v="127.7"/>
    <n v="129.6"/>
    <n v="136.4"/>
    <n v="1760.3999999999996"/>
    <n v="422"/>
    <n v="915.40000000000009"/>
    <n v="3530.7"/>
  </r>
  <r>
    <x v="0"/>
    <x v="5"/>
    <s v="March"/>
    <s v="March-2018"/>
    <n v="136.80000000000001"/>
    <n v="143.80000000000001"/>
    <n v="140"/>
    <n v="142"/>
    <n v="123.2"/>
    <n v="152.9"/>
    <n v="138"/>
    <n v="129.30000000000001"/>
    <n v="117.1"/>
    <n v="136.30000000000001"/>
    <n v="131.19999999999999"/>
    <n v="152.80000000000001"/>
    <n v="138.6"/>
    <n v="155.1"/>
    <n v="149.19999999999999"/>
    <n v="143"/>
    <n v="148.30000000000001"/>
    <n v="139.26"/>
    <n v="142.6"/>
    <n v="139.9"/>
    <n v="136.69999999999999"/>
    <n v="124.6"/>
    <n v="135.1"/>
    <n v="142.69999999999999"/>
    <n v="129.30000000000001"/>
    <n v="133.30000000000001"/>
    <n v="138.69999999999999"/>
    <n v="1781.9999999999998"/>
    <n v="440.5"/>
    <n v="941.59999999999991"/>
    <n v="3601.06"/>
  </r>
  <r>
    <x v="1"/>
    <x v="5"/>
    <s v="March"/>
    <s v="March-2018"/>
    <n v="135"/>
    <n v="143.1"/>
    <n v="135.5"/>
    <n v="139.9"/>
    <n v="116.5"/>
    <n v="138.5"/>
    <n v="128"/>
    <n v="115.5"/>
    <n v="114.2"/>
    <n v="140.69999999999999"/>
    <n v="126.2"/>
    <n v="147.6"/>
    <n v="134.80000000000001"/>
    <n v="159.69999999999999"/>
    <n v="136.69999999999999"/>
    <n v="126.7"/>
    <n v="135.19999999999999"/>
    <n v="142"/>
    <n v="126.4"/>
    <n v="130.80000000000001"/>
    <n v="130.5"/>
    <n v="117.8"/>
    <n v="126.8"/>
    <n v="137.80000000000001"/>
    <n v="126.7"/>
    <n v="127.1"/>
    <n v="134"/>
    <n v="1715.5"/>
    <n v="398.59999999999997"/>
    <n v="897.50000000000011"/>
    <n v="3439.7"/>
  </r>
  <r>
    <x v="2"/>
    <x v="5"/>
    <s v="March"/>
    <s v="March-2018"/>
    <n v="136.19999999999999"/>
    <n v="143.6"/>
    <n v="138.30000000000001"/>
    <n v="141.19999999999999"/>
    <n v="120.7"/>
    <n v="146.19999999999999"/>
    <n v="134.6"/>
    <n v="124.6"/>
    <n v="116.1"/>
    <n v="137.80000000000001"/>
    <n v="129.1"/>
    <n v="150.4"/>
    <n v="137.19999999999999"/>
    <n v="156.30000000000001"/>
    <n v="144.30000000000001"/>
    <n v="136.19999999999999"/>
    <n v="143.1"/>
    <n v="142"/>
    <n v="136.5"/>
    <n v="135.6"/>
    <n v="134.30000000000001"/>
    <n v="121"/>
    <n v="130.4"/>
    <n v="139.80000000000001"/>
    <n v="128.19999999999999"/>
    <n v="130.30000000000001"/>
    <n v="136.5"/>
    <n v="1756"/>
    <n v="423.6"/>
    <n v="919.59999999999991"/>
    <n v="3534"/>
  </r>
  <r>
    <x v="0"/>
    <x v="5"/>
    <s v="April"/>
    <s v="April-2018"/>
    <n v="137.1"/>
    <n v="144.5"/>
    <n v="135.9"/>
    <n v="142.4"/>
    <n v="123.5"/>
    <n v="156.4"/>
    <n v="135.1"/>
    <n v="128.4"/>
    <n v="115.2"/>
    <n v="137.19999999999999"/>
    <n v="131.9"/>
    <n v="153.80000000000001"/>
    <n v="138.6"/>
    <n v="156.1"/>
    <n v="150.1"/>
    <n v="143.30000000000001"/>
    <n v="149.1"/>
    <n v="139.26"/>
    <n v="143.80000000000001"/>
    <n v="140.9"/>
    <n v="137.6"/>
    <n v="125.3"/>
    <n v="136"/>
    <n v="143.69999999999999"/>
    <n v="130.4"/>
    <n v="134.19999999999999"/>
    <n v="139.1"/>
    <n v="1780"/>
    <n v="442.5"/>
    <n v="948.09999999999991"/>
    <n v="3609.76"/>
  </r>
  <r>
    <x v="1"/>
    <x v="5"/>
    <s v="April"/>
    <s v="April-2018"/>
    <n v="135"/>
    <n v="144.30000000000001"/>
    <n v="130.80000000000001"/>
    <n v="140.30000000000001"/>
    <n v="116.6"/>
    <n v="150.1"/>
    <n v="127.6"/>
    <n v="114"/>
    <n v="110.6"/>
    <n v="140.19999999999999"/>
    <n v="126.5"/>
    <n v="148.30000000000001"/>
    <n v="135.69999999999999"/>
    <n v="159.19999999999999"/>
    <n v="137.80000000000001"/>
    <n v="127.4"/>
    <n v="136.19999999999999"/>
    <n v="142.9"/>
    <n v="124.6"/>
    <n v="131.80000000000001"/>
    <n v="131.30000000000001"/>
    <n v="118.9"/>
    <n v="127.6"/>
    <n v="139.69999999999999"/>
    <n v="127.6"/>
    <n v="128.19999999999999"/>
    <n v="134.80000000000001"/>
    <n v="1720.0000000000002"/>
    <n v="401.40000000000003"/>
    <n v="905.09999999999991"/>
    <n v="3453.2"/>
  </r>
  <r>
    <x v="2"/>
    <x v="5"/>
    <s v="April"/>
    <s v="April-2018"/>
    <n v="136.4"/>
    <n v="144.4"/>
    <n v="133.9"/>
    <n v="141.6"/>
    <n v="121"/>
    <n v="153.5"/>
    <n v="132.6"/>
    <n v="123.5"/>
    <n v="113.7"/>
    <n v="138.19999999999999"/>
    <n v="129.6"/>
    <n v="151.19999999999999"/>
    <n v="137.5"/>
    <n v="156.9"/>
    <n v="145.30000000000001"/>
    <n v="136.69999999999999"/>
    <n v="144"/>
    <n v="142.9"/>
    <n v="136.5"/>
    <n v="136.6"/>
    <n v="135.19999999999999"/>
    <n v="121.9"/>
    <n v="131.30000000000001"/>
    <n v="141.4"/>
    <n v="129.19999999999999"/>
    <n v="131.30000000000001"/>
    <n v="137.1"/>
    <n v="1757.1000000000001"/>
    <n v="426"/>
    <n v="926.89999999999986"/>
    <n v="3546.3"/>
  </r>
  <r>
    <x v="0"/>
    <x v="5"/>
    <s v="May"/>
    <s v="May-2018"/>
    <n v="137.4"/>
    <n v="145.69999999999999"/>
    <n v="135.5"/>
    <n v="142.9"/>
    <n v="123.6"/>
    <n v="157.5"/>
    <n v="137.80000000000001"/>
    <n v="127.2"/>
    <n v="111.8"/>
    <n v="137.4"/>
    <n v="132.19999999999999"/>
    <n v="154.30000000000001"/>
    <n v="139.1"/>
    <n v="157"/>
    <n v="150.80000000000001"/>
    <n v="144.1"/>
    <n v="149.80000000000001"/>
    <n v="139.26"/>
    <n v="144.30000000000001"/>
    <n v="141.80000000000001"/>
    <n v="138.4"/>
    <n v="126.4"/>
    <n v="136.80000000000001"/>
    <n v="144.4"/>
    <n v="131.19999999999999"/>
    <n v="135.1"/>
    <n v="139.80000000000001"/>
    <n v="1782.4"/>
    <n v="444.7"/>
    <n v="954.1"/>
    <n v="3621.76"/>
  </r>
  <r>
    <x v="1"/>
    <x v="5"/>
    <s v="May"/>
    <s v="May-2018"/>
    <n v="135"/>
    <n v="148.19999999999999"/>
    <n v="130.5"/>
    <n v="140.69999999999999"/>
    <n v="116.4"/>
    <n v="151.30000000000001"/>
    <n v="131.4"/>
    <n v="112.8"/>
    <n v="105.3"/>
    <n v="139.6"/>
    <n v="126.6"/>
    <n v="148.69999999999999"/>
    <n v="136.4"/>
    <n v="160.30000000000001"/>
    <n v="138.6"/>
    <n v="127.9"/>
    <n v="137"/>
    <n v="143.19999999999999"/>
    <n v="124.7"/>
    <n v="132.5"/>
    <n v="132"/>
    <n v="119.8"/>
    <n v="128"/>
    <n v="140.4"/>
    <n v="128.1"/>
    <n v="128.9"/>
    <n v="135.4"/>
    <n v="1722.8999999999999"/>
    <n v="403.5"/>
    <n v="909.69999999999993"/>
    <n v="3464.2999999999993"/>
  </r>
  <r>
    <x v="2"/>
    <x v="5"/>
    <s v="May"/>
    <s v="May-2018"/>
    <n v="136.6"/>
    <n v="146.6"/>
    <n v="133.6"/>
    <n v="142.1"/>
    <n v="121"/>
    <n v="154.6"/>
    <n v="135.6"/>
    <n v="122.3"/>
    <n v="109.6"/>
    <n v="138.1"/>
    <n v="129.9"/>
    <n v="151.69999999999999"/>
    <n v="138.1"/>
    <n v="157.9"/>
    <n v="146"/>
    <n v="137.4"/>
    <n v="144.69999999999999"/>
    <n v="143.19999999999999"/>
    <n v="136.9"/>
    <n v="137.4"/>
    <n v="136"/>
    <n v="122.9"/>
    <n v="131.80000000000001"/>
    <n v="142.1"/>
    <n v="129.9"/>
    <n v="132.1"/>
    <n v="137.80000000000001"/>
    <n v="1759.8"/>
    <n v="428.09999999999997"/>
    <n v="932.19999999999993"/>
    <n v="3558.1"/>
  </r>
  <r>
    <x v="0"/>
    <x v="5"/>
    <s v="June"/>
    <s v="June-2018"/>
    <n v="137.6"/>
    <n v="148.1"/>
    <n v="136.69999999999999"/>
    <n v="143.19999999999999"/>
    <n v="124"/>
    <n v="154.1"/>
    <n v="143.5"/>
    <n v="126"/>
    <n v="112.4"/>
    <n v="137.6"/>
    <n v="132.80000000000001"/>
    <n v="154.30000000000001"/>
    <n v="140"/>
    <n v="157.30000000000001"/>
    <n v="151.30000000000001"/>
    <n v="144.69999999999999"/>
    <n v="150.30000000000001"/>
    <n v="139.26"/>
    <n v="145.1"/>
    <n v="142.19999999999999"/>
    <n v="138.4"/>
    <n v="127.4"/>
    <n v="137.80000000000001"/>
    <n v="145.1"/>
    <n v="131.4"/>
    <n v="135.6"/>
    <n v="140.5"/>
    <n v="1790.2999999999997"/>
    <n v="446.3"/>
    <n v="957.9"/>
    <n v="3636.1600000000003"/>
  </r>
  <r>
    <x v="1"/>
    <x v="5"/>
    <s v="June"/>
    <s v="June-2018"/>
    <n v="135.30000000000001"/>
    <n v="149.69999999999999"/>
    <n v="133.9"/>
    <n v="140.80000000000001"/>
    <n v="116.6"/>
    <n v="152.19999999999999"/>
    <n v="144"/>
    <n v="112.3"/>
    <n v="108.4"/>
    <n v="140"/>
    <n v="126.7"/>
    <n v="149"/>
    <n v="138.4"/>
    <n v="161"/>
    <n v="138.9"/>
    <n v="128.69999999999999"/>
    <n v="137.4"/>
    <n v="142.5"/>
    <n v="126.5"/>
    <n v="133.1"/>
    <n v="132.6"/>
    <n v="120.4"/>
    <n v="128.5"/>
    <n v="141.19999999999999"/>
    <n v="128.19999999999999"/>
    <n v="129.5"/>
    <n v="136.19999999999999"/>
    <n v="1747.3000000000002"/>
    <n v="405"/>
    <n v="913.5"/>
    <n v="3495.8"/>
  </r>
  <r>
    <x v="2"/>
    <x v="5"/>
    <s v="June"/>
    <s v="June-2018"/>
    <n v="136.9"/>
    <n v="148.69999999999999"/>
    <n v="135.6"/>
    <n v="142.30000000000001"/>
    <n v="121.3"/>
    <n v="153.19999999999999"/>
    <n v="143.69999999999999"/>
    <n v="121.4"/>
    <n v="111.1"/>
    <n v="138.4"/>
    <n v="130.30000000000001"/>
    <n v="151.80000000000001"/>
    <n v="139.4"/>
    <n v="158.30000000000001"/>
    <n v="146.4"/>
    <n v="138.1"/>
    <n v="145.19999999999999"/>
    <n v="142.5"/>
    <n v="138.1"/>
    <n v="137.9"/>
    <n v="136.19999999999999"/>
    <n v="123.7"/>
    <n v="132.6"/>
    <n v="142.80000000000001"/>
    <n v="130.1"/>
    <n v="132.6"/>
    <n v="138.5"/>
    <n v="1774.1000000000001"/>
    <n v="429.7"/>
    <n v="935.90000000000009"/>
    <n v="3578.6000000000004"/>
  </r>
  <r>
    <x v="0"/>
    <x v="5"/>
    <s v="July"/>
    <s v="July-2018"/>
    <n v="138.4"/>
    <n v="149.30000000000001"/>
    <n v="139.30000000000001"/>
    <n v="143.4"/>
    <n v="124.1"/>
    <n v="153.30000000000001"/>
    <n v="154.19999999999999"/>
    <n v="126.4"/>
    <n v="114.3"/>
    <n v="138.19999999999999"/>
    <n v="132.80000000000001"/>
    <n v="154.80000000000001"/>
    <n v="142"/>
    <n v="156.1"/>
    <n v="151.5"/>
    <n v="145.1"/>
    <n v="150.6"/>
    <n v="139.26"/>
    <n v="146.80000000000001"/>
    <n v="143.1"/>
    <n v="139"/>
    <n v="127.5"/>
    <n v="138.4"/>
    <n v="145.80000000000001"/>
    <n v="131.4"/>
    <n v="136"/>
    <n v="141.80000000000001"/>
    <n v="1810.5000000000002"/>
    <n v="447.20000000000005"/>
    <n v="961.19999999999993"/>
    <n v="3661.0600000000004"/>
  </r>
  <r>
    <x v="1"/>
    <x v="5"/>
    <s v="July"/>
    <s v="July-2018"/>
    <n v="135.6"/>
    <n v="148.6"/>
    <n v="139.1"/>
    <n v="141"/>
    <n v="116.7"/>
    <n v="149.69999999999999"/>
    <n v="159.19999999999999"/>
    <n v="112.6"/>
    <n v="111.8"/>
    <n v="140.30000000000001"/>
    <n v="126.8"/>
    <n v="149.4"/>
    <n v="140.30000000000001"/>
    <n v="161.4"/>
    <n v="139.6"/>
    <n v="128.9"/>
    <n v="137.9"/>
    <n v="143.6"/>
    <n v="128.1"/>
    <n v="133.6"/>
    <n v="133.6"/>
    <n v="120.1"/>
    <n v="129"/>
    <n v="144"/>
    <n v="128.19999999999999"/>
    <n v="130.19999999999999"/>
    <n v="137.5"/>
    <n v="1771.1"/>
    <n v="406.4"/>
    <n v="918.7"/>
    <n v="3529.2999999999997"/>
  </r>
  <r>
    <x v="2"/>
    <x v="5"/>
    <s v="July"/>
    <s v="July-2018"/>
    <n v="137.5"/>
    <n v="149.1"/>
    <n v="139.19999999999999"/>
    <n v="142.5"/>
    <n v="121.4"/>
    <n v="151.6"/>
    <n v="155.9"/>
    <n v="121.7"/>
    <n v="113.5"/>
    <n v="138.9"/>
    <n v="130.30000000000001"/>
    <n v="152.30000000000001"/>
    <n v="141.4"/>
    <n v="157.5"/>
    <n v="146.80000000000001"/>
    <n v="138.4"/>
    <n v="145.6"/>
    <n v="143.6"/>
    <n v="139.69999999999999"/>
    <n v="138.6"/>
    <n v="137"/>
    <n v="123.6"/>
    <n v="133.1"/>
    <n v="144.69999999999999"/>
    <n v="130.1"/>
    <n v="133.19999999999999"/>
    <n v="139.80000000000001"/>
    <n v="1795.3"/>
    <n v="430.80000000000007"/>
    <n v="940.3"/>
    <n v="3607.1999999999994"/>
  </r>
  <r>
    <x v="0"/>
    <x v="5"/>
    <s v="August"/>
    <s v="August-2018"/>
    <n v="139.19999999999999"/>
    <n v="148.80000000000001"/>
    <n v="139.1"/>
    <n v="143.5"/>
    <n v="125"/>
    <n v="154.4"/>
    <n v="156.30000000000001"/>
    <n v="126.8"/>
    <n v="115.4"/>
    <n v="138.6"/>
    <n v="133.80000000000001"/>
    <n v="155.19999999999999"/>
    <n v="142.69999999999999"/>
    <n v="156.4"/>
    <n v="152.1"/>
    <n v="145.80000000000001"/>
    <n v="151.30000000000001"/>
    <n v="139.26"/>
    <n v="147.69999999999999"/>
    <n v="143.80000000000001"/>
    <n v="139.4"/>
    <n v="128.30000000000001"/>
    <n v="138.6"/>
    <n v="146.9"/>
    <n v="131.30000000000001"/>
    <n v="136.6"/>
    <n v="142.5"/>
    <n v="1818.8"/>
    <n v="449.2"/>
    <n v="964.9"/>
    <n v="3676.26"/>
  </r>
  <r>
    <x v="1"/>
    <x v="5"/>
    <s v="August"/>
    <s v="August-2018"/>
    <n v="136.5"/>
    <n v="146.4"/>
    <n v="136.6"/>
    <n v="141.19999999999999"/>
    <n v="117.4"/>
    <n v="146.30000000000001"/>
    <n v="157.30000000000001"/>
    <n v="113.6"/>
    <n v="113.3"/>
    <n v="141.1"/>
    <n v="127.4"/>
    <n v="150.4"/>
    <n v="140.1"/>
    <n v="162.1"/>
    <n v="140"/>
    <n v="129"/>
    <n v="138.30000000000001"/>
    <n v="144.6"/>
    <n v="129.80000000000001"/>
    <n v="134.4"/>
    <n v="134.9"/>
    <n v="120.7"/>
    <n v="129.80000000000001"/>
    <n v="145.30000000000001"/>
    <n v="128.30000000000001"/>
    <n v="131"/>
    <n v="138"/>
    <n v="1767.6"/>
    <n v="407.3"/>
    <n v="924.39999999999986"/>
    <n v="3535.8"/>
  </r>
  <r>
    <x v="2"/>
    <x v="5"/>
    <s v="August"/>
    <s v="August-2018"/>
    <n v="138.30000000000001"/>
    <n v="148"/>
    <n v="138.1"/>
    <n v="142.6"/>
    <n v="122.2"/>
    <n v="150.6"/>
    <n v="156.6"/>
    <n v="122.4"/>
    <n v="114.7"/>
    <n v="139.4"/>
    <n v="131.1"/>
    <n v="153"/>
    <n v="141.69999999999999"/>
    <n v="157.9"/>
    <n v="147.30000000000001"/>
    <n v="138.80000000000001"/>
    <n v="146.1"/>
    <n v="144.6"/>
    <n v="140.9"/>
    <n v="139.4"/>
    <n v="137.69999999999999"/>
    <n v="124.3"/>
    <n v="133.6"/>
    <n v="146"/>
    <n v="130.1"/>
    <n v="133.9"/>
    <n v="140.4"/>
    <n v="1798.7000000000003"/>
    <n v="432.20000000000005"/>
    <n v="945"/>
    <n v="3619.3000000000006"/>
  </r>
  <r>
    <x v="0"/>
    <x v="5"/>
    <s v="September"/>
    <s v="September-2018"/>
    <n v="139.4"/>
    <n v="147.19999999999999"/>
    <n v="136.6"/>
    <n v="143.69999999999999"/>
    <n v="124.6"/>
    <n v="150.1"/>
    <n v="149.4"/>
    <n v="125.4"/>
    <n v="114.4"/>
    <n v="138.69999999999999"/>
    <n v="133.1"/>
    <n v="155.9"/>
    <n v="141.30000000000001"/>
    <n v="157.69999999999999"/>
    <n v="152.1"/>
    <n v="146.1"/>
    <n v="151.30000000000001"/>
    <n v="139.26"/>
    <n v="149"/>
    <n v="144"/>
    <n v="140"/>
    <n v="129.9"/>
    <n v="140"/>
    <n v="147.6"/>
    <n v="132"/>
    <n v="137.4"/>
    <n v="142.1"/>
    <n v="1799.8000000000002"/>
    <n v="449.5"/>
    <n v="970.9"/>
    <n v="3666.16"/>
  </r>
  <r>
    <x v="1"/>
    <x v="5"/>
    <s v="September"/>
    <s v="September-2018"/>
    <n v="137"/>
    <n v="143.1"/>
    <n v="132.80000000000001"/>
    <n v="141.5"/>
    <n v="117.8"/>
    <n v="140"/>
    <n v="151.30000000000001"/>
    <n v="113.5"/>
    <n v="112.3"/>
    <n v="141.19999999999999"/>
    <n v="127.7"/>
    <n v="151.30000000000001"/>
    <n v="138.9"/>
    <n v="163.30000000000001"/>
    <n v="140.80000000000001"/>
    <n v="129.30000000000001"/>
    <n v="139.1"/>
    <n v="145.30000000000001"/>
    <n v="131.19999999999999"/>
    <n v="134.9"/>
    <n v="135.69999999999999"/>
    <n v="122.5"/>
    <n v="130.19999999999999"/>
    <n v="145.19999999999999"/>
    <n v="129.30000000000001"/>
    <n v="131.9"/>
    <n v="138.1"/>
    <n v="1748.4"/>
    <n v="409.20000000000005"/>
    <n v="929.69999999999993"/>
    <n v="3527.1000000000004"/>
  </r>
  <r>
    <x v="2"/>
    <x v="5"/>
    <s v="September"/>
    <s v="September-2018"/>
    <n v="138.6"/>
    <n v="145.80000000000001"/>
    <n v="135.1"/>
    <n v="142.9"/>
    <n v="122.1"/>
    <n v="145.4"/>
    <n v="150"/>
    <n v="121.4"/>
    <n v="113.7"/>
    <n v="139.5"/>
    <n v="130.80000000000001"/>
    <n v="153.80000000000001"/>
    <n v="140.4"/>
    <n v="159.19999999999999"/>
    <n v="147.69999999999999"/>
    <n v="139.1"/>
    <n v="146.5"/>
    <n v="145.30000000000001"/>
    <n v="142.30000000000001"/>
    <n v="139.69999999999999"/>
    <n v="138.4"/>
    <n v="126"/>
    <n v="134.5"/>
    <n v="146.19999999999999"/>
    <n v="130.9"/>
    <n v="134.69999999999999"/>
    <n v="140.19999999999999"/>
    <n v="1779.5"/>
    <n v="433.29999999999995"/>
    <n v="950.39999999999986"/>
    <n v="3610"/>
  </r>
  <r>
    <x v="0"/>
    <x v="5"/>
    <s v="October"/>
    <s v="October-2018"/>
    <n v="139.30000000000001"/>
    <n v="147.6"/>
    <n v="134.6"/>
    <n v="141.9"/>
    <n v="123.5"/>
    <n v="144.5"/>
    <n v="147.6"/>
    <n v="121.4"/>
    <n v="112.3"/>
    <n v="139.5"/>
    <n v="134.6"/>
    <n v="155.19999999999999"/>
    <n v="140.19999999999999"/>
    <n v="159.6"/>
    <n v="150.69999999999999"/>
    <n v="144.5"/>
    <n v="149.80000000000001"/>
    <n v="139.26"/>
    <n v="149.69999999999999"/>
    <n v="147.5"/>
    <n v="144.80000000000001"/>
    <n v="130.80000000000001"/>
    <n v="140.1"/>
    <n v="148"/>
    <n v="134.4"/>
    <n v="139.80000000000001"/>
    <n v="142.19999999999999"/>
    <n v="1782.2"/>
    <n v="445"/>
    <n v="985.40000000000009"/>
    <n v="3661.16"/>
  </r>
  <r>
    <x v="1"/>
    <x v="5"/>
    <s v="October"/>
    <s v="October-2018"/>
    <n v="137.6"/>
    <n v="144.9"/>
    <n v="133.5"/>
    <n v="141.5"/>
    <n v="118"/>
    <n v="139.5"/>
    <n v="153"/>
    <n v="113.2"/>
    <n v="112.8"/>
    <n v="141.1"/>
    <n v="127.6"/>
    <n v="152"/>
    <n v="139.4"/>
    <n v="164"/>
    <n v="141.5"/>
    <n v="129.80000000000001"/>
    <n v="139.69999999999999"/>
    <n v="146.30000000000001"/>
    <n v="133.4"/>
    <n v="135.1"/>
    <n v="136.19999999999999"/>
    <n v="123.3"/>
    <n v="130.69999999999999"/>
    <n v="145.5"/>
    <n v="130.4"/>
    <n v="132.5"/>
    <n v="138.9"/>
    <n v="1754.1"/>
    <n v="411"/>
    <n v="933.69999999999993"/>
    <n v="3542.5"/>
  </r>
  <r>
    <x v="2"/>
    <x v="5"/>
    <s v="October"/>
    <s v="October-2018"/>
    <n v="137.4"/>
    <n v="149.5"/>
    <n v="137.30000000000001"/>
    <n v="141.9"/>
    <n v="121.1"/>
    <n v="142.5"/>
    <n v="146.69999999999999"/>
    <n v="119.1"/>
    <n v="111.9"/>
    <n v="141"/>
    <n v="133.6"/>
    <n v="154.5"/>
    <n v="139.69999999999999"/>
    <n v="162.6"/>
    <n v="148"/>
    <n v="139.19999999999999"/>
    <n v="146.80000000000001"/>
    <n v="146.9"/>
    <n v="145.30000000000001"/>
    <n v="142.19999999999999"/>
    <n v="142.1"/>
    <n v="125.5"/>
    <n v="136.5"/>
    <n v="147.80000000000001"/>
    <n v="132"/>
    <n v="136.30000000000001"/>
    <n v="140.80000000000001"/>
    <n v="1776.2"/>
    <n v="434"/>
    <n v="962.39999999999986"/>
    <n v="3627.3999999999996"/>
  </r>
  <r>
    <x v="0"/>
    <x v="5"/>
    <s v="November"/>
    <s v="November-2018"/>
    <n v="137.1"/>
    <n v="150.80000000000001"/>
    <n v="136.69999999999999"/>
    <n v="141.9"/>
    <n v="122.8"/>
    <n v="143.9"/>
    <n v="147.5"/>
    <n v="121"/>
    <n v="111.6"/>
    <n v="140.6"/>
    <n v="137.5"/>
    <n v="156.1"/>
    <n v="140"/>
    <n v="161.9"/>
    <n v="151.69999999999999"/>
    <n v="145.5"/>
    <n v="150.80000000000001"/>
    <n v="139.26"/>
    <n v="150.30000000000001"/>
    <n v="148"/>
    <n v="145.4"/>
    <n v="130.30000000000001"/>
    <n v="143.1"/>
    <n v="150.19999999999999"/>
    <n v="133.1"/>
    <n v="140.1"/>
    <n v="142.4"/>
    <n v="1787.4999999999995"/>
    <n v="448"/>
    <n v="990.2"/>
    <n v="3677.16"/>
  </r>
  <r>
    <x v="1"/>
    <x v="5"/>
    <s v="November"/>
    <s v="November-2018"/>
    <n v="138.1"/>
    <n v="146.30000000000001"/>
    <n v="137.80000000000001"/>
    <n v="141.6"/>
    <n v="118.1"/>
    <n v="141.5"/>
    <n v="145.19999999999999"/>
    <n v="115.3"/>
    <n v="112.5"/>
    <n v="141.4"/>
    <n v="128"/>
    <n v="152.6"/>
    <n v="139.1"/>
    <n v="164.4"/>
    <n v="142.4"/>
    <n v="130.19999999999999"/>
    <n v="140.5"/>
    <n v="146.9"/>
    <n v="136.69999999999999"/>
    <n v="135.80000000000001"/>
    <n v="136.80000000000001"/>
    <n v="121.2"/>
    <n v="131.30000000000001"/>
    <n v="146.1"/>
    <n v="130.5"/>
    <n v="132.19999999999999"/>
    <n v="139"/>
    <n v="1757.4999999999998"/>
    <n v="413.1"/>
    <n v="933.90000000000009"/>
    <n v="3552.5"/>
  </r>
  <r>
    <x v="2"/>
    <x v="5"/>
    <s v="November"/>
    <s v="November-2018"/>
    <n v="137.4"/>
    <n v="149.19999999999999"/>
    <n v="137.1"/>
    <n v="141.80000000000001"/>
    <n v="121.1"/>
    <n v="142.80000000000001"/>
    <n v="146.69999999999999"/>
    <n v="119.1"/>
    <n v="111.9"/>
    <n v="140.9"/>
    <n v="133.5"/>
    <n v="154.5"/>
    <n v="139.69999999999999"/>
    <n v="162.6"/>
    <n v="148"/>
    <n v="139.1"/>
    <n v="146.69999999999999"/>
    <n v="146.9"/>
    <n v="145.1"/>
    <n v="142.19999999999999"/>
    <n v="142.1"/>
    <n v="125.5"/>
    <n v="136.5"/>
    <n v="147.80000000000001"/>
    <n v="132"/>
    <n v="136.30000000000001"/>
    <n v="140.80000000000001"/>
    <n v="1775.7000000000003"/>
    <n v="433.8"/>
    <n v="962.39999999999986"/>
    <n v="3626.5000000000005"/>
  </r>
  <r>
    <x v="0"/>
    <x v="5"/>
    <s v="December"/>
    <s v="December-2018"/>
    <n v="137.1"/>
    <n v="151.9"/>
    <n v="137.4"/>
    <n v="142.4"/>
    <n v="124.2"/>
    <n v="140.19999999999999"/>
    <n v="136.6"/>
    <n v="120.9"/>
    <n v="109.9"/>
    <n v="140.19999999999999"/>
    <n v="137.80000000000001"/>
    <n v="156"/>
    <n v="138.5"/>
    <n v="162.4"/>
    <n v="151.6"/>
    <n v="145.9"/>
    <n v="150.80000000000001"/>
    <n v="139.26"/>
    <n v="149"/>
    <n v="149.5"/>
    <n v="149.6"/>
    <n v="128.9"/>
    <n v="143.30000000000001"/>
    <n v="155.1"/>
    <n v="133.19999999999999"/>
    <n v="141.6"/>
    <n v="141.9"/>
    <n v="1773.1000000000001"/>
    <n v="448.3"/>
    <n v="1001.1999999999999"/>
    <n v="3673.26"/>
  </r>
  <r>
    <x v="1"/>
    <x v="5"/>
    <s v="December"/>
    <s v="December-2018"/>
    <n v="138.5"/>
    <n v="147.80000000000001"/>
    <n v="141.1"/>
    <n v="141.6"/>
    <n v="118.1"/>
    <n v="138.5"/>
    <n v="132.4"/>
    <n v="117.5"/>
    <n v="111"/>
    <n v="141.5"/>
    <n v="128.1"/>
    <n v="152.9"/>
    <n v="137.6"/>
    <n v="164.6"/>
    <n v="142.69999999999999"/>
    <n v="130.30000000000001"/>
    <n v="140.80000000000001"/>
    <n v="146.5"/>
    <n v="132.4"/>
    <n v="136.19999999999999"/>
    <n v="137.30000000000001"/>
    <n v="118.8"/>
    <n v="131.69999999999999"/>
    <n v="146.5"/>
    <n v="130.80000000000001"/>
    <n v="131.69999999999999"/>
    <n v="138"/>
    <n v="1746.6"/>
    <n v="413.8"/>
    <n v="933"/>
    <n v="3536.9"/>
  </r>
  <r>
    <x v="2"/>
    <x v="5"/>
    <s v="December"/>
    <s v="December-2018"/>
    <n v="137.5"/>
    <n v="150.5"/>
    <n v="138.80000000000001"/>
    <n v="142.1"/>
    <n v="122"/>
    <n v="139.4"/>
    <n v="135.19999999999999"/>
    <n v="119.8"/>
    <n v="110.3"/>
    <n v="140.6"/>
    <n v="133.80000000000001"/>
    <n v="154.6"/>
    <n v="138.19999999999999"/>
    <n v="163"/>
    <n v="148.1"/>
    <n v="139.4"/>
    <n v="146.80000000000001"/>
    <n v="146.5"/>
    <n v="142.69999999999999"/>
    <n v="143.19999999999999"/>
    <n v="144.9"/>
    <n v="123.6"/>
    <n v="136.80000000000001"/>
    <n v="150.1"/>
    <n v="132.19999999999999"/>
    <n v="136.80000000000001"/>
    <n v="140.1"/>
    <n v="1762.7999999999997"/>
    <n v="434.3"/>
    <n v="967.59999999999991"/>
    <n v="3616.8999999999996"/>
  </r>
  <r>
    <x v="0"/>
    <x v="6"/>
    <s v="January"/>
    <s v="January-2019"/>
    <n v="136.6"/>
    <n v="152.5"/>
    <n v="138.19999999999999"/>
    <n v="142.4"/>
    <n v="123.9"/>
    <n v="135.5"/>
    <n v="131.69999999999999"/>
    <n v="121.3"/>
    <n v="108.4"/>
    <n v="138.9"/>
    <n v="137"/>
    <n v="155.80000000000001"/>
    <n v="137.4"/>
    <n v="162.69999999999999"/>
    <n v="150.6"/>
    <n v="145.1"/>
    <n v="149.9"/>
    <n v="139.26"/>
    <n v="146.19999999999999"/>
    <n v="150.1"/>
    <n v="149.6"/>
    <n v="128.6"/>
    <n v="142.9"/>
    <n v="155.19999999999999"/>
    <n v="133.5"/>
    <n v="141.69999999999999"/>
    <n v="141"/>
    <n v="1759.6000000000001"/>
    <n v="445.6"/>
    <n v="1001.5999999999999"/>
    <n v="3654.96"/>
  </r>
  <r>
    <x v="1"/>
    <x v="6"/>
    <s v="January"/>
    <s v="January-2019"/>
    <n v="138.30000000000001"/>
    <n v="149.4"/>
    <n v="143.5"/>
    <n v="141.69999999999999"/>
    <n v="118.1"/>
    <n v="135.19999999999999"/>
    <n v="130.5"/>
    <n v="118.2"/>
    <n v="110.4"/>
    <n v="140.4"/>
    <n v="128.1"/>
    <n v="153.19999999999999"/>
    <n v="137.30000000000001"/>
    <n v="164.7"/>
    <n v="143"/>
    <n v="130.4"/>
    <n v="141.1"/>
    <n v="147.69999999999999"/>
    <n v="128.6"/>
    <n v="136.30000000000001"/>
    <n v="137.80000000000001"/>
    <n v="118.6"/>
    <n v="131.9"/>
    <n v="146.6"/>
    <n v="131.69999999999999"/>
    <n v="131.80000000000001"/>
    <n v="138"/>
    <n v="1744.3000000000002"/>
    <n v="414.5"/>
    <n v="934.7"/>
    <n v="3534.4999999999995"/>
  </r>
  <r>
    <x v="2"/>
    <x v="6"/>
    <s v="January"/>
    <s v="January-2019"/>
    <n v="137.1"/>
    <n v="151.4"/>
    <n v="140.19999999999999"/>
    <n v="142.1"/>
    <n v="121.8"/>
    <n v="135.4"/>
    <n v="131.30000000000001"/>
    <n v="120.3"/>
    <n v="109.1"/>
    <n v="139.4"/>
    <n v="133.30000000000001"/>
    <n v="154.6"/>
    <n v="137.4"/>
    <n v="163.19999999999999"/>
    <n v="147.6"/>
    <n v="139"/>
    <n v="146.4"/>
    <n v="147.69999999999999"/>
    <n v="139.5"/>
    <n v="143.6"/>
    <n v="145.1"/>
    <n v="123.3"/>
    <n v="136.69999999999999"/>
    <n v="150.19999999999999"/>
    <n v="132.80000000000001"/>
    <n v="136.9"/>
    <n v="139.6"/>
    <n v="1753.3999999999999"/>
    <n v="433"/>
    <n v="968.6"/>
    <n v="3605.3999999999992"/>
  </r>
  <r>
    <x v="0"/>
    <x v="6"/>
    <s v="February"/>
    <s v="February-2019"/>
    <n v="136.80000000000001"/>
    <n v="153"/>
    <n v="139.1"/>
    <n v="142.5"/>
    <n v="124.1"/>
    <n v="135.80000000000001"/>
    <n v="128.69999999999999"/>
    <n v="121.5"/>
    <n v="108.3"/>
    <n v="139.19999999999999"/>
    <n v="137.4"/>
    <n v="156.19999999999999"/>
    <n v="137.19999999999999"/>
    <n v="162.80000000000001"/>
    <n v="150.5"/>
    <n v="146.1"/>
    <n v="149.9"/>
    <n v="139.26"/>
    <n v="145.30000000000001"/>
    <n v="150.1"/>
    <n v="149.9"/>
    <n v="129.19999999999999"/>
    <n v="143.4"/>
    <n v="155.5"/>
    <n v="134.9"/>
    <n v="142.19999999999999"/>
    <n v="141"/>
    <n v="1759.8000000000002"/>
    <n v="446.5"/>
    <n v="1005.2"/>
    <n v="3658.8600000000006"/>
  </r>
  <r>
    <x v="1"/>
    <x v="6"/>
    <s v="February"/>
    <s v="February-2019"/>
    <n v="139.4"/>
    <n v="150.1"/>
    <n v="145.30000000000001"/>
    <n v="141.69999999999999"/>
    <n v="118.4"/>
    <n v="137"/>
    <n v="131.6"/>
    <n v="119.9"/>
    <n v="110.4"/>
    <n v="140.80000000000001"/>
    <n v="128.30000000000001"/>
    <n v="153.5"/>
    <n v="138"/>
    <n v="164.9"/>
    <n v="143.30000000000001"/>
    <n v="130.80000000000001"/>
    <n v="141.4"/>
    <n v="148.5"/>
    <n v="127.1"/>
    <n v="136.6"/>
    <n v="138.5"/>
    <n v="119.2"/>
    <n v="132.19999999999999"/>
    <n v="146.6"/>
    <n v="133"/>
    <n v="132.4"/>
    <n v="138.6"/>
    <n v="1754.4"/>
    <n v="415.5"/>
    <n v="938.5"/>
    <n v="3548.9"/>
  </r>
  <r>
    <x v="2"/>
    <x v="6"/>
    <s v="February"/>
    <s v="February-2019"/>
    <n v="137.6"/>
    <n v="152"/>
    <n v="141.5"/>
    <n v="142.19999999999999"/>
    <n v="122"/>
    <n v="136.4"/>
    <n v="129.69999999999999"/>
    <n v="121"/>
    <n v="109"/>
    <n v="139.69999999999999"/>
    <n v="133.6"/>
    <n v="154.9"/>
    <n v="137.5"/>
    <n v="163.4"/>
    <n v="147.69999999999999"/>
    <n v="139.69999999999999"/>
    <n v="146.5"/>
    <n v="148.5"/>
    <n v="138.4"/>
    <n v="143.69999999999999"/>
    <n v="145.6"/>
    <n v="123.9"/>
    <n v="137.1"/>
    <n v="150.30000000000001"/>
    <n v="134.1"/>
    <n v="137.4"/>
    <n v="139.9"/>
    <n v="1757.1"/>
    <n v="433.9"/>
    <n v="972.09999999999991"/>
    <n v="3613.4"/>
  </r>
  <r>
    <x v="0"/>
    <x v="6"/>
    <s v="March"/>
    <s v="March-2019"/>
    <n v="136.9"/>
    <n v="154.1"/>
    <n v="138.69999999999999"/>
    <n v="142.5"/>
    <n v="124.1"/>
    <n v="136.1"/>
    <n v="128.19999999999999"/>
    <n v="122.3"/>
    <n v="108.3"/>
    <n v="138.9"/>
    <n v="137.4"/>
    <n v="156.4"/>
    <n v="137.30000000000001"/>
    <n v="162.9"/>
    <n v="150.80000000000001"/>
    <n v="146.1"/>
    <n v="150.1"/>
    <n v="139.26"/>
    <n v="146.4"/>
    <n v="150"/>
    <n v="150.4"/>
    <n v="129.9"/>
    <n v="143.80000000000001"/>
    <n v="155.5"/>
    <n v="134"/>
    <n v="142.4"/>
    <n v="141.19999999999999"/>
    <n v="1761.2000000000003"/>
    <n v="447"/>
    <n v="1005.9999999999999"/>
    <n v="3662.7600000000007"/>
  </r>
  <r>
    <x v="1"/>
    <x v="6"/>
    <s v="March"/>
    <s v="March-2019"/>
    <n v="139.69999999999999"/>
    <n v="151.1"/>
    <n v="142.9"/>
    <n v="141.9"/>
    <n v="118.4"/>
    <n v="139.4"/>
    <n v="141.19999999999999"/>
    <n v="120.7"/>
    <n v="110.4"/>
    <n v="140.69999999999999"/>
    <n v="128.5"/>
    <n v="153.9"/>
    <n v="139.6"/>
    <n v="165.3"/>
    <n v="143.5"/>
    <n v="131.19999999999999"/>
    <n v="141.6"/>
    <n v="149"/>
    <n v="128.80000000000001"/>
    <n v="136.80000000000001"/>
    <n v="139.19999999999999"/>
    <n v="119.9"/>
    <n v="133"/>
    <n v="146.69999999999999"/>
    <n v="132.5"/>
    <n v="132.80000000000001"/>
    <n v="139.5"/>
    <n v="1768.4"/>
    <n v="416.29999999999995"/>
    <n v="940.89999999999986"/>
    <n v="3568.7"/>
  </r>
  <r>
    <x v="2"/>
    <x v="6"/>
    <s v="March"/>
    <s v="March-2019"/>
    <n v="137.80000000000001"/>
    <n v="153"/>
    <n v="140.30000000000001"/>
    <n v="142.30000000000001"/>
    <n v="122"/>
    <n v="137.6"/>
    <n v="132.6"/>
    <n v="121.8"/>
    <n v="109"/>
    <n v="139.5"/>
    <n v="133.69999999999999"/>
    <n v="155.19999999999999"/>
    <n v="138.1"/>
    <n v="163.5"/>
    <n v="147.9"/>
    <n v="139.9"/>
    <n v="146.69999999999999"/>
    <n v="149"/>
    <n v="139.69999999999999"/>
    <n v="143.80000000000001"/>
    <n v="146.19999999999999"/>
    <n v="124.6"/>
    <n v="137.69999999999999"/>
    <n v="150.30000000000001"/>
    <n v="133.4"/>
    <n v="137.69999999999999"/>
    <n v="140.4"/>
    <n v="1762.9"/>
    <n v="434.5"/>
    <n v="973.69999999999982"/>
    <n v="3623.2999999999997"/>
  </r>
  <r>
    <x v="0"/>
    <x v="6"/>
    <s v="May"/>
    <s v="May-2019"/>
    <n v="137.4"/>
    <n v="159.5"/>
    <n v="134.5"/>
    <n v="142.6"/>
    <n v="124"/>
    <n v="143.69999999999999"/>
    <n v="133.4"/>
    <n v="125.1"/>
    <n v="109.3"/>
    <n v="139.30000000000001"/>
    <n v="137.69999999999999"/>
    <n v="156.4"/>
    <n v="139.19999999999999"/>
    <n v="163.30000000000001"/>
    <n v="151.30000000000001"/>
    <n v="146.6"/>
    <n v="150.69999999999999"/>
    <n v="139.26"/>
    <n v="146.9"/>
    <n v="149.5"/>
    <n v="151.30000000000001"/>
    <n v="130.19999999999999"/>
    <n v="145.9"/>
    <n v="156.69999999999999"/>
    <n v="133.9"/>
    <n v="142.9"/>
    <n v="142.4"/>
    <n v="1782.1000000000001"/>
    <n v="448.59999999999997"/>
    <n v="1010.3999999999999"/>
    <n v="3690.5600000000009"/>
  </r>
  <r>
    <x v="1"/>
    <x v="6"/>
    <s v="May"/>
    <s v="May-2019"/>
    <n v="140.4"/>
    <n v="156.69999999999999"/>
    <n v="138.30000000000001"/>
    <n v="142.4"/>
    <n v="118.6"/>
    <n v="149.69999999999999"/>
    <n v="161.6"/>
    <n v="124.4"/>
    <n v="111.2"/>
    <n v="141"/>
    <n v="128.9"/>
    <n v="154.5"/>
    <n v="143.80000000000001"/>
    <n v="166.2"/>
    <n v="144"/>
    <n v="131.69999999999999"/>
    <n v="142.19999999999999"/>
    <n v="150.1"/>
    <n v="129.4"/>
    <n v="137.19999999999999"/>
    <n v="139.80000000000001"/>
    <n v="120.1"/>
    <n v="134"/>
    <n v="148"/>
    <n v="132.6"/>
    <n v="133.30000000000001"/>
    <n v="141.5"/>
    <n v="1811.5000000000002"/>
    <n v="417.9"/>
    <n v="945"/>
    <n v="3620.1"/>
  </r>
  <r>
    <x v="2"/>
    <x v="6"/>
    <s v="May"/>
    <s v="May-2019"/>
    <n v="138.30000000000001"/>
    <n v="158.5"/>
    <n v="136"/>
    <n v="142.5"/>
    <n v="122"/>
    <n v="146.5"/>
    <n v="143"/>
    <n v="124.9"/>
    <n v="109.9"/>
    <n v="139.9"/>
    <n v="134"/>
    <n v="155.5"/>
    <n v="140.9"/>
    <n v="164.1"/>
    <n v="148.4"/>
    <n v="140.4"/>
    <n v="147.30000000000001"/>
    <n v="150.1"/>
    <n v="140.30000000000001"/>
    <n v="143.69999999999999"/>
    <n v="146.9"/>
    <n v="124.9"/>
    <n v="139.19999999999999"/>
    <n v="151.6"/>
    <n v="133.4"/>
    <n v="138.19999999999999"/>
    <n v="142"/>
    <n v="1791.9000000000003"/>
    <n v="436.1"/>
    <n v="977.90000000000009"/>
    <n v="3660.4000000000005"/>
  </r>
  <r>
    <x v="0"/>
    <x v="6"/>
    <s v="June"/>
    <s v="June-2019"/>
    <n v="137.80000000000001"/>
    <n v="163.5"/>
    <n v="136.19999999999999"/>
    <n v="143.19999999999999"/>
    <n v="124.3"/>
    <n v="143.30000000000001"/>
    <n v="140.6"/>
    <n v="128.69999999999999"/>
    <n v="110.6"/>
    <n v="140.4"/>
    <n v="138"/>
    <n v="156.6"/>
    <n v="141"/>
    <n v="164.2"/>
    <n v="151.4"/>
    <n v="146.5"/>
    <n v="150.69999999999999"/>
    <n v="139.26"/>
    <n v="147.80000000000001"/>
    <n v="149.6"/>
    <n v="151.69999999999999"/>
    <n v="130.19999999999999"/>
    <n v="146.4"/>
    <n v="157.69999999999999"/>
    <n v="134.80000000000001"/>
    <n v="143.30000000000001"/>
    <n v="143.6"/>
    <n v="1804.1999999999998"/>
    <n v="448.59999999999997"/>
    <n v="1013.6999999999998"/>
    <n v="3717.7599999999993"/>
  </r>
  <r>
    <x v="1"/>
    <x v="6"/>
    <s v="June"/>
    <s v="June-2019"/>
    <n v="140.69999999999999"/>
    <n v="159.6"/>
    <n v="140.4"/>
    <n v="143.4"/>
    <n v="118.6"/>
    <n v="150.9"/>
    <n v="169.8"/>
    <n v="127.4"/>
    <n v="111.8"/>
    <n v="141"/>
    <n v="129"/>
    <n v="155.1"/>
    <n v="145.6"/>
    <n v="166.7"/>
    <n v="144.30000000000001"/>
    <n v="131.69999999999999"/>
    <n v="142.4"/>
    <n v="149.4"/>
    <n v="130.5"/>
    <n v="137.4"/>
    <n v="140.30000000000001"/>
    <n v="119.6"/>
    <n v="134.30000000000001"/>
    <n v="148.9"/>
    <n v="133.69999999999999"/>
    <n v="133.6"/>
    <n v="142.1"/>
    <n v="1833.2999999999997"/>
    <n v="418.4"/>
    <n v="947.80000000000007"/>
    <n v="3646.1"/>
  </r>
  <r>
    <x v="2"/>
    <x v="6"/>
    <s v="June"/>
    <s v="June-2019"/>
    <n v="138.69999999999999"/>
    <n v="162.1"/>
    <n v="137.80000000000001"/>
    <n v="143.30000000000001"/>
    <n v="122.2"/>
    <n v="146.80000000000001"/>
    <n v="150.5"/>
    <n v="128.30000000000001"/>
    <n v="111"/>
    <n v="140.6"/>
    <n v="134.19999999999999"/>
    <n v="155.9"/>
    <n v="142.69999999999999"/>
    <n v="164.9"/>
    <n v="148.6"/>
    <n v="140.4"/>
    <n v="147.4"/>
    <n v="149.4"/>
    <n v="141.19999999999999"/>
    <n v="143.80000000000001"/>
    <n v="147.4"/>
    <n v="124.6"/>
    <n v="139.6"/>
    <n v="152.5"/>
    <n v="134.30000000000001"/>
    <n v="138.6"/>
    <n v="142.9"/>
    <n v="1814.1000000000001"/>
    <n v="436.4"/>
    <n v="980.80000000000007"/>
    <n v="3686.8"/>
  </r>
  <r>
    <x v="0"/>
    <x v="6"/>
    <s v="July"/>
    <s v="July-2019"/>
    <n v="138.4"/>
    <n v="164"/>
    <n v="138.4"/>
    <n v="143.9"/>
    <n v="124.4"/>
    <n v="146.4"/>
    <n v="150.1"/>
    <n v="130.6"/>
    <n v="110.8"/>
    <n v="141.69999999999999"/>
    <n v="138.5"/>
    <n v="156.69999999999999"/>
    <n v="143"/>
    <n v="164.5"/>
    <n v="151.6"/>
    <n v="146.6"/>
    <n v="150.9"/>
    <n v="139.26"/>
    <n v="146.80000000000001"/>
    <n v="150"/>
    <n v="152.19999999999999"/>
    <n v="131.19999999999999"/>
    <n v="147.5"/>
    <n v="159.1"/>
    <n v="136.1"/>
    <n v="144.19999999999999"/>
    <n v="144.9"/>
    <n v="1826.8999999999999"/>
    <n v="449.1"/>
    <n v="1020.3"/>
    <n v="3746.8600000000006"/>
  </r>
  <r>
    <x v="1"/>
    <x v="6"/>
    <s v="July"/>
    <s v="July-2019"/>
    <n v="141.4"/>
    <n v="160.19999999999999"/>
    <n v="142.5"/>
    <n v="144.1"/>
    <n v="119.3"/>
    <n v="154.69999999999999"/>
    <n v="180.1"/>
    <n v="128.9"/>
    <n v="111.8"/>
    <n v="141.6"/>
    <n v="129.5"/>
    <n v="155.6"/>
    <n v="147.69999999999999"/>
    <n v="167.2"/>
    <n v="144.69999999999999"/>
    <n v="131.9"/>
    <n v="142.69999999999999"/>
    <n v="150.6"/>
    <n v="127"/>
    <n v="137.69999999999999"/>
    <n v="140.80000000000001"/>
    <n v="120.6"/>
    <n v="135"/>
    <n v="150.4"/>
    <n v="135.1"/>
    <n v="134.5"/>
    <n v="143.30000000000001"/>
    <n v="1857.3999999999999"/>
    <n v="419.3"/>
    <n v="954.1"/>
    <n v="3675.5999999999995"/>
  </r>
  <r>
    <x v="2"/>
    <x v="6"/>
    <s v="July"/>
    <s v="July-2019"/>
    <n v="139.30000000000001"/>
    <n v="162.69999999999999"/>
    <n v="140"/>
    <n v="144"/>
    <n v="122.5"/>
    <n v="150.30000000000001"/>
    <n v="160.30000000000001"/>
    <n v="130"/>
    <n v="111.1"/>
    <n v="141.69999999999999"/>
    <n v="134.69999999999999"/>
    <n v="156.19999999999999"/>
    <n v="144.69999999999999"/>
    <n v="165.2"/>
    <n v="148.9"/>
    <n v="140.5"/>
    <n v="147.6"/>
    <n v="150.6"/>
    <n v="139.30000000000001"/>
    <n v="144.19999999999999"/>
    <n v="147.9"/>
    <n v="125.6"/>
    <n v="140.5"/>
    <n v="154"/>
    <n v="135.69999999999999"/>
    <n v="139.5"/>
    <n v="144.19999999999999"/>
    <n v="1837.5"/>
    <n v="437"/>
    <n v="987.40000000000009"/>
    <n v="3717"/>
  </r>
  <r>
    <x v="0"/>
    <x v="6"/>
    <s v="August"/>
    <s v="August-2019"/>
    <n v="139.19999999999999"/>
    <n v="161.9"/>
    <n v="137.1"/>
    <n v="144.6"/>
    <n v="124.7"/>
    <n v="145.5"/>
    <n v="156.19999999999999"/>
    <n v="131.5"/>
    <n v="111.7"/>
    <n v="142.69999999999999"/>
    <n v="138.5"/>
    <n v="156.9"/>
    <n v="144"/>
    <n v="165.1"/>
    <n v="151.80000000000001"/>
    <n v="146.6"/>
    <n v="151.1"/>
    <n v="139.26"/>
    <n v="146.4"/>
    <n v="150.19999999999999"/>
    <n v="152.69999999999999"/>
    <n v="131.4"/>
    <n v="148"/>
    <n v="159.69999999999999"/>
    <n v="138.80000000000001"/>
    <n v="144.9"/>
    <n v="145.69999999999999"/>
    <n v="1834.5000000000002"/>
    <n v="449.5"/>
    <n v="1025.7"/>
    <n v="3760.4599999999996"/>
  </r>
  <r>
    <x v="1"/>
    <x v="6"/>
    <s v="August"/>
    <s v="August-2019"/>
    <n v="142.1"/>
    <n v="158.30000000000001"/>
    <n v="140.80000000000001"/>
    <n v="144.9"/>
    <n v="119.9"/>
    <n v="153.9"/>
    <n v="189.1"/>
    <n v="129.80000000000001"/>
    <n v="112.7"/>
    <n v="142.5"/>
    <n v="129.80000000000001"/>
    <n v="156.19999999999999"/>
    <n v="149.1"/>
    <n v="167.9"/>
    <n v="145"/>
    <n v="132.19999999999999"/>
    <n v="143"/>
    <n v="151.6"/>
    <n v="125.5"/>
    <n v="138.1"/>
    <n v="141.5"/>
    <n v="120.8"/>
    <n v="135.4"/>
    <n v="151.5"/>
    <n v="137.80000000000001"/>
    <n v="135.30000000000001"/>
    <n v="144.19999999999999"/>
    <n v="1869.1"/>
    <n v="420.2"/>
    <n v="960.40000000000009"/>
    <n v="3694.7"/>
  </r>
  <r>
    <x v="2"/>
    <x v="6"/>
    <s v="August"/>
    <s v="August-2019"/>
    <n v="140.1"/>
    <n v="160.6"/>
    <n v="138.5"/>
    <n v="144.69999999999999"/>
    <n v="122.9"/>
    <n v="149.4"/>
    <n v="167.4"/>
    <n v="130.9"/>
    <n v="112"/>
    <n v="142.6"/>
    <n v="134.9"/>
    <n v="156.6"/>
    <n v="145.9"/>
    <n v="165.8"/>
    <n v="149.1"/>
    <n v="140.6"/>
    <n v="147.9"/>
    <n v="151.6"/>
    <n v="138.5"/>
    <n v="144.5"/>
    <n v="148.5"/>
    <n v="125.8"/>
    <n v="140.9"/>
    <n v="154.9"/>
    <n v="138.4"/>
    <n v="140.19999999999999"/>
    <n v="145"/>
    <n v="1846.5"/>
    <n v="437.6"/>
    <n v="993.2"/>
    <n v="3733.2000000000003"/>
  </r>
  <r>
    <x v="0"/>
    <x v="6"/>
    <s v="September"/>
    <s v="September-2019"/>
    <n v="140.1"/>
    <n v="161.9"/>
    <n v="138.30000000000001"/>
    <n v="145.69999999999999"/>
    <n v="125.1"/>
    <n v="143.80000000000001"/>
    <n v="163.4"/>
    <n v="132.19999999999999"/>
    <n v="112.8"/>
    <n v="144.19999999999999"/>
    <n v="138.5"/>
    <n v="157.19999999999999"/>
    <n v="145.5"/>
    <n v="165.7"/>
    <n v="151.69999999999999"/>
    <n v="146.6"/>
    <n v="151"/>
    <n v="139.26"/>
    <n v="146.9"/>
    <n v="150.30000000000001"/>
    <n v="153.4"/>
    <n v="131.6"/>
    <n v="148.30000000000001"/>
    <n v="160.19999999999999"/>
    <n v="140.19999999999999"/>
    <n v="145.4"/>
    <n v="146.69999999999999"/>
    <n v="1848.7"/>
    <n v="449.29999999999995"/>
    <n v="1029.4000000000003"/>
    <n v="3779.2600000000007"/>
  </r>
  <r>
    <x v="1"/>
    <x v="6"/>
    <s v="September"/>
    <s v="September-2019"/>
    <n v="142.69999999999999"/>
    <n v="158.69999999999999"/>
    <n v="141.6"/>
    <n v="144.9"/>
    <n v="120.8"/>
    <n v="149.80000000000001"/>
    <n v="192.4"/>
    <n v="130.30000000000001"/>
    <n v="114"/>
    <n v="143.80000000000001"/>
    <n v="130"/>
    <n v="156.4"/>
    <n v="149.5"/>
    <n v="168.6"/>
    <n v="145.30000000000001"/>
    <n v="132.19999999999999"/>
    <n v="143.30000000000001"/>
    <n v="152.19999999999999"/>
    <n v="126.6"/>
    <n v="138.30000000000001"/>
    <n v="141.9"/>
    <n v="121.2"/>
    <n v="135.9"/>
    <n v="151.6"/>
    <n v="139"/>
    <n v="135.69999999999999"/>
    <n v="144.69999999999999"/>
    <n v="1874.9"/>
    <n v="420.8"/>
    <n v="963.60000000000014"/>
    <n v="3706.7"/>
  </r>
  <r>
    <x v="2"/>
    <x v="6"/>
    <s v="September"/>
    <s v="September-2019"/>
    <n v="140.9"/>
    <n v="160.80000000000001"/>
    <n v="139.6"/>
    <n v="145.4"/>
    <n v="123.5"/>
    <n v="146.6"/>
    <n v="173.2"/>
    <n v="131.6"/>
    <n v="113.2"/>
    <n v="144.1"/>
    <n v="135"/>
    <n v="156.80000000000001"/>
    <n v="147"/>
    <n v="166.5"/>
    <n v="149.19999999999999"/>
    <n v="140.6"/>
    <n v="147.9"/>
    <n v="152.19999999999999"/>
    <n v="139.19999999999999"/>
    <n v="144.6"/>
    <n v="149"/>
    <n v="126.1"/>
    <n v="141.30000000000001"/>
    <n v="155.19999999999999"/>
    <n v="139.69999999999999"/>
    <n v="140.69999999999999"/>
    <n v="145.80000000000001"/>
    <n v="1857.6999999999998"/>
    <n v="437.69999999999993"/>
    <n v="996.60000000000014"/>
    <n v="3749.8999999999996"/>
  </r>
  <r>
    <x v="0"/>
    <x v="6"/>
    <s v="October"/>
    <s v="October-2019"/>
    <n v="141"/>
    <n v="161.6"/>
    <n v="141.19999999999999"/>
    <n v="146.5"/>
    <n v="125.6"/>
    <n v="145.69999999999999"/>
    <n v="178.8"/>
    <n v="133.1"/>
    <n v="113.6"/>
    <n v="145.5"/>
    <n v="138.6"/>
    <n v="157.4"/>
    <n v="148.30000000000001"/>
    <n v="166.3"/>
    <n v="151.69999999999999"/>
    <n v="146.69999999999999"/>
    <n v="151"/>
    <n v="139.26"/>
    <n v="147.69999999999999"/>
    <n v="150.6"/>
    <n v="153.69999999999999"/>
    <n v="131.69999999999999"/>
    <n v="148.69999999999999"/>
    <n v="160.69999999999999"/>
    <n v="140.30000000000001"/>
    <n v="145.69999999999999"/>
    <n v="148.30000000000001"/>
    <n v="1876.8999999999996"/>
    <n v="449.4"/>
    <n v="1031.3999999999999"/>
    <n v="3810.96"/>
  </r>
  <r>
    <x v="1"/>
    <x v="6"/>
    <s v="October"/>
    <s v="October-2019"/>
    <n v="143.5"/>
    <n v="159.80000000000001"/>
    <n v="144.69999999999999"/>
    <n v="145.6"/>
    <n v="121.1"/>
    <n v="150.6"/>
    <n v="207.2"/>
    <n v="131.19999999999999"/>
    <n v="114.8"/>
    <n v="145.19999999999999"/>
    <n v="130.19999999999999"/>
    <n v="156.80000000000001"/>
    <n v="151.9"/>
    <n v="169.3"/>
    <n v="145.9"/>
    <n v="132.4"/>
    <n v="143.9"/>
    <n v="153"/>
    <n v="128.9"/>
    <n v="138.69999999999999"/>
    <n v="142.4"/>
    <n v="121.5"/>
    <n v="136.19999999999999"/>
    <n v="151.69999999999999"/>
    <n v="139.5"/>
    <n v="136"/>
    <n v="146"/>
    <n v="1902.6000000000001"/>
    <n v="422.20000000000005"/>
    <n v="966"/>
    <n v="3742.0000000000005"/>
  </r>
  <r>
    <x v="2"/>
    <x v="6"/>
    <s v="October"/>
    <s v="October-2019"/>
    <n v="141.80000000000001"/>
    <n v="161"/>
    <n v="142.6"/>
    <n v="146.19999999999999"/>
    <n v="123.9"/>
    <n v="148"/>
    <n v="188.4"/>
    <n v="132.5"/>
    <n v="114"/>
    <n v="145.4"/>
    <n v="135.1"/>
    <n v="157.1"/>
    <n v="149.6"/>
    <n v="167.1"/>
    <n v="149.4"/>
    <n v="140.80000000000001"/>
    <n v="148.19999999999999"/>
    <n v="153"/>
    <n v="140.6"/>
    <n v="145"/>
    <n v="149.4"/>
    <n v="126.3"/>
    <n v="141.69999999999999"/>
    <n v="155.4"/>
    <n v="140"/>
    <n v="141"/>
    <n v="147.19999999999999"/>
    <n v="1885.5999999999997"/>
    <n v="438.40000000000003"/>
    <n v="998.8"/>
    <n v="3783.4999999999991"/>
  </r>
  <r>
    <x v="0"/>
    <x v="6"/>
    <s v="November"/>
    <s v="November-2019"/>
    <n v="141.80000000000001"/>
    <n v="163.69999999999999"/>
    <n v="143.80000000000001"/>
    <n v="147.1"/>
    <n v="126"/>
    <n v="146.19999999999999"/>
    <n v="191.4"/>
    <n v="136.19999999999999"/>
    <n v="113.8"/>
    <n v="147.30000000000001"/>
    <n v="138.69999999999999"/>
    <n v="157.69999999999999"/>
    <n v="150.9"/>
    <n v="167.2"/>
    <n v="152.30000000000001"/>
    <n v="147"/>
    <n v="151.5"/>
    <n v="139.26"/>
    <n v="148.4"/>
    <n v="150.9"/>
    <n v="154.30000000000001"/>
    <n v="132.1"/>
    <n v="149.1"/>
    <n v="160.80000000000001"/>
    <n v="140.6"/>
    <n v="146.1"/>
    <n v="149.9"/>
    <n v="1904.6000000000001"/>
    <n v="450.8"/>
    <n v="1033.9000000000001"/>
    <n v="3844.1600000000003"/>
  </r>
  <r>
    <x v="1"/>
    <x v="6"/>
    <s v="November"/>
    <s v="November-2019"/>
    <n v="144.1"/>
    <n v="162.4"/>
    <n v="148.4"/>
    <n v="145.9"/>
    <n v="121.5"/>
    <n v="148.80000000000001"/>
    <n v="215.7"/>
    <n v="134.6"/>
    <n v="115"/>
    <n v="146.30000000000001"/>
    <n v="130.5"/>
    <n v="157.19999999999999"/>
    <n v="153.6"/>
    <n v="169.9"/>
    <n v="146.30000000000001"/>
    <n v="132.6"/>
    <n v="144.19999999999999"/>
    <n v="153.5"/>
    <n v="132.19999999999999"/>
    <n v="139.1"/>
    <n v="142.80000000000001"/>
    <n v="121.7"/>
    <n v="136.69999999999999"/>
    <n v="151.80000000000001"/>
    <n v="139.80000000000001"/>
    <n v="136.30000000000001"/>
    <n v="147"/>
    <n v="1923.9999999999998"/>
    <n v="423.09999999999997"/>
    <n v="968.19999999999982"/>
    <n v="3770.8999999999996"/>
  </r>
  <r>
    <x v="2"/>
    <x v="6"/>
    <s v="November"/>
    <s v="November-2019"/>
    <n v="142.5"/>
    <n v="163.19999999999999"/>
    <n v="145.6"/>
    <n v="146.69999999999999"/>
    <n v="124.3"/>
    <n v="147.4"/>
    <n v="199.6"/>
    <n v="135.69999999999999"/>
    <n v="114.2"/>
    <n v="147"/>
    <n v="135.30000000000001"/>
    <n v="157.5"/>
    <n v="151.9"/>
    <n v="167.9"/>
    <n v="149.9"/>
    <n v="141"/>
    <n v="148.6"/>
    <n v="153.5"/>
    <n v="142.30000000000001"/>
    <n v="145.30000000000001"/>
    <n v="149.9"/>
    <n v="126.6"/>
    <n v="142.1"/>
    <n v="155.5"/>
    <n v="140.30000000000001"/>
    <n v="141.30000000000001"/>
    <n v="148.6"/>
    <n v="1910.9"/>
    <n v="439.5"/>
    <n v="1001"/>
    <n v="3815.1000000000004"/>
  </r>
  <r>
    <x v="0"/>
    <x v="6"/>
    <s v="December"/>
    <s v="December-2019"/>
    <n v="142.80000000000001"/>
    <n v="165.3"/>
    <n v="149.5"/>
    <n v="148.69999999999999"/>
    <n v="127.5"/>
    <n v="144.30000000000001"/>
    <n v="209.5"/>
    <n v="138.80000000000001"/>
    <n v="113.6"/>
    <n v="149.1"/>
    <n v="139.30000000000001"/>
    <n v="158.30000000000001"/>
    <n v="154.30000000000001"/>
    <n v="167.8"/>
    <n v="152.6"/>
    <n v="147.30000000000001"/>
    <n v="151.9"/>
    <n v="139.26"/>
    <n v="149.9"/>
    <n v="151.19999999999999"/>
    <n v="154.80000000000001"/>
    <n v="135"/>
    <n v="149.5"/>
    <n v="161.1"/>
    <n v="140.6"/>
    <n v="147.1"/>
    <n v="152.30000000000001"/>
    <n v="1940.9999999999995"/>
    <n v="451.79999999999995"/>
    <n v="1039.3"/>
    <n v="3889.06"/>
  </r>
  <r>
    <x v="1"/>
    <x v="6"/>
    <s v="December"/>
    <s v="December-2019"/>
    <n v="144.9"/>
    <n v="164.5"/>
    <n v="153.69999999999999"/>
    <n v="147.5"/>
    <n v="122.7"/>
    <n v="147.19999999999999"/>
    <n v="231.5"/>
    <n v="137.19999999999999"/>
    <n v="114.7"/>
    <n v="148"/>
    <n v="130.80000000000001"/>
    <n v="157.69999999999999"/>
    <n v="156.30000000000001"/>
    <n v="170.4"/>
    <n v="146.80000000000001"/>
    <n v="132.80000000000001"/>
    <n v="144.6"/>
    <n v="152.80000000000001"/>
    <n v="133.6"/>
    <n v="139.80000000000001"/>
    <n v="143.19999999999999"/>
    <n v="125.2"/>
    <n v="136.80000000000001"/>
    <n v="151.9"/>
    <n v="140.19999999999999"/>
    <n v="137.69999999999999"/>
    <n v="148.30000000000001"/>
    <n v="1956.7"/>
    <n v="424.20000000000005"/>
    <n v="974.8"/>
    <n v="3812.5"/>
  </r>
  <r>
    <x v="2"/>
    <x v="6"/>
    <s v="December"/>
    <s v="December-2019"/>
    <n v="143.5"/>
    <n v="165"/>
    <n v="151.1"/>
    <n v="148.30000000000001"/>
    <n v="125.7"/>
    <n v="145.69999999999999"/>
    <n v="217"/>
    <n v="138.30000000000001"/>
    <n v="114"/>
    <n v="148.69999999999999"/>
    <n v="135.80000000000001"/>
    <n v="158"/>
    <n v="155"/>
    <n v="168.5"/>
    <n v="150.30000000000001"/>
    <n v="141.30000000000001"/>
    <n v="149"/>
    <n v="152.80000000000001"/>
    <n v="143.69999999999999"/>
    <n v="145.80000000000001"/>
    <n v="150.4"/>
    <n v="129.80000000000001"/>
    <n v="142.30000000000001"/>
    <n v="155.69999999999999"/>
    <n v="140.4"/>
    <n v="142.5"/>
    <n v="150.4"/>
    <n v="1946.1000000000001"/>
    <n v="440.6"/>
    <n v="1006.9"/>
    <n v="3858.6000000000004"/>
  </r>
  <r>
    <x v="0"/>
    <x v="7"/>
    <s v="January"/>
    <s v="January-2020"/>
    <n v="143.69999999999999"/>
    <n v="167.3"/>
    <n v="153.5"/>
    <n v="150.5"/>
    <n v="132"/>
    <n v="142.19999999999999"/>
    <n v="191.5"/>
    <n v="141.1"/>
    <n v="113.8"/>
    <n v="151.6"/>
    <n v="139.69999999999999"/>
    <n v="158.69999999999999"/>
    <n v="153"/>
    <n v="168.6"/>
    <n v="152.80000000000001"/>
    <n v="147.4"/>
    <n v="152.1"/>
    <n v="139.26"/>
    <n v="150.4"/>
    <n v="151.69999999999999"/>
    <n v="155.69999999999999"/>
    <n v="136.30000000000001"/>
    <n v="150.1"/>
    <n v="161.69999999999999"/>
    <n v="142.5"/>
    <n v="148.1"/>
    <n v="151.9"/>
    <n v="1938.6"/>
    <n v="452.30000000000007"/>
    <n v="1046.0999999999999"/>
    <n v="3895.2599999999998"/>
  </r>
  <r>
    <x v="1"/>
    <x v="7"/>
    <s v="January"/>
    <s v="January-2020"/>
    <n v="145.6"/>
    <n v="167.6"/>
    <n v="157"/>
    <n v="149.30000000000001"/>
    <n v="126.3"/>
    <n v="144.4"/>
    <n v="207.8"/>
    <n v="139.1"/>
    <n v="114.8"/>
    <n v="149.5"/>
    <n v="131.1"/>
    <n v="158.5"/>
    <n v="154.4"/>
    <n v="170.8"/>
    <n v="147"/>
    <n v="133.19999999999999"/>
    <n v="144.9"/>
    <n v="153.9"/>
    <n v="135.1"/>
    <n v="140.1"/>
    <n v="143.80000000000001"/>
    <n v="126.1"/>
    <n v="137.19999999999999"/>
    <n v="152.1"/>
    <n v="142.1"/>
    <n v="138.4"/>
    <n v="148.19999999999999"/>
    <n v="1945.3999999999999"/>
    <n v="425.1"/>
    <n v="979.80000000000007"/>
    <n v="3810.1000000000004"/>
  </r>
  <r>
    <x v="2"/>
    <x v="7"/>
    <s v="January"/>
    <s v="January-2020"/>
    <n v="144.30000000000001"/>
    <n v="167.4"/>
    <n v="154.9"/>
    <n v="150.1"/>
    <n v="129.9"/>
    <n v="143.19999999999999"/>
    <n v="197"/>
    <n v="140.4"/>
    <n v="114.1"/>
    <n v="150.9"/>
    <n v="136.1"/>
    <n v="158.6"/>
    <n v="153.5"/>
    <n v="169.2"/>
    <n v="150.5"/>
    <n v="141.5"/>
    <n v="149.19999999999999"/>
    <n v="153.9"/>
    <n v="144.6"/>
    <n v="146.19999999999999"/>
    <n v="151.19999999999999"/>
    <n v="130.9"/>
    <n v="142.80000000000001"/>
    <n v="156.1"/>
    <n v="142.30000000000001"/>
    <n v="143.4"/>
    <n v="150.19999999999999"/>
    <n v="1940.3999999999999"/>
    <n v="441.2"/>
    <n v="1012.9"/>
    <n v="3862.2"/>
  </r>
  <r>
    <x v="0"/>
    <x v="7"/>
    <s v="February"/>
    <s v="February-2020"/>
    <n v="144.19999999999999"/>
    <n v="167.5"/>
    <n v="150.9"/>
    <n v="150.9"/>
    <n v="133.69999999999999"/>
    <n v="140.69999999999999"/>
    <n v="165.1"/>
    <n v="141.80000000000001"/>
    <n v="113.1"/>
    <n v="152.80000000000001"/>
    <n v="140.1"/>
    <n v="159.19999999999999"/>
    <n v="149.80000000000001"/>
    <n v="169.4"/>
    <n v="153"/>
    <n v="147.5"/>
    <n v="152.30000000000001"/>
    <n v="139.26"/>
    <n v="152.30000000000001"/>
    <n v="151.80000000000001"/>
    <n v="156.19999999999999"/>
    <n v="136"/>
    <n v="150.4"/>
    <n v="161.9"/>
    <n v="143.4"/>
    <n v="148.4"/>
    <n v="150.4"/>
    <n v="1909.7999999999997"/>
    <n v="452.8"/>
    <n v="1048.0999999999999"/>
    <n v="3871.66"/>
  </r>
  <r>
    <x v="1"/>
    <x v="7"/>
    <s v="February"/>
    <s v="February-2020"/>
    <n v="146.19999999999999"/>
    <n v="167.6"/>
    <n v="153.1"/>
    <n v="150.69999999999999"/>
    <n v="127.4"/>
    <n v="143.1"/>
    <n v="181.7"/>
    <n v="139.6"/>
    <n v="114.6"/>
    <n v="150.4"/>
    <n v="131.5"/>
    <n v="159"/>
    <n v="151.69999999999999"/>
    <n v="172"/>
    <n v="147.30000000000001"/>
    <n v="133.5"/>
    <n v="145.19999999999999"/>
    <n v="154.80000000000001"/>
    <n v="138.9"/>
    <n v="140.4"/>
    <n v="144.4"/>
    <n v="125.2"/>
    <n v="137.69999999999999"/>
    <n v="152.19999999999999"/>
    <n v="143.5"/>
    <n v="138.4"/>
    <n v="147.69999999999999"/>
    <n v="1916.6"/>
    <n v="426"/>
    <n v="981.80000000000007"/>
    <n v="3790.1000000000004"/>
  </r>
  <r>
    <x v="2"/>
    <x v="7"/>
    <s v="February"/>
    <s v="February-2020"/>
    <n v="144.80000000000001"/>
    <n v="167.5"/>
    <n v="151.80000000000001"/>
    <n v="150.80000000000001"/>
    <n v="131.4"/>
    <n v="141.80000000000001"/>
    <n v="170.7"/>
    <n v="141.1"/>
    <n v="113.6"/>
    <n v="152"/>
    <n v="136.5"/>
    <n v="159.1"/>
    <n v="150.5"/>
    <n v="170.1"/>
    <n v="150.80000000000001"/>
    <n v="141.69999999999999"/>
    <n v="149.5"/>
    <n v="154.80000000000001"/>
    <n v="147.19999999999999"/>
    <n v="146.4"/>
    <n v="151.69999999999999"/>
    <n v="130.30000000000001"/>
    <n v="143.19999999999999"/>
    <n v="156.19999999999999"/>
    <n v="143.4"/>
    <n v="143.6"/>
    <n v="149.1"/>
    <n v="1911.6"/>
    <n v="442"/>
    <n v="1014.8"/>
    <n v="3840.4999999999995"/>
  </r>
  <r>
    <x v="0"/>
    <x v="7"/>
    <s v="March"/>
    <s v="March-2020"/>
    <n v="144.4"/>
    <n v="166.8"/>
    <n v="147.6"/>
    <n v="151.69999999999999"/>
    <n v="133.30000000000001"/>
    <n v="141.80000000000001"/>
    <n v="152.30000000000001"/>
    <n v="141.80000000000001"/>
    <n v="112.6"/>
    <n v="154"/>
    <n v="140.1"/>
    <n v="160"/>
    <n v="148.19999999999999"/>
    <n v="170.5"/>
    <n v="153.4"/>
    <n v="147.6"/>
    <n v="152.5"/>
    <n v="139.26"/>
    <n v="153.4"/>
    <n v="151.5"/>
    <n v="156.69999999999999"/>
    <n v="135.80000000000001"/>
    <n v="151.19999999999999"/>
    <n v="161.19999999999999"/>
    <n v="145.1"/>
    <n v="148.6"/>
    <n v="149.80000000000001"/>
    <n v="1894.5999999999997"/>
    <n v="453.5"/>
    <n v="1050.1000000000001"/>
    <n v="3861.36"/>
  </r>
  <r>
    <x v="1"/>
    <x v="7"/>
    <s v="March"/>
    <s v="March-2020"/>
    <n v="146.5"/>
    <n v="167.5"/>
    <n v="148.9"/>
    <n v="151.1"/>
    <n v="127.5"/>
    <n v="143.30000000000001"/>
    <n v="167"/>
    <n v="139.69999999999999"/>
    <n v="114.4"/>
    <n v="151.5"/>
    <n v="131.9"/>
    <n v="159.1"/>
    <n v="150.1"/>
    <n v="173.3"/>
    <n v="147.69999999999999"/>
    <n v="133.80000000000001"/>
    <n v="145.6"/>
    <n v="154.5"/>
    <n v="141.4"/>
    <n v="140.80000000000001"/>
    <n v="145"/>
    <n v="124.6"/>
    <n v="137.9"/>
    <n v="152.5"/>
    <n v="145.30000000000001"/>
    <n v="138.69999999999999"/>
    <n v="147.30000000000001"/>
    <n v="1898.5"/>
    <n v="427.1"/>
    <n v="984.8"/>
    <n v="3779.6"/>
  </r>
  <r>
    <x v="2"/>
    <x v="7"/>
    <s v="March"/>
    <s v="March-2020"/>
    <n v="145.1"/>
    <n v="167"/>
    <n v="148.1"/>
    <n v="151.5"/>
    <n v="131.19999999999999"/>
    <n v="142.5"/>
    <n v="157.30000000000001"/>
    <n v="141.1"/>
    <n v="113.2"/>
    <n v="153.19999999999999"/>
    <n v="136.69999999999999"/>
    <n v="159.6"/>
    <n v="148.9"/>
    <n v="171.2"/>
    <n v="151.19999999999999"/>
    <n v="141.9"/>
    <n v="149.80000000000001"/>
    <n v="154.5"/>
    <n v="148.9"/>
    <n v="146.4"/>
    <n v="152.30000000000001"/>
    <n v="129.9"/>
    <n v="143.69999999999999"/>
    <n v="156.1"/>
    <n v="145.19999999999999"/>
    <n v="143.80000000000001"/>
    <n v="148.6"/>
    <n v="1895.4"/>
    <n v="442.90000000000003"/>
    <n v="1017.3999999999999"/>
    <n v="3830.2999999999997"/>
  </r>
  <r>
    <x v="0"/>
    <x v="7"/>
    <s v="April"/>
    <s v="April-2020"/>
    <n v="147.19999999999999"/>
    <m/>
    <n v="146.9"/>
    <n v="155.6"/>
    <n v="137.1"/>
    <n v="147.30000000000001"/>
    <n v="162.69999999999999"/>
    <n v="150.19999999999999"/>
    <n v="119.8"/>
    <n v="158.69999999999999"/>
    <n v="139.19999999999999"/>
    <m/>
    <n v="150.1"/>
    <m/>
    <m/>
    <m/>
    <m/>
    <n v="139.26"/>
    <n v="148.4"/>
    <m/>
    <n v="154.30000000000001"/>
    <m/>
    <m/>
    <m/>
    <m/>
    <m/>
    <m/>
    <n v="1371.6999999999998"/>
    <n v="0"/>
    <n v="154.30000000000001"/>
    <n v="1813.6599999999999"/>
  </r>
  <r>
    <x v="1"/>
    <x v="7"/>
    <s v="April"/>
    <s v="April-2020"/>
    <n v="151.80000000000001"/>
    <m/>
    <n v="151.9"/>
    <n v="155.5"/>
    <n v="131.6"/>
    <n v="152.9"/>
    <n v="180"/>
    <n v="150.80000000000001"/>
    <n v="121.2"/>
    <n v="154"/>
    <n v="133.5"/>
    <m/>
    <n v="153.5"/>
    <m/>
    <m/>
    <m/>
    <m/>
    <n v="155.6"/>
    <n v="137.1"/>
    <m/>
    <n v="144.80000000000001"/>
    <m/>
    <m/>
    <m/>
    <m/>
    <m/>
    <m/>
    <n v="1376.4"/>
    <n v="0"/>
    <n v="144.80000000000001"/>
    <n v="1813.8999999999999"/>
  </r>
  <r>
    <x v="2"/>
    <x v="7"/>
    <s v="April"/>
    <s v="April-2020"/>
    <n v="148.69999999999999"/>
    <m/>
    <n v="148.80000000000001"/>
    <n v="155.6"/>
    <n v="135.1"/>
    <n v="149.9"/>
    <n v="168.6"/>
    <n v="150.4"/>
    <n v="120.3"/>
    <n v="157.1"/>
    <n v="136.80000000000001"/>
    <m/>
    <n v="151.4"/>
    <m/>
    <m/>
    <m/>
    <m/>
    <n v="155.6"/>
    <n v="144.1"/>
    <m/>
    <n v="150.69999999999999"/>
    <m/>
    <m/>
    <m/>
    <m/>
    <m/>
    <m/>
    <n v="1373.3000000000002"/>
    <n v="0"/>
    <n v="150.69999999999999"/>
    <n v="1823.7"/>
  </r>
  <r>
    <x v="0"/>
    <x v="7"/>
    <s v="May"/>
    <s v="May-2020"/>
    <m/>
    <m/>
    <m/>
    <m/>
    <m/>
    <m/>
    <m/>
    <m/>
    <m/>
    <m/>
    <m/>
    <m/>
    <m/>
    <m/>
    <m/>
    <m/>
    <m/>
    <n v="139.26"/>
    <m/>
    <m/>
    <m/>
    <m/>
    <m/>
    <m/>
    <m/>
    <m/>
    <m/>
    <n v="0"/>
    <n v="0"/>
    <n v="0"/>
    <n v="139.26"/>
  </r>
  <r>
    <x v="1"/>
    <x v="7"/>
    <s v="May"/>
    <s v="May-2020"/>
    <m/>
    <m/>
    <m/>
    <m/>
    <m/>
    <m/>
    <m/>
    <m/>
    <m/>
    <m/>
    <m/>
    <m/>
    <m/>
    <m/>
    <m/>
    <m/>
    <m/>
    <n v="139.26"/>
    <m/>
    <m/>
    <m/>
    <m/>
    <m/>
    <m/>
    <m/>
    <m/>
    <m/>
    <n v="0"/>
    <n v="0"/>
    <n v="0"/>
    <n v="139.26"/>
  </r>
  <r>
    <x v="2"/>
    <x v="7"/>
    <s v="May"/>
    <s v="May-2020"/>
    <m/>
    <m/>
    <m/>
    <m/>
    <m/>
    <m/>
    <m/>
    <m/>
    <m/>
    <m/>
    <m/>
    <m/>
    <m/>
    <m/>
    <m/>
    <m/>
    <m/>
    <n v="139.26"/>
    <m/>
    <m/>
    <m/>
    <m/>
    <m/>
    <m/>
    <m/>
    <m/>
    <m/>
    <n v="0"/>
    <n v="0"/>
    <n v="0"/>
    <n v="139.26"/>
  </r>
  <r>
    <x v="0"/>
    <x v="7"/>
    <s v="June"/>
    <s v="June-2020"/>
    <n v="148.19999999999999"/>
    <n v="190.3"/>
    <n v="149.4"/>
    <n v="153.30000000000001"/>
    <n v="138.19999999999999"/>
    <n v="143.19999999999999"/>
    <n v="148.9"/>
    <n v="150.30000000000001"/>
    <n v="113.2"/>
    <n v="159.80000000000001"/>
    <n v="142.1"/>
    <n v="161.80000000000001"/>
    <n v="152.30000000000001"/>
    <n v="182.4"/>
    <n v="154.69999999999999"/>
    <n v="150"/>
    <n v="154.1"/>
    <n v="139.26"/>
    <n v="144.9"/>
    <n v="151.69999999999999"/>
    <n v="158.19999999999999"/>
    <n v="141.4"/>
    <n v="153.19999999999999"/>
    <n v="161.80000000000001"/>
    <n v="151.19999999999999"/>
    <n v="151.69999999999999"/>
    <n v="152.69999999999999"/>
    <n v="1951"/>
    <n v="458.79999999999995"/>
    <n v="1069.2"/>
    <n v="3945.56"/>
  </r>
  <r>
    <x v="1"/>
    <x v="7"/>
    <s v="June"/>
    <s v="June-2020"/>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n v="1994.9999999999998"/>
    <n v="432.9"/>
    <n v="1009"/>
    <n v="3915.3999999999992"/>
  </r>
  <r>
    <x v="2"/>
    <x v="7"/>
    <s v="June"/>
    <s v="June-2020"/>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n v="1966.8000000000002"/>
    <n v="448.29999999999995"/>
    <n v="1039.0999999999999"/>
    <n v="3934.3"/>
  </r>
  <r>
    <x v="0"/>
    <x v="7"/>
    <s v="July"/>
    <s v="July-2020"/>
    <n v="148.19999999999999"/>
    <n v="190.3"/>
    <n v="149.4"/>
    <n v="153.30000000000001"/>
    <n v="138.19999999999999"/>
    <n v="143.19999999999999"/>
    <n v="148.9"/>
    <n v="150.30000000000001"/>
    <n v="113.2"/>
    <n v="159.80000000000001"/>
    <n v="142.1"/>
    <n v="161.80000000000001"/>
    <n v="152.30000000000001"/>
    <n v="182.4"/>
    <n v="154.69999999999999"/>
    <n v="150"/>
    <n v="154.1"/>
    <n v="139.26"/>
    <n v="144.9"/>
    <n v="151.69999999999999"/>
    <n v="158.19999999999999"/>
    <n v="141.4"/>
    <n v="153.19999999999999"/>
    <n v="161.80000000000001"/>
    <n v="151.19999999999999"/>
    <n v="151.69999999999999"/>
    <n v="152.69999999999999"/>
    <n v="1951"/>
    <n v="458.79999999999995"/>
    <n v="1069.2"/>
    <n v="3945.56"/>
  </r>
  <r>
    <x v="1"/>
    <x v="7"/>
    <s v="July"/>
    <s v="July-2020"/>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n v="1994.9999999999998"/>
    <n v="432.9"/>
    <n v="1009"/>
    <n v="3915.3999999999992"/>
  </r>
  <r>
    <x v="2"/>
    <x v="7"/>
    <s v="July"/>
    <s v="July-2020"/>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n v="1966.8000000000002"/>
    <n v="448.29999999999995"/>
    <n v="1039.0999999999999"/>
    <n v="3934.3"/>
  </r>
  <r>
    <x v="0"/>
    <x v="7"/>
    <s v="August"/>
    <s v="August-2020"/>
    <n v="147.6"/>
    <n v="187.2"/>
    <n v="148.4"/>
    <n v="153.30000000000001"/>
    <n v="139.80000000000001"/>
    <n v="146.9"/>
    <n v="171"/>
    <n v="149.9"/>
    <n v="114.2"/>
    <n v="160"/>
    <n v="143.5"/>
    <n v="161.5"/>
    <n v="155.30000000000001"/>
    <n v="180.9"/>
    <n v="155.1"/>
    <n v="149.30000000000001"/>
    <n v="154.30000000000001"/>
    <n v="139.26"/>
    <n v="145.80000000000001"/>
    <n v="151.9"/>
    <n v="158.80000000000001"/>
    <n v="143.6"/>
    <n v="152.19999999999999"/>
    <n v="162.69999999999999"/>
    <n v="153.6"/>
    <n v="153"/>
    <n v="154.69999999999999"/>
    <n v="1978.6"/>
    <n v="458.7"/>
    <n v="1075.8000000000002"/>
    <n v="3979.0600000000004"/>
  </r>
  <r>
    <x v="1"/>
    <x v="7"/>
    <s v="August"/>
    <s v="August-2020"/>
    <n v="151.6"/>
    <n v="197.8"/>
    <n v="154.5"/>
    <n v="153.4"/>
    <n v="133.4"/>
    <n v="154.5"/>
    <n v="191.9"/>
    <n v="151.30000000000001"/>
    <n v="116.8"/>
    <n v="160"/>
    <n v="136.5"/>
    <n v="163.30000000000001"/>
    <n v="159.9"/>
    <n v="187.2"/>
    <n v="150"/>
    <n v="135.19999999999999"/>
    <n v="147.80000000000001"/>
    <n v="155.5"/>
    <n v="138.30000000000001"/>
    <n v="144.5"/>
    <n v="148.69999999999999"/>
    <n v="133.9"/>
    <n v="141.19999999999999"/>
    <n v="155.5"/>
    <n v="155.19999999999999"/>
    <n v="144.80000000000001"/>
    <n v="152.9"/>
    <n v="2024.8999999999999"/>
    <n v="433"/>
    <n v="1023.8"/>
    <n v="3962.7"/>
  </r>
  <r>
    <x v="2"/>
    <x v="7"/>
    <s v="August"/>
    <s v="August-2020"/>
    <n v="148.9"/>
    <n v="190.9"/>
    <n v="150.80000000000001"/>
    <n v="153.30000000000001"/>
    <n v="137.4"/>
    <n v="150.4"/>
    <n v="178.1"/>
    <n v="150.4"/>
    <n v="115.1"/>
    <n v="160"/>
    <n v="140.6"/>
    <n v="162.30000000000001"/>
    <n v="157"/>
    <n v="182.6"/>
    <n v="153.1"/>
    <n v="143.4"/>
    <n v="151.69999999999999"/>
    <n v="155.5"/>
    <n v="143"/>
    <n v="148.4"/>
    <n v="155"/>
    <n v="138.5"/>
    <n v="146"/>
    <n v="158.5"/>
    <n v="154.30000000000001"/>
    <n v="149"/>
    <n v="153.9"/>
    <n v="1995.1999999999998"/>
    <n v="448.2"/>
    <n v="1049.7"/>
    <n v="3974.1999999999994"/>
  </r>
  <r>
    <x v="0"/>
    <x v="7"/>
    <s v="September"/>
    <s v="September-2020"/>
    <n v="146.9"/>
    <n v="183.9"/>
    <n v="149.5"/>
    <n v="153.4"/>
    <n v="140.4"/>
    <n v="147"/>
    <n v="178.8"/>
    <n v="149.30000000000001"/>
    <n v="115.1"/>
    <n v="160"/>
    <n v="145.4"/>
    <n v="161.6"/>
    <n v="156.1"/>
    <n v="182.9"/>
    <n v="155.4"/>
    <n v="149.9"/>
    <n v="154.6"/>
    <n v="139.26"/>
    <n v="146.4"/>
    <n v="151.6"/>
    <n v="159.1"/>
    <n v="144.6"/>
    <n v="152.80000000000001"/>
    <n v="161.1"/>
    <n v="157.4"/>
    <n v="153.69999999999999"/>
    <n v="155.4"/>
    <n v="1987.3999999999999"/>
    <n v="459.9"/>
    <n v="1080.3"/>
    <n v="3996.1599999999994"/>
  </r>
  <r>
    <x v="1"/>
    <x v="7"/>
    <s v="September"/>
    <s v="September-2020"/>
    <n v="151.5"/>
    <n v="193.1"/>
    <n v="157.30000000000001"/>
    <n v="153.9"/>
    <n v="134.4"/>
    <n v="155.4"/>
    <n v="202"/>
    <n v="150.80000000000001"/>
    <n v="118.9"/>
    <n v="160.9"/>
    <n v="137.69999999999999"/>
    <n v="164.4"/>
    <n v="161.30000000000001"/>
    <n v="188.7"/>
    <n v="150.19999999999999"/>
    <n v="136.30000000000001"/>
    <n v="148.1"/>
    <n v="156.30000000000001"/>
    <n v="137.19999999999999"/>
    <n v="145.4"/>
    <n v="150"/>
    <n v="135.1"/>
    <n v="141.80000000000001"/>
    <n v="154.9"/>
    <n v="159.80000000000001"/>
    <n v="146"/>
    <n v="154"/>
    <n v="2041.6000000000001"/>
    <n v="434.6"/>
    <n v="1033"/>
    <n v="3991.4"/>
  </r>
  <r>
    <x v="2"/>
    <x v="7"/>
    <s v="September"/>
    <s v="September-2020"/>
    <n v="148.4"/>
    <n v="187.1"/>
    <n v="152.5"/>
    <n v="153.6"/>
    <n v="138.19999999999999"/>
    <n v="150.9"/>
    <n v="186.7"/>
    <n v="149.80000000000001"/>
    <n v="116.4"/>
    <n v="160.30000000000001"/>
    <n v="142.19999999999999"/>
    <n v="162.9"/>
    <n v="158"/>
    <n v="184.4"/>
    <n v="153.4"/>
    <n v="144.30000000000001"/>
    <n v="152"/>
    <n v="156.30000000000001"/>
    <n v="142.9"/>
    <n v="148.69999999999999"/>
    <n v="155.6"/>
    <n v="139.6"/>
    <n v="146.6"/>
    <n v="157.5"/>
    <n v="158.4"/>
    <n v="150"/>
    <n v="154.69999999999999"/>
    <n v="2007"/>
    <n v="449.70000000000005"/>
    <n v="1056.4000000000001"/>
    <n v="3996.7000000000003"/>
  </r>
  <r>
    <x v="0"/>
    <x v="7"/>
    <s v="October"/>
    <s v="October-2020"/>
    <n v="146"/>
    <n v="186.3"/>
    <n v="159.19999999999999"/>
    <n v="153.6"/>
    <n v="142.6"/>
    <n v="147.19999999999999"/>
    <n v="200.6"/>
    <n v="150.30000000000001"/>
    <n v="115.3"/>
    <n v="160.9"/>
    <n v="147.4"/>
    <n v="161.9"/>
    <n v="159.6"/>
    <n v="182.7"/>
    <n v="155.69999999999999"/>
    <n v="150.6"/>
    <n v="155"/>
    <n v="139.26"/>
    <n v="146.80000000000001"/>
    <n v="152"/>
    <n v="159.5"/>
    <n v="146.4"/>
    <n v="152.4"/>
    <n v="162.5"/>
    <n v="156.19999999999999"/>
    <n v="154.30000000000001"/>
    <n v="157.5"/>
    <n v="2030.9"/>
    <n v="461.29999999999995"/>
    <n v="1083.3"/>
    <n v="4044.26"/>
  </r>
  <r>
    <x v="1"/>
    <x v="7"/>
    <s v="October"/>
    <s v="October-2020"/>
    <n v="150.6"/>
    <n v="193.7"/>
    <n v="164.8"/>
    <n v="153.69999999999999"/>
    <n v="135.69999999999999"/>
    <n v="155.69999999999999"/>
    <n v="226"/>
    <n v="152.19999999999999"/>
    <n v="118.1"/>
    <n v="161.30000000000001"/>
    <n v="139.19999999999999"/>
    <n v="164.8"/>
    <n v="164.4"/>
    <n v="188.7"/>
    <n v="150.5"/>
    <n v="136.1"/>
    <n v="148.30000000000001"/>
    <n v="156.5"/>
    <n v="137.1"/>
    <n v="145.1"/>
    <n v="151"/>
    <n v="135.4"/>
    <n v="142"/>
    <n v="155.69999999999999"/>
    <n v="158.1"/>
    <n v="146.19999999999999"/>
    <n v="155.19999999999999"/>
    <n v="2080.1999999999998"/>
    <n v="434.90000000000003"/>
    <n v="1033.5"/>
    <n v="4030.8999999999996"/>
  </r>
  <r>
    <x v="2"/>
    <x v="7"/>
    <s v="October"/>
    <s v="October-2020"/>
    <n v="147.5"/>
    <n v="188.9"/>
    <n v="161.4"/>
    <n v="153.6"/>
    <n v="140.1"/>
    <n v="151.19999999999999"/>
    <n v="209.2"/>
    <n v="150.9"/>
    <n v="116.2"/>
    <n v="161"/>
    <n v="144"/>
    <n v="163.19999999999999"/>
    <n v="161.4"/>
    <n v="184.3"/>
    <n v="153.69999999999999"/>
    <n v="144.6"/>
    <n v="152.30000000000001"/>
    <n v="156.5"/>
    <n v="143.1"/>
    <n v="148.69999999999999"/>
    <n v="156.30000000000001"/>
    <n v="140.6"/>
    <n v="146.5"/>
    <n v="158.5"/>
    <n v="157"/>
    <n v="150.4"/>
    <n v="156.4"/>
    <n v="2048.6000000000004"/>
    <n v="450.59999999999997"/>
    <n v="1058"/>
    <n v="4041.1000000000004"/>
  </r>
  <r>
    <x v="0"/>
    <x v="7"/>
    <s v="November"/>
    <s v="November-2020"/>
    <n v="145.4"/>
    <n v="188.6"/>
    <n v="171.6"/>
    <n v="153.80000000000001"/>
    <n v="145.4"/>
    <n v="146.5"/>
    <n v="222.2"/>
    <n v="155.9"/>
    <n v="114.9"/>
    <n v="162"/>
    <n v="150"/>
    <n v="162.69999999999999"/>
    <n v="163.4"/>
    <n v="183.4"/>
    <n v="156.30000000000001"/>
    <n v="151"/>
    <n v="155.5"/>
    <n v="139.26"/>
    <n v="147.5"/>
    <n v="152.80000000000001"/>
    <n v="160.4"/>
    <n v="146.1"/>
    <n v="153.6"/>
    <n v="161.6"/>
    <n v="156.19999999999999"/>
    <n v="154.5"/>
    <n v="159.80000000000001"/>
    <n v="2082.4"/>
    <n v="462.8"/>
    <n v="1085.2"/>
    <n v="4100.5600000000004"/>
  </r>
  <r>
    <x v="1"/>
    <x v="7"/>
    <s v="November"/>
    <s v="November-2020"/>
    <n v="149.69999999999999"/>
    <n v="195.5"/>
    <n v="176.9"/>
    <n v="153.9"/>
    <n v="138"/>
    <n v="150.5"/>
    <n v="245.3"/>
    <n v="158.69999999999999"/>
    <n v="117.2"/>
    <n v="161.4"/>
    <n v="141.5"/>
    <n v="165.1"/>
    <n v="167"/>
    <n v="188.8"/>
    <n v="151.1"/>
    <n v="136.4"/>
    <n v="148.80000000000001"/>
    <n v="158"/>
    <n v="137.30000000000001"/>
    <n v="145.1"/>
    <n v="152"/>
    <n v="135.19999999999999"/>
    <n v="144.4"/>
    <n v="156.4"/>
    <n v="157.9"/>
    <n v="146.6"/>
    <n v="156.69999999999999"/>
    <n v="2120.6999999999998"/>
    <n v="436.3"/>
    <n v="1037.5999999999999"/>
    <n v="4078.7000000000003"/>
  </r>
  <r>
    <x v="2"/>
    <x v="7"/>
    <s v="November"/>
    <s v="November-2020"/>
    <n v="146.80000000000001"/>
    <n v="191"/>
    <n v="173.6"/>
    <n v="153.80000000000001"/>
    <n v="142.69999999999999"/>
    <n v="148.4"/>
    <n v="230"/>
    <n v="156.80000000000001"/>
    <n v="115.7"/>
    <n v="161.80000000000001"/>
    <n v="146.5"/>
    <n v="163.80000000000001"/>
    <n v="164.7"/>
    <n v="184.8"/>
    <n v="154.30000000000001"/>
    <n v="144.9"/>
    <n v="152.80000000000001"/>
    <n v="158"/>
    <n v="143.6"/>
    <n v="149.19999999999999"/>
    <n v="157.19999999999999"/>
    <n v="140.4"/>
    <n v="148.4"/>
    <n v="158.6"/>
    <n v="156.9"/>
    <n v="150.69999999999999"/>
    <n v="158.4"/>
    <n v="2095.6"/>
    <n v="452.00000000000006"/>
    <n v="1061.3999999999999"/>
    <n v="4095.4"/>
  </r>
  <r>
    <x v="0"/>
    <x v="7"/>
    <s v="December"/>
    <s v="December-2020"/>
    <n v="144.6"/>
    <n v="188.5"/>
    <n v="173.4"/>
    <n v="154"/>
    <n v="150"/>
    <n v="145.9"/>
    <n v="225.2"/>
    <n v="159.5"/>
    <n v="114.4"/>
    <n v="163.5"/>
    <n v="153.4"/>
    <n v="163.6"/>
    <n v="164.5"/>
    <n v="183.6"/>
    <n v="157"/>
    <n v="151.6"/>
    <n v="156.30000000000001"/>
    <n v="139.26"/>
    <n v="148.69999999999999"/>
    <n v="153.4"/>
    <n v="161.6"/>
    <n v="146.4"/>
    <n v="153.9"/>
    <n v="162.9"/>
    <n v="156.6"/>
    <n v="155.19999999999999"/>
    <n v="160.69999999999999"/>
    <n v="2100.5"/>
    <n v="464.90000000000003"/>
    <n v="1090"/>
    <n v="4126.96"/>
  </r>
  <r>
    <x v="1"/>
    <x v="7"/>
    <s v="December"/>
    <s v="December-2020"/>
    <n v="149"/>
    <n v="195.7"/>
    <n v="178.3"/>
    <n v="154.19999999999999"/>
    <n v="140.69999999999999"/>
    <n v="149.69999999999999"/>
    <n v="240.9"/>
    <n v="161.5"/>
    <n v="117.1"/>
    <n v="161.9"/>
    <n v="143.30000000000001"/>
    <n v="166.1"/>
    <n v="167"/>
    <n v="190.2"/>
    <n v="151.9"/>
    <n v="136.69999999999999"/>
    <n v="149.6"/>
    <n v="158.4"/>
    <n v="137.9"/>
    <n v="145.5"/>
    <n v="152.9"/>
    <n v="135.5"/>
    <n v="144.30000000000001"/>
    <n v="156.9"/>
    <n v="157.9"/>
    <n v="146.9"/>
    <n v="156.9"/>
    <n v="2125.4"/>
    <n v="438.20000000000005"/>
    <n v="1039.9000000000001"/>
    <n v="4090.0000000000005"/>
  </r>
  <r>
    <x v="2"/>
    <x v="7"/>
    <s v="December"/>
    <s v="December-2020"/>
    <n v="146"/>
    <n v="191"/>
    <n v="175.3"/>
    <n v="154.1"/>
    <n v="146.6"/>
    <n v="147.69999999999999"/>
    <n v="230.5"/>
    <n v="160.19999999999999"/>
    <n v="115.3"/>
    <n v="163"/>
    <n v="149.19999999999999"/>
    <n v="164.8"/>
    <n v="165.4"/>
    <n v="185.4"/>
    <n v="155"/>
    <n v="145.4"/>
    <n v="153.6"/>
    <n v="158.4"/>
    <n v="144.6"/>
    <n v="149.69999999999999"/>
    <n v="158.30000000000001"/>
    <n v="140.69999999999999"/>
    <n v="148.5"/>
    <n v="159.4"/>
    <n v="157.1"/>
    <n v="151.19999999999999"/>
    <n v="158.9"/>
    <n v="2109.1"/>
    <n v="454"/>
    <n v="1064.9000000000001"/>
    <n v="4116.4000000000005"/>
  </r>
  <r>
    <x v="0"/>
    <x v="8"/>
    <s v="January"/>
    <s v="January-2021"/>
    <n v="143.4"/>
    <n v="187.5"/>
    <n v="173.4"/>
    <n v="154"/>
    <n v="154.80000000000001"/>
    <n v="147"/>
    <n v="187.8"/>
    <n v="159.5"/>
    <n v="113.8"/>
    <n v="164.5"/>
    <n v="156.1"/>
    <n v="164.3"/>
    <n v="159.6"/>
    <n v="184.6"/>
    <n v="157.5"/>
    <n v="152.4"/>
    <n v="156.80000000000001"/>
    <n v="139.26"/>
    <n v="150.9"/>
    <n v="153.9"/>
    <n v="162.5"/>
    <n v="147.5"/>
    <n v="155.1"/>
    <n v="163.5"/>
    <n v="156.19999999999999"/>
    <n v="155.9"/>
    <n v="158.5"/>
    <n v="2065.6999999999998"/>
    <n v="466.7"/>
    <n v="1094.6000000000001"/>
    <n v="4101.7599999999993"/>
  </r>
  <r>
    <x v="1"/>
    <x v="8"/>
    <s v="January"/>
    <s v="January-2021"/>
    <n v="148"/>
    <n v="194.8"/>
    <n v="178.4"/>
    <n v="154.4"/>
    <n v="144.1"/>
    <n v="152.6"/>
    <n v="206.8"/>
    <n v="162.1"/>
    <n v="116.3"/>
    <n v="163"/>
    <n v="145.9"/>
    <n v="167.2"/>
    <n v="163.4"/>
    <n v="191.8"/>
    <n v="152.5"/>
    <n v="137.30000000000001"/>
    <n v="150.19999999999999"/>
    <n v="157.69999999999999"/>
    <n v="142.9"/>
    <n v="145.69999999999999"/>
    <n v="154.1"/>
    <n v="136.9"/>
    <n v="145.4"/>
    <n v="156.1"/>
    <n v="157.69999999999999"/>
    <n v="147.6"/>
    <n v="156"/>
    <n v="2097"/>
    <n v="440"/>
    <n v="1043.4999999999998"/>
    <n v="4072.9"/>
  </r>
  <r>
    <x v="2"/>
    <x v="8"/>
    <s v="January"/>
    <s v="January-2021"/>
    <n v="144.9"/>
    <n v="190.1"/>
    <n v="175.3"/>
    <n v="154.1"/>
    <n v="150.9"/>
    <n v="149.6"/>
    <n v="194.2"/>
    <n v="160.4"/>
    <n v="114.6"/>
    <n v="164"/>
    <n v="151.80000000000001"/>
    <n v="165.6"/>
    <n v="161"/>
    <n v="186.5"/>
    <n v="155.5"/>
    <n v="146.1"/>
    <n v="154.19999999999999"/>
    <n v="157.69999999999999"/>
    <n v="147.9"/>
    <n v="150"/>
    <n v="159.30000000000001"/>
    <n v="141.9"/>
    <n v="149.6"/>
    <n v="159.19999999999999"/>
    <n v="156.80000000000001"/>
    <n v="151.9"/>
    <n v="157.30000000000001"/>
    <n v="2076.5"/>
    <n v="455.8"/>
    <n v="1068.7"/>
    <n v="4093.1"/>
  </r>
  <r>
    <x v="0"/>
    <x v="8"/>
    <s v="February"/>
    <s v="February-2021"/>
    <n v="142.80000000000001"/>
    <n v="184"/>
    <n v="168"/>
    <n v="154.4"/>
    <n v="163"/>
    <n v="147.80000000000001"/>
    <n v="149.69999999999999"/>
    <n v="158.30000000000001"/>
    <n v="111.8"/>
    <n v="165"/>
    <n v="160"/>
    <n v="165.8"/>
    <n v="154.69999999999999"/>
    <n v="186.5"/>
    <n v="159.1"/>
    <n v="153.9"/>
    <n v="158.4"/>
    <n v="139.26"/>
    <n v="154.4"/>
    <n v="154.80000000000001"/>
    <n v="164.3"/>
    <n v="150.19999999999999"/>
    <n v="157"/>
    <n v="163.6"/>
    <n v="155.19999999999999"/>
    <n v="157.19999999999999"/>
    <n v="156.69999999999999"/>
    <n v="2025.3"/>
    <n v="471.4"/>
    <n v="1102.3"/>
    <n v="4079.1600000000003"/>
  </r>
  <r>
    <x v="1"/>
    <x v="8"/>
    <s v="February"/>
    <s v="February-2021"/>
    <n v="147.6"/>
    <n v="191.2"/>
    <n v="169.9"/>
    <n v="155.1"/>
    <n v="151.4"/>
    <n v="154"/>
    <n v="180.2"/>
    <n v="159.80000000000001"/>
    <n v="114.9"/>
    <n v="162.5"/>
    <n v="149.19999999999999"/>
    <n v="169.4"/>
    <n v="160.80000000000001"/>
    <n v="193.3"/>
    <n v="154.19999999999999"/>
    <n v="138.19999999999999"/>
    <n v="151.80000000000001"/>
    <n v="159.80000000000001"/>
    <n v="149.1"/>
    <n v="146.5"/>
    <n v="156.30000000000001"/>
    <n v="140.5"/>
    <n v="147.30000000000001"/>
    <n v="156.6"/>
    <n v="156.69999999999999"/>
    <n v="149.30000000000001"/>
    <n v="156.5"/>
    <n v="2066"/>
    <n v="444.2"/>
    <n v="1053.2"/>
    <n v="4065.6"/>
  </r>
  <r>
    <x v="2"/>
    <x v="8"/>
    <s v="February"/>
    <s v="February-2021"/>
    <n v="144.30000000000001"/>
    <n v="186.5"/>
    <n v="168.7"/>
    <n v="154.69999999999999"/>
    <n v="158.69999999999999"/>
    <n v="150.69999999999999"/>
    <n v="160"/>
    <n v="158.80000000000001"/>
    <n v="112.8"/>
    <n v="164.2"/>
    <n v="155.5"/>
    <n v="167.5"/>
    <n v="156.9"/>
    <n v="188.3"/>
    <n v="157.19999999999999"/>
    <n v="147.4"/>
    <n v="155.80000000000001"/>
    <n v="159.80000000000001"/>
    <n v="152.4"/>
    <n v="150.9"/>
    <n v="161.30000000000001"/>
    <n v="145.1"/>
    <n v="151.5"/>
    <n v="159.5"/>
    <n v="155.80000000000001"/>
    <n v="153.4"/>
    <n v="156.6"/>
    <n v="2039.3000000000002"/>
    <n v="460.40000000000003"/>
    <n v="1077.5000000000002"/>
    <n v="4077.7000000000012"/>
  </r>
  <r>
    <x v="0"/>
    <x v="8"/>
    <s v="March"/>
    <s v="March-2021"/>
    <n v="142.5"/>
    <n v="189.4"/>
    <n v="163.19999999999999"/>
    <n v="154.5"/>
    <n v="168.2"/>
    <n v="150.5"/>
    <n v="141"/>
    <n v="159.19999999999999"/>
    <n v="111.7"/>
    <n v="164"/>
    <n v="160.6"/>
    <n v="166.4"/>
    <n v="154.5"/>
    <n v="186.1"/>
    <n v="159.6"/>
    <n v="154.4"/>
    <n v="158.9"/>
    <n v="139.26"/>
    <n v="156"/>
    <n v="154.80000000000001"/>
    <n v="164.6"/>
    <n v="151.30000000000001"/>
    <n v="157.80000000000001"/>
    <n v="163.80000000000001"/>
    <n v="153.1"/>
    <n v="157.30000000000001"/>
    <n v="156.69999999999999"/>
    <n v="2025.7"/>
    <n v="472.9"/>
    <n v="1102.7"/>
    <n v="4082.66"/>
  </r>
  <r>
    <x v="1"/>
    <x v="8"/>
    <s v="March"/>
    <s v="March-2021"/>
    <n v="147.5"/>
    <n v="197.5"/>
    <n v="164.7"/>
    <n v="155.6"/>
    <n v="156.4"/>
    <n v="157.30000000000001"/>
    <n v="166.1"/>
    <n v="161.1"/>
    <n v="114.3"/>
    <n v="162.6"/>
    <n v="150.69999999999999"/>
    <n v="170.3"/>
    <n v="160.4"/>
    <n v="193.5"/>
    <n v="155.1"/>
    <n v="138.69999999999999"/>
    <n v="152.6"/>
    <n v="159.9"/>
    <n v="154.80000000000001"/>
    <n v="147.19999999999999"/>
    <n v="156.9"/>
    <n v="141.69999999999999"/>
    <n v="148.6"/>
    <n v="157.6"/>
    <n v="154.9"/>
    <n v="150"/>
    <n v="156.9"/>
    <n v="2064.4999999999995"/>
    <n v="446.4"/>
    <n v="1056.9000000000001"/>
    <n v="4076"/>
  </r>
  <r>
    <x v="2"/>
    <x v="8"/>
    <s v="March"/>
    <s v="March-2021"/>
    <n v="144.1"/>
    <n v="192.2"/>
    <n v="163.80000000000001"/>
    <n v="154.9"/>
    <n v="163.9"/>
    <n v="153.69999999999999"/>
    <n v="149.5"/>
    <n v="159.80000000000001"/>
    <n v="112.6"/>
    <n v="163.5"/>
    <n v="156.5"/>
    <n v="168.2"/>
    <n v="156.69999999999999"/>
    <n v="188.1"/>
    <n v="157.80000000000001"/>
    <n v="147.9"/>
    <n v="156.4"/>
    <n v="159.9"/>
    <n v="155.5"/>
    <n v="151.19999999999999"/>
    <n v="161.69999999999999"/>
    <n v="146.19999999999999"/>
    <n v="152.6"/>
    <n v="160.19999999999999"/>
    <n v="153.80000000000001"/>
    <n v="153.80000000000001"/>
    <n v="156.80000000000001"/>
    <n v="2039.3999999999999"/>
    <n v="462.1"/>
    <n v="1079.4999999999998"/>
    <n v="4084.5"/>
  </r>
  <r>
    <x v="0"/>
    <x v="8"/>
    <s v="April"/>
    <s v="April-2021"/>
    <n v="142.69999999999999"/>
    <n v="195.5"/>
    <n v="163.4"/>
    <n v="155"/>
    <n v="175.2"/>
    <n v="160.6"/>
    <n v="135.1"/>
    <n v="161.1"/>
    <n v="112.2"/>
    <n v="164.4"/>
    <n v="161.9"/>
    <n v="166.8"/>
    <n v="155.6"/>
    <n v="186.8"/>
    <n v="160.69999999999999"/>
    <n v="155.1"/>
    <n v="159.9"/>
    <n v="139.26"/>
    <n v="156"/>
    <n v="155.5"/>
    <n v="165.3"/>
    <n v="151.69999999999999"/>
    <n v="158.6"/>
    <n v="164.1"/>
    <n v="154.6"/>
    <n v="158"/>
    <n v="157.6"/>
    <n v="2049.5"/>
    <n v="475.69999999999993"/>
    <n v="1107.8000000000002"/>
    <n v="4115.0600000000004"/>
  </r>
  <r>
    <x v="1"/>
    <x v="8"/>
    <s v="April"/>
    <s v="April-2021"/>
    <n v="147.6"/>
    <n v="202.5"/>
    <n v="166.4"/>
    <n v="156"/>
    <n v="161.4"/>
    <n v="168.8"/>
    <n v="161.6"/>
    <n v="162.80000000000001"/>
    <n v="114.8"/>
    <n v="162.80000000000001"/>
    <n v="151.5"/>
    <n v="171.4"/>
    <n v="162"/>
    <n v="194.4"/>
    <n v="155.9"/>
    <n v="139.30000000000001"/>
    <n v="153.4"/>
    <n v="161.4"/>
    <n v="154.9"/>
    <n v="147.6"/>
    <n v="157.5"/>
    <n v="142.1"/>
    <n v="149.1"/>
    <n v="157.6"/>
    <n v="156.6"/>
    <n v="150.5"/>
    <n v="158"/>
    <n v="2089.6"/>
    <n v="448.6"/>
    <n v="1061"/>
    <n v="4109.8999999999996"/>
  </r>
  <r>
    <x v="2"/>
    <x v="8"/>
    <s v="April"/>
    <s v="April-2021"/>
    <n v="144.30000000000001"/>
    <n v="198"/>
    <n v="164.6"/>
    <n v="155.4"/>
    <n v="170.1"/>
    <n v="164.4"/>
    <n v="144.1"/>
    <n v="161.69999999999999"/>
    <n v="113.1"/>
    <n v="163.9"/>
    <n v="157.6"/>
    <n v="168.9"/>
    <n v="158"/>
    <n v="188.8"/>
    <n v="158.80000000000001"/>
    <n v="148.5"/>
    <n v="157.30000000000001"/>
    <n v="161.4"/>
    <n v="155.6"/>
    <n v="151.80000000000001"/>
    <n v="162.30000000000001"/>
    <n v="146.6"/>
    <n v="153.19999999999999"/>
    <n v="160.30000000000001"/>
    <n v="155.4"/>
    <n v="154.4"/>
    <n v="157.80000000000001"/>
    <n v="2064.1"/>
    <n v="464.6"/>
    <n v="1084"/>
    <n v="4118.5"/>
  </r>
  <r>
    <x v="0"/>
    <x v="8"/>
    <s v="May"/>
    <s v="May-2021"/>
    <n v="145.1"/>
    <n v="198.5"/>
    <n v="168.6"/>
    <n v="155.80000000000001"/>
    <n v="184.4"/>
    <n v="162.30000000000001"/>
    <n v="138.4"/>
    <n v="165.1"/>
    <n v="114.3"/>
    <n v="169.7"/>
    <n v="164.6"/>
    <n v="169.8"/>
    <n v="158.69999999999999"/>
    <n v="189.6"/>
    <n v="165.3"/>
    <n v="160.6"/>
    <n v="164.5"/>
    <n v="139.26"/>
    <n v="161.69999999999999"/>
    <n v="158.80000000000001"/>
    <n v="169.1"/>
    <n v="153.19999999999999"/>
    <n v="160"/>
    <n v="167.6"/>
    <n v="159.30000000000001"/>
    <n v="161.1"/>
    <n v="161.1"/>
    <n v="2095.2999999999997"/>
    <n v="490.4"/>
    <n v="1129.0999999999999"/>
    <n v="4205.3599999999997"/>
  </r>
  <r>
    <x v="1"/>
    <x v="8"/>
    <s v="May"/>
    <s v="May-2021"/>
    <n v="148.80000000000001"/>
    <n v="204.3"/>
    <n v="173"/>
    <n v="156.5"/>
    <n v="168.8"/>
    <n v="172.5"/>
    <n v="166.5"/>
    <n v="165.9"/>
    <n v="115.9"/>
    <n v="165.2"/>
    <n v="152"/>
    <n v="171.1"/>
    <n v="164.2"/>
    <n v="198.2"/>
    <n v="156.5"/>
    <n v="140.19999999999999"/>
    <n v="154.1"/>
    <n v="161.6"/>
    <n v="155.5"/>
    <n v="150.1"/>
    <n v="160.4"/>
    <n v="145"/>
    <n v="152.6"/>
    <n v="156.6"/>
    <n v="157.5"/>
    <n v="152.30000000000001"/>
    <n v="159.5"/>
    <n v="2124.7000000000003"/>
    <n v="450.79999999999995"/>
    <n v="1074.5"/>
    <n v="4165.2999999999993"/>
  </r>
  <r>
    <x v="2"/>
    <x v="8"/>
    <s v="May"/>
    <s v="May-2021"/>
    <n v="146.30000000000001"/>
    <n v="200.5"/>
    <n v="170.3"/>
    <n v="156.1"/>
    <n v="178.7"/>
    <n v="167.1"/>
    <n v="147.9"/>
    <n v="165.4"/>
    <n v="114.8"/>
    <n v="168.2"/>
    <n v="159.30000000000001"/>
    <n v="170.4"/>
    <n v="160.69999999999999"/>
    <n v="191.9"/>
    <n v="161.80000000000001"/>
    <n v="152.1"/>
    <n v="160.4"/>
    <n v="161.6"/>
    <n v="159.4"/>
    <n v="154.69999999999999"/>
    <n v="165.8"/>
    <n v="148.9"/>
    <n v="155.80000000000001"/>
    <n v="161.19999999999999"/>
    <n v="158.6"/>
    <n v="156.80000000000001"/>
    <n v="160.4"/>
    <n v="2105.7000000000003"/>
    <n v="474.29999999999995"/>
    <n v="1101.8000000000002"/>
    <n v="4194.7"/>
  </r>
  <r>
    <x v="0"/>
    <x v="8"/>
    <s v="June"/>
    <s v="June-2021"/>
    <n v="145.6"/>
    <n v="200.1"/>
    <n v="179.3"/>
    <n v="156.1"/>
    <n v="190.4"/>
    <n v="158.6"/>
    <n v="144.69999999999999"/>
    <n v="165.5"/>
    <n v="114.6"/>
    <n v="170"/>
    <n v="165.5"/>
    <n v="171.7"/>
    <n v="160.5"/>
    <n v="189.1"/>
    <n v="165.3"/>
    <n v="159.9"/>
    <n v="164.6"/>
    <n v="139.26"/>
    <n v="162.1"/>
    <n v="159.19999999999999"/>
    <n v="169.7"/>
    <n v="154.19999999999999"/>
    <n v="160.4"/>
    <n v="166.8"/>
    <n v="159.4"/>
    <n v="161.5"/>
    <n v="162.1"/>
    <n v="2122.6"/>
    <n v="489.80000000000007"/>
    <n v="1131.1999999999998"/>
    <n v="4234.0600000000004"/>
  </r>
  <r>
    <x v="1"/>
    <x v="8"/>
    <s v="June"/>
    <s v="June-2021"/>
    <n v="149.19999999999999"/>
    <n v="205.5"/>
    <n v="182.8"/>
    <n v="156.5"/>
    <n v="172.2"/>
    <n v="171.5"/>
    <n v="176.2"/>
    <n v="166.9"/>
    <n v="116.1"/>
    <n v="165.5"/>
    <n v="152.30000000000001"/>
    <n v="173.3"/>
    <n v="166.2"/>
    <n v="195.6"/>
    <n v="157.30000000000001"/>
    <n v="140.5"/>
    <n v="154.80000000000001"/>
    <n v="160.5"/>
    <n v="156.1"/>
    <n v="149.80000000000001"/>
    <n v="160.80000000000001"/>
    <n v="147.5"/>
    <n v="150.69999999999999"/>
    <n v="158.1"/>
    <n v="158"/>
    <n v="153.4"/>
    <n v="160.4"/>
    <n v="2154.1999999999998"/>
    <n v="452.6"/>
    <n v="1078.3"/>
    <n v="4197.2999999999993"/>
  </r>
  <r>
    <x v="2"/>
    <x v="8"/>
    <s v="June"/>
    <s v="June-2021"/>
    <n v="146.69999999999999"/>
    <n v="202"/>
    <n v="180.7"/>
    <n v="156.19999999999999"/>
    <n v="183.7"/>
    <n v="164.6"/>
    <n v="155.4"/>
    <n v="166"/>
    <n v="115.1"/>
    <n v="168.5"/>
    <n v="160"/>
    <n v="172.4"/>
    <n v="162.6"/>
    <n v="190.8"/>
    <n v="162.19999999999999"/>
    <n v="151.80000000000001"/>
    <n v="160.69999999999999"/>
    <n v="160.5"/>
    <n v="159.80000000000001"/>
    <n v="154.80000000000001"/>
    <n v="166.3"/>
    <n v="150.69999999999999"/>
    <n v="154.9"/>
    <n v="161.69999999999999"/>
    <n v="158.80000000000001"/>
    <n v="157.6"/>
    <n v="161.30000000000001"/>
    <n v="2133.9"/>
    <n v="474.7"/>
    <n v="1104.8"/>
    <n v="4224.5"/>
  </r>
  <r>
    <x v="0"/>
    <x v="8"/>
    <s v="July"/>
    <s v="July-2021"/>
    <n v="145.1"/>
    <n v="204.5"/>
    <n v="180.4"/>
    <n v="157.1"/>
    <n v="188.7"/>
    <n v="157.69999999999999"/>
    <n v="152.80000000000001"/>
    <n v="163.6"/>
    <n v="113.9"/>
    <n v="169.7"/>
    <n v="166.2"/>
    <n v="171"/>
    <n v="161.69999999999999"/>
    <n v="189.7"/>
    <n v="166"/>
    <n v="161.1"/>
    <n v="165.3"/>
    <n v="139.26"/>
    <n v="162.5"/>
    <n v="160.30000000000001"/>
    <n v="170.4"/>
    <n v="157.1"/>
    <n v="160.69999999999999"/>
    <n v="167.2"/>
    <n v="160.4"/>
    <n v="162.80000000000001"/>
    <n v="163.19999999999999"/>
    <n v="2132.4"/>
    <n v="492.40000000000003"/>
    <n v="1138.9000000000001"/>
    <n v="4255.16"/>
  </r>
  <r>
    <x v="1"/>
    <x v="8"/>
    <s v="July"/>
    <s v="July-2021"/>
    <n v="149.1"/>
    <n v="210.9"/>
    <n v="185"/>
    <n v="158.19999999999999"/>
    <n v="170.6"/>
    <n v="170.9"/>
    <n v="186.4"/>
    <n v="164.7"/>
    <n v="115.7"/>
    <n v="165.5"/>
    <n v="153.4"/>
    <n v="173.5"/>
    <n v="167.9"/>
    <n v="195.5"/>
    <n v="157.9"/>
    <n v="141.9"/>
    <n v="155.5"/>
    <n v="161.5"/>
    <n v="157.69999999999999"/>
    <n v="150.69999999999999"/>
    <n v="161.5"/>
    <n v="149.5"/>
    <n v="151.19999999999999"/>
    <n v="160.30000000000001"/>
    <n v="159.6"/>
    <n v="155"/>
    <n v="161.80000000000001"/>
    <n v="2171.8000000000002"/>
    <n v="455.3"/>
    <n v="1087.8000000000002"/>
    <n v="4229.6000000000004"/>
  </r>
  <r>
    <x v="2"/>
    <x v="8"/>
    <s v="July"/>
    <s v="July-2021"/>
    <n v="146.4"/>
    <n v="206.8"/>
    <n v="182.2"/>
    <n v="157.5"/>
    <n v="182.1"/>
    <n v="163.9"/>
    <n v="164.2"/>
    <n v="164"/>
    <n v="114.5"/>
    <n v="168.3"/>
    <n v="160.9"/>
    <n v="172.2"/>
    <n v="164"/>
    <n v="191.2"/>
    <n v="162.80000000000001"/>
    <n v="153.1"/>
    <n v="161.4"/>
    <n v="161.5"/>
    <n v="160.69999999999999"/>
    <n v="155.80000000000001"/>
    <n v="167"/>
    <n v="153.1"/>
    <n v="155.30000000000001"/>
    <n v="163.19999999999999"/>
    <n v="160.1"/>
    <n v="159"/>
    <n v="162.5"/>
    <n v="2147"/>
    <n v="477.29999999999995"/>
    <n v="1113.5"/>
    <n v="4251.2"/>
  </r>
  <r>
    <x v="0"/>
    <x v="8"/>
    <s v="August"/>
    <s v="August-2021"/>
    <n v="144.9"/>
    <n v="202.3"/>
    <n v="176.5"/>
    <n v="157.5"/>
    <n v="190.9"/>
    <n v="155.69999999999999"/>
    <n v="153.9"/>
    <n v="162.80000000000001"/>
    <n v="115.2"/>
    <n v="169.8"/>
    <n v="167.6"/>
    <n v="171.9"/>
    <n v="161.80000000000001"/>
    <n v="190.2"/>
    <n v="167"/>
    <n v="162.6"/>
    <n v="166.3"/>
    <n v="139.26"/>
    <n v="163.1"/>
    <n v="160.9"/>
    <n v="171.1"/>
    <n v="157.69999999999999"/>
    <n v="161.1"/>
    <n v="167.5"/>
    <n v="160.30000000000001"/>
    <n v="163.30000000000001"/>
    <n v="163.6"/>
    <n v="2130.8000000000002"/>
    <n v="495.90000000000003"/>
    <n v="1141.8999999999999"/>
    <n v="4261.1600000000008"/>
  </r>
  <r>
    <x v="1"/>
    <x v="8"/>
    <s v="August"/>
    <s v="August-2021"/>
    <n v="149.30000000000001"/>
    <n v="207.4"/>
    <n v="174.1"/>
    <n v="159.19999999999999"/>
    <n v="175"/>
    <n v="161.30000000000001"/>
    <n v="183.3"/>
    <n v="164.5"/>
    <n v="120.4"/>
    <n v="166.2"/>
    <n v="154.80000000000001"/>
    <n v="175.1"/>
    <n v="167.3"/>
    <n v="196.5"/>
    <n v="159.80000000000001"/>
    <n v="143.6"/>
    <n v="157.30000000000001"/>
    <n v="162.1"/>
    <n v="160.69999999999999"/>
    <n v="153.19999999999999"/>
    <n v="162.80000000000001"/>
    <n v="150.4"/>
    <n v="153.69999999999999"/>
    <n v="160.4"/>
    <n v="159.6"/>
    <n v="156"/>
    <n v="162.30000000000001"/>
    <n v="2157.9"/>
    <n v="460.7"/>
    <n v="1096.0999999999999"/>
    <n v="4234"/>
  </r>
  <r>
    <x v="2"/>
    <x v="8"/>
    <s v="August"/>
    <s v="August-2021"/>
    <n v="146.6"/>
    <n v="204"/>
    <n v="172.8"/>
    <n v="158.4"/>
    <n v="188"/>
    <n v="156.80000000000001"/>
    <n v="162.19999999999999"/>
    <n v="164.1"/>
    <n v="119.7"/>
    <n v="168.8"/>
    <n v="162.69999999999999"/>
    <n v="173.9"/>
    <n v="164"/>
    <n v="192.1"/>
    <n v="164.5"/>
    <n v="155.30000000000001"/>
    <n v="163.19999999999999"/>
    <n v="162.1"/>
    <n v="162.6"/>
    <n v="157.5"/>
    <n v="168.4"/>
    <n v="154"/>
    <n v="157.6"/>
    <n v="163.80000000000001"/>
    <n v="160"/>
    <n v="160"/>
    <n v="163.19999999999999"/>
    <n v="2142"/>
    <n v="483"/>
    <n v="1121.3"/>
    <n v="4263.1000000000004"/>
  </r>
  <r>
    <x v="0"/>
    <x v="8"/>
    <s v="September"/>
    <s v="September-2021"/>
    <n v="145.4"/>
    <n v="202.1"/>
    <n v="172"/>
    <n v="158"/>
    <n v="195.5"/>
    <n v="152.69999999999999"/>
    <n v="151.4"/>
    <n v="163.9"/>
    <n v="119.3"/>
    <n v="170.1"/>
    <n v="168.3"/>
    <n v="172.8"/>
    <n v="162.1"/>
    <n v="190.5"/>
    <n v="167.7"/>
    <n v="163.6"/>
    <n v="167.1"/>
    <n v="139.26"/>
    <n v="163.69999999999999"/>
    <n v="161.30000000000001"/>
    <n v="171.9"/>
    <n v="157.80000000000001"/>
    <n v="162.69999999999999"/>
    <n v="168.5"/>
    <n v="160.19999999999999"/>
    <n v="163.80000000000001"/>
    <n v="164"/>
    <n v="2133.6"/>
    <n v="498.4"/>
    <n v="1146.2"/>
    <n v="4271.66"/>
  </r>
  <r>
    <x v="1"/>
    <x v="8"/>
    <s v="September"/>
    <s v="September-2021"/>
    <n v="149.30000000000001"/>
    <n v="207.4"/>
    <n v="174.1"/>
    <n v="159.1"/>
    <n v="175"/>
    <n v="161.19999999999999"/>
    <n v="183.5"/>
    <n v="164.5"/>
    <n v="120.4"/>
    <n v="166.2"/>
    <n v="154.80000000000001"/>
    <n v="175.1"/>
    <n v="167.3"/>
    <n v="196.5"/>
    <n v="159.80000000000001"/>
    <n v="143.6"/>
    <n v="157.4"/>
    <n v="162.1"/>
    <n v="160.80000000000001"/>
    <n v="153.30000000000001"/>
    <n v="162.80000000000001"/>
    <n v="150.5"/>
    <n v="153.9"/>
    <n v="160.30000000000001"/>
    <n v="159.6"/>
    <n v="156"/>
    <n v="162.30000000000001"/>
    <n v="2157.9"/>
    <n v="460.79999999999995"/>
    <n v="1096.4000000000001"/>
    <n v="4234.5"/>
  </r>
  <r>
    <x v="2"/>
    <x v="8"/>
    <s v="September"/>
    <s v="September-2021"/>
    <n v="146.6"/>
    <n v="204"/>
    <n v="172.8"/>
    <n v="158.4"/>
    <n v="188"/>
    <n v="156.69999999999999"/>
    <n v="162.30000000000001"/>
    <n v="164.1"/>
    <n v="119.7"/>
    <n v="168.8"/>
    <n v="162.69999999999999"/>
    <n v="173.9"/>
    <n v="164"/>
    <n v="192.1"/>
    <n v="164.6"/>
    <n v="155.30000000000001"/>
    <n v="163.30000000000001"/>
    <n v="162.1"/>
    <n v="162.6"/>
    <n v="157.5"/>
    <n v="168.4"/>
    <n v="154"/>
    <n v="157.69999999999999"/>
    <n v="163.69999999999999"/>
    <n v="160"/>
    <n v="160"/>
    <n v="163.19999999999999"/>
    <n v="2142"/>
    <n v="483.2"/>
    <n v="1121.3"/>
    <n v="4263.3"/>
  </r>
  <r>
    <x v="0"/>
    <x v="8"/>
    <s v="October"/>
    <s v="October-2021"/>
    <n v="146.1"/>
    <n v="202.5"/>
    <n v="170.1"/>
    <n v="158.4"/>
    <n v="198.8"/>
    <n v="152.6"/>
    <n v="170.4"/>
    <n v="165.2"/>
    <n v="121.6"/>
    <n v="170.6"/>
    <n v="168.8"/>
    <n v="173.6"/>
    <n v="165.5"/>
    <n v="191.2"/>
    <n v="168.9"/>
    <n v="164.8"/>
    <n v="168.3"/>
    <n v="139.26"/>
    <n v="165.5"/>
    <n v="162"/>
    <n v="172.5"/>
    <n v="159.5"/>
    <n v="163.19999999999999"/>
    <n v="169"/>
    <n v="161.1"/>
    <n v="164.7"/>
    <n v="166.3"/>
    <n v="2164.1999999999998"/>
    <n v="502.00000000000006"/>
    <n v="1152"/>
    <n v="4314.16"/>
  </r>
  <r>
    <x v="1"/>
    <x v="8"/>
    <s v="October"/>
    <s v="October-2021"/>
    <n v="150.1"/>
    <n v="208.4"/>
    <n v="173"/>
    <n v="159.19999999999999"/>
    <n v="176.6"/>
    <n v="159.30000000000001"/>
    <n v="214.4"/>
    <n v="165.3"/>
    <n v="122.5"/>
    <n v="166.8"/>
    <n v="155.4"/>
    <n v="175.9"/>
    <n v="171.5"/>
    <n v="197"/>
    <n v="160.80000000000001"/>
    <n v="144.4"/>
    <n v="158.30000000000001"/>
    <n v="163.6"/>
    <n v="162.19999999999999"/>
    <n v="154.30000000000001"/>
    <n v="163.5"/>
    <n v="152.19999999999999"/>
    <n v="155.1"/>
    <n v="160.30000000000001"/>
    <n v="160.30000000000001"/>
    <n v="157"/>
    <n v="164.6"/>
    <n v="2198.4000000000005"/>
    <n v="463.50000000000006"/>
    <n v="1102.7"/>
    <n v="4287.4000000000005"/>
  </r>
  <r>
    <x v="2"/>
    <x v="8"/>
    <s v="October"/>
    <s v="October-2021"/>
    <n v="147.4"/>
    <n v="204.6"/>
    <n v="171.2"/>
    <n v="158.69999999999999"/>
    <n v="190.6"/>
    <n v="155.69999999999999"/>
    <n v="185.3"/>
    <n v="165.2"/>
    <n v="121.9"/>
    <n v="169.3"/>
    <n v="163.19999999999999"/>
    <n v="174.7"/>
    <n v="167.7"/>
    <n v="192.7"/>
    <n v="165.7"/>
    <n v="156.30000000000001"/>
    <n v="164.3"/>
    <n v="163.6"/>
    <n v="164.2"/>
    <n v="158.4"/>
    <n v="169.1"/>
    <n v="155.69999999999999"/>
    <n v="158.6"/>
    <n v="163.9"/>
    <n v="160.80000000000001"/>
    <n v="161"/>
    <n v="165.5"/>
    <n v="2175.5"/>
    <n v="486.3"/>
    <n v="1127.5"/>
    <n v="4309.8"/>
  </r>
  <r>
    <x v="0"/>
    <x v="8"/>
    <s v="November"/>
    <s v="November-2021"/>
    <n v="146.9"/>
    <n v="199.8"/>
    <n v="171.5"/>
    <n v="159.1"/>
    <n v="198.4"/>
    <n v="153.19999999999999"/>
    <n v="183.9"/>
    <n v="165.4"/>
    <n v="122.1"/>
    <n v="170.8"/>
    <n v="169.1"/>
    <n v="174.3"/>
    <n v="167.5"/>
    <n v="191.4"/>
    <n v="170.4"/>
    <n v="166"/>
    <n v="169.8"/>
    <n v="139.26"/>
    <n v="165.3"/>
    <n v="162.9"/>
    <n v="173.4"/>
    <n v="158.9"/>
    <n v="163.80000000000001"/>
    <n v="169.3"/>
    <n v="162.4"/>
    <n v="165.2"/>
    <n v="167.6"/>
    <n v="2182"/>
    <n v="506.2"/>
    <n v="1155.8999999999999"/>
    <n v="4340.0599999999995"/>
  </r>
  <r>
    <x v="1"/>
    <x v="8"/>
    <s v="November"/>
    <s v="November-2021"/>
    <n v="151"/>
    <n v="204.9"/>
    <n v="175.4"/>
    <n v="159.6"/>
    <n v="175.8"/>
    <n v="160.30000000000001"/>
    <n v="229.1"/>
    <n v="165.1"/>
    <n v="123.1"/>
    <n v="167.2"/>
    <n v="156.1"/>
    <n v="176.8"/>
    <n v="173.5"/>
    <n v="197"/>
    <n v="162.30000000000001"/>
    <n v="145.30000000000001"/>
    <n v="159.69999999999999"/>
    <n v="164.2"/>
    <n v="161.6"/>
    <n v="155.19999999999999"/>
    <n v="164.2"/>
    <n v="151.19999999999999"/>
    <n v="156.69999999999999"/>
    <n v="160.80000000000001"/>
    <n v="161.80000000000001"/>
    <n v="157.30000000000001"/>
    <n v="165.6"/>
    <n v="2217.8999999999996"/>
    <n v="467.3"/>
    <n v="1107.1999999999998"/>
    <n v="4315.2"/>
  </r>
  <r>
    <x v="2"/>
    <x v="8"/>
    <s v="November"/>
    <s v="November-2021"/>
    <n v="148.19999999999999"/>
    <n v="201.6"/>
    <n v="173"/>
    <n v="159.30000000000001"/>
    <n v="190.1"/>
    <n v="156.5"/>
    <n v="199.2"/>
    <n v="165.3"/>
    <n v="122.4"/>
    <n v="169.6"/>
    <n v="163.69999999999999"/>
    <n v="175.5"/>
    <n v="169.7"/>
    <n v="192.9"/>
    <n v="167.2"/>
    <n v="157.4"/>
    <n v="165.8"/>
    <n v="164.2"/>
    <n v="163.9"/>
    <n v="159.30000000000001"/>
    <n v="169.9"/>
    <n v="154.80000000000001"/>
    <n v="159.80000000000001"/>
    <n v="164.3"/>
    <n v="162.19999999999999"/>
    <n v="161.4"/>
    <n v="166.7"/>
    <n v="2194.1"/>
    <n v="490.40000000000003"/>
    <n v="1131.7000000000003"/>
    <n v="4337.2"/>
  </r>
  <r>
    <x v="0"/>
    <x v="8"/>
    <s v="December"/>
    <s v="December-2021"/>
    <n v="147.4"/>
    <n v="197"/>
    <n v="176.5"/>
    <n v="159.80000000000001"/>
    <n v="195.8"/>
    <n v="152"/>
    <n v="172.3"/>
    <n v="164.5"/>
    <n v="120.6"/>
    <n v="171.7"/>
    <n v="169.7"/>
    <n v="175.1"/>
    <n v="165.8"/>
    <n v="190.8"/>
    <n v="171.8"/>
    <n v="167.3"/>
    <n v="171.2"/>
    <n v="139.26"/>
    <n v="165.6"/>
    <n v="163.9"/>
    <n v="174"/>
    <n v="160.1"/>
    <n v="164.5"/>
    <n v="169.7"/>
    <n v="162.80000000000001"/>
    <n v="166"/>
    <n v="167"/>
    <n v="2168.1999999999998"/>
    <n v="510.3"/>
    <n v="1161"/>
    <n v="4335.1600000000008"/>
  </r>
  <r>
    <x v="1"/>
    <x v="8"/>
    <s v="December"/>
    <s v="December-2021"/>
    <n v="151.6"/>
    <n v="202.2"/>
    <n v="180"/>
    <n v="160"/>
    <n v="173.5"/>
    <n v="158.30000000000001"/>
    <n v="219.5"/>
    <n v="164.2"/>
    <n v="121.9"/>
    <n v="168.2"/>
    <n v="156.5"/>
    <n v="178.2"/>
    <n v="172.2"/>
    <n v="196.8"/>
    <n v="163.30000000000001"/>
    <n v="146.69999999999999"/>
    <n v="160.69999999999999"/>
    <n v="163.4"/>
    <n v="161.69999999999999"/>
    <n v="156"/>
    <n v="165.1"/>
    <n v="151.80000000000001"/>
    <n v="157.6"/>
    <n v="160.6"/>
    <n v="162.4"/>
    <n v="157.80000000000001"/>
    <n v="165.2"/>
    <n v="2206.3000000000002"/>
    <n v="470.7"/>
    <n v="1111.3"/>
    <n v="4310.2"/>
  </r>
  <r>
    <x v="2"/>
    <x v="8"/>
    <s v="December"/>
    <s v="December-2021"/>
    <n v="148.69999999999999"/>
    <n v="198.8"/>
    <n v="177.9"/>
    <n v="159.9"/>
    <n v="187.6"/>
    <n v="154.9"/>
    <n v="188.3"/>
    <n v="164.4"/>
    <n v="121"/>
    <n v="170.5"/>
    <n v="164.2"/>
    <n v="176.5"/>
    <n v="168.2"/>
    <n v="192.4"/>
    <n v="168.5"/>
    <n v="158.69999999999999"/>
    <n v="167"/>
    <n v="163.4"/>
    <n v="164.1"/>
    <n v="160.19999999999999"/>
    <n v="170.6"/>
    <n v="155.69999999999999"/>
    <n v="160.6"/>
    <n v="164.4"/>
    <n v="162.6"/>
    <n v="162"/>
    <n v="166.2"/>
    <n v="2180.9"/>
    <n v="494.2"/>
    <n v="1136.0999999999999"/>
    <n v="4331.1000000000004"/>
  </r>
  <r>
    <x v="0"/>
    <x v="9"/>
    <s v="January"/>
    <s v="January-2022"/>
    <n v="148.30000000000001"/>
    <n v="196.9"/>
    <n v="178"/>
    <n v="160.5"/>
    <n v="192.6"/>
    <n v="151.19999999999999"/>
    <n v="159.19999999999999"/>
    <n v="164"/>
    <n v="119.3"/>
    <n v="173.3"/>
    <n v="169.8"/>
    <n v="175.8"/>
    <n v="164.1"/>
    <n v="190.7"/>
    <n v="173.2"/>
    <n v="169.3"/>
    <n v="172.7"/>
    <n v="139.26"/>
    <n v="165.8"/>
    <n v="164.9"/>
    <n v="174.7"/>
    <n v="160.80000000000001"/>
    <n v="164.9"/>
    <n v="169.9"/>
    <n v="163.19999999999999"/>
    <n v="166.6"/>
    <n v="166.4"/>
    <n v="2153"/>
    <n v="515.20000000000005"/>
    <n v="1165"/>
    <n v="4328.96"/>
  </r>
  <r>
    <x v="1"/>
    <x v="9"/>
    <s v="January"/>
    <s v="January-2022"/>
    <n v="152.19999999999999"/>
    <n v="202.1"/>
    <n v="180.1"/>
    <n v="160.4"/>
    <n v="171"/>
    <n v="156.5"/>
    <n v="203.6"/>
    <n v="163.80000000000001"/>
    <n v="121.3"/>
    <n v="169.8"/>
    <n v="156.6"/>
    <n v="179"/>
    <n v="170.3"/>
    <n v="196.4"/>
    <n v="164.7"/>
    <n v="148.5"/>
    <n v="162.19999999999999"/>
    <n v="164.5"/>
    <n v="161.6"/>
    <n v="156.80000000000001"/>
    <n v="166.1"/>
    <n v="152.69999999999999"/>
    <n v="158.4"/>
    <n v="161"/>
    <n v="162.80000000000001"/>
    <n v="158.6"/>
    <n v="165"/>
    <n v="2186.6999999999998"/>
    <n v="475.4"/>
    <n v="1116.3999999999999"/>
    <n v="4301"/>
  </r>
  <r>
    <x v="2"/>
    <x v="9"/>
    <s v="January"/>
    <s v="January-2022"/>
    <n v="149.5"/>
    <n v="198.7"/>
    <n v="178.8"/>
    <n v="160.5"/>
    <n v="184.7"/>
    <n v="153.69999999999999"/>
    <n v="174.3"/>
    <n v="163.9"/>
    <n v="120"/>
    <n v="172.1"/>
    <n v="164.3"/>
    <n v="177.3"/>
    <n v="166.4"/>
    <n v="192.2"/>
    <n v="169.9"/>
    <n v="160.69999999999999"/>
    <n v="168.5"/>
    <n v="164.5"/>
    <n v="164.2"/>
    <n v="161.1"/>
    <n v="171.4"/>
    <n v="156.5"/>
    <n v="161.19999999999999"/>
    <n v="164.7"/>
    <n v="163"/>
    <n v="162.69999999999999"/>
    <n v="165.7"/>
    <n v="2164.1999999999998"/>
    <n v="499.1"/>
    <n v="1140.6000000000001"/>
    <n v="4324.7999999999993"/>
  </r>
  <r>
    <x v="0"/>
    <x v="9"/>
    <s v="February"/>
    <s v="February-2022"/>
    <n v="148.80000000000001"/>
    <n v="198.1"/>
    <n v="175.5"/>
    <n v="160.69999999999999"/>
    <n v="192.6"/>
    <n v="151.4"/>
    <n v="155.19999999999999"/>
    <n v="163.9"/>
    <n v="118.1"/>
    <n v="175.4"/>
    <n v="170.5"/>
    <n v="176.3"/>
    <n v="163.9"/>
    <n v="191.5"/>
    <n v="174.1"/>
    <n v="171"/>
    <n v="173.7"/>
    <n v="139.26"/>
    <n v="167.4"/>
    <n v="165.7"/>
    <n v="175.3"/>
    <n v="161.19999999999999"/>
    <n v="165.5"/>
    <n v="170.3"/>
    <n v="164.5"/>
    <n v="167.3"/>
    <n v="166.7"/>
    <n v="2150.4"/>
    <n v="518.79999999999995"/>
    <n v="1169.8"/>
    <n v="4337.16"/>
  </r>
  <r>
    <x v="1"/>
    <x v="9"/>
    <s v="February"/>
    <s v="February-2022"/>
    <n v="152.5"/>
    <n v="205.2"/>
    <n v="176.4"/>
    <n v="160.6"/>
    <n v="171.5"/>
    <n v="156.4"/>
    <n v="198"/>
    <n v="163.19999999999999"/>
    <n v="120.6"/>
    <n v="172.2"/>
    <n v="156.69999999999999"/>
    <n v="180"/>
    <n v="170.2"/>
    <n v="196.5"/>
    <n v="165.7"/>
    <n v="150.4"/>
    <n v="163.4"/>
    <n v="165.5"/>
    <n v="163"/>
    <n v="157.4"/>
    <n v="167.2"/>
    <n v="153.1"/>
    <n v="159.5"/>
    <n v="162"/>
    <n v="164.2"/>
    <n v="159.4"/>
    <n v="165.5"/>
    <n v="2183.5"/>
    <n v="479.5"/>
    <n v="1122.8000000000002"/>
    <n v="4310.8"/>
  </r>
  <r>
    <x v="2"/>
    <x v="9"/>
    <s v="February"/>
    <s v="February-2022"/>
    <n v="150"/>
    <n v="200.6"/>
    <n v="175.8"/>
    <n v="160.69999999999999"/>
    <n v="184.9"/>
    <n v="153.69999999999999"/>
    <n v="169.7"/>
    <n v="163.69999999999999"/>
    <n v="118.9"/>
    <n v="174.3"/>
    <n v="164.7"/>
    <n v="178"/>
    <n v="166.2"/>
    <n v="192.8"/>
    <n v="170.8"/>
    <n v="162.4"/>
    <n v="169.6"/>
    <n v="165.5"/>
    <n v="165.7"/>
    <n v="161.80000000000001"/>
    <n v="172.2"/>
    <n v="156.9"/>
    <n v="162.1"/>
    <n v="165.4"/>
    <n v="164.4"/>
    <n v="163.5"/>
    <n v="166.1"/>
    <n v="2161.2000000000003"/>
    <n v="502.80000000000007"/>
    <n v="1146.3"/>
    <n v="4334.3"/>
  </r>
  <r>
    <x v="0"/>
    <x v="9"/>
    <s v="March"/>
    <s v="March-2022"/>
    <n v="150.19999999999999"/>
    <n v="208"/>
    <n v="167.9"/>
    <n v="162"/>
    <n v="203.1"/>
    <n v="155.9"/>
    <n v="155.80000000000001"/>
    <n v="164.2"/>
    <n v="118.1"/>
    <n v="178.7"/>
    <n v="171.2"/>
    <n v="177.4"/>
    <n v="166.6"/>
    <n v="192.3"/>
    <n v="175.4"/>
    <n v="173.2"/>
    <n v="175.1"/>
    <n v="139.26"/>
    <n v="168.9"/>
    <n v="166.5"/>
    <n v="176"/>
    <n v="162"/>
    <n v="166.6"/>
    <n v="170.6"/>
    <n v="167.4"/>
    <n v="168.3"/>
    <n v="168.7"/>
    <n v="2179.1000000000004"/>
    <n v="523.70000000000005"/>
    <n v="1177.4000000000001"/>
    <n v="4380.66"/>
  </r>
  <r>
    <x v="1"/>
    <x v="9"/>
    <s v="March"/>
    <s v="March-2022"/>
    <n v="153.69999999999999"/>
    <n v="215.8"/>
    <n v="167.7"/>
    <n v="162.6"/>
    <n v="180"/>
    <n v="159.6"/>
    <n v="188.4"/>
    <n v="163.4"/>
    <n v="120.3"/>
    <n v="174.7"/>
    <n v="157.1"/>
    <n v="181.5"/>
    <n v="171.5"/>
    <n v="197.5"/>
    <n v="167.1"/>
    <n v="152.6"/>
    <n v="164.9"/>
    <n v="165.3"/>
    <n v="164.5"/>
    <n v="158.6"/>
    <n v="168.2"/>
    <n v="154.19999999999999"/>
    <n v="160.80000000000001"/>
    <n v="162.69999999999999"/>
    <n v="166.8"/>
    <n v="160.6"/>
    <n v="166.5"/>
    <n v="2196.3000000000002"/>
    <n v="484.6"/>
    <n v="1131.8999999999999"/>
    <n v="4340.1000000000004"/>
  </r>
  <r>
    <x v="2"/>
    <x v="9"/>
    <s v="March"/>
    <s v="March-2022"/>
    <n v="151.30000000000001"/>
    <n v="210.7"/>
    <n v="167.8"/>
    <n v="162.19999999999999"/>
    <n v="194.6"/>
    <n v="157.6"/>
    <n v="166.9"/>
    <n v="163.9"/>
    <n v="118.8"/>
    <n v="177.4"/>
    <n v="165.3"/>
    <n v="179.3"/>
    <n v="168.4"/>
    <n v="193.7"/>
    <n v="172.1"/>
    <n v="164.6"/>
    <n v="171.1"/>
    <n v="165.3"/>
    <n v="167.2"/>
    <n v="162.80000000000001"/>
    <n v="173"/>
    <n v="157.9"/>
    <n v="163.30000000000001"/>
    <n v="166"/>
    <n v="167.2"/>
    <n v="164.6"/>
    <n v="167.7"/>
    <n v="2184.2000000000003"/>
    <n v="507.79999999999995"/>
    <n v="1154.8"/>
    <n v="4373"/>
  </r>
  <r>
    <x v="0"/>
    <x v="9"/>
    <s v="April"/>
    <s v="April-2022"/>
    <n v="151.80000000000001"/>
    <n v="209.7"/>
    <n v="164.5"/>
    <n v="163.80000000000001"/>
    <n v="207.4"/>
    <n v="169.7"/>
    <n v="153.6"/>
    <n v="165.1"/>
    <n v="118.2"/>
    <n v="182.9"/>
    <n v="172.4"/>
    <n v="178.9"/>
    <n v="168.6"/>
    <n v="192.8"/>
    <n v="177.5"/>
    <n v="175.1"/>
    <n v="177.1"/>
    <n v="139.26"/>
    <n v="173.3"/>
    <n v="167.7"/>
    <n v="177"/>
    <n v="166.2"/>
    <n v="167.2"/>
    <n v="170.9"/>
    <n v="169"/>
    <n v="170.2"/>
    <n v="170.8"/>
    <n v="2206.6"/>
    <n v="529.70000000000005"/>
    <n v="1188.1999999999998"/>
    <n v="4429.8600000000006"/>
  </r>
  <r>
    <x v="1"/>
    <x v="9"/>
    <s v="April"/>
    <s v="April-2022"/>
    <n v="155.4"/>
    <n v="215.8"/>
    <n v="164.6"/>
    <n v="164.2"/>
    <n v="186"/>
    <n v="175.9"/>
    <n v="190.7"/>
    <n v="164"/>
    <n v="120.5"/>
    <n v="178"/>
    <n v="157.5"/>
    <n v="183.3"/>
    <n v="174.5"/>
    <n v="197.1"/>
    <n v="168.4"/>
    <n v="154.5"/>
    <n v="166.3"/>
    <n v="167"/>
    <n v="170.5"/>
    <n v="159.80000000000001"/>
    <n v="169"/>
    <n v="159.30000000000001"/>
    <n v="162.19999999999999"/>
    <n v="164"/>
    <n v="168.4"/>
    <n v="163.1"/>
    <n v="169.2"/>
    <n v="2230.4"/>
    <n v="489.2"/>
    <n v="1145.8"/>
    <n v="4400"/>
  </r>
  <r>
    <x v="2"/>
    <x v="9"/>
    <s v="April"/>
    <s v="April-2022"/>
    <n v="152.9"/>
    <n v="211.8"/>
    <n v="164.5"/>
    <n v="163.9"/>
    <n v="199.5"/>
    <n v="172.6"/>
    <n v="166.2"/>
    <n v="164.7"/>
    <n v="119"/>
    <n v="181.3"/>
    <n v="166.2"/>
    <n v="180.9"/>
    <n v="170.8"/>
    <n v="193.9"/>
    <n v="173.9"/>
    <n v="166.5"/>
    <n v="172.8"/>
    <n v="167"/>
    <n v="172.2"/>
    <n v="164"/>
    <n v="174"/>
    <n v="162.6"/>
    <n v="164.4"/>
    <n v="166.9"/>
    <n v="168.8"/>
    <n v="166.8"/>
    <n v="170.1"/>
    <n v="2214.3000000000002"/>
    <n v="513.20000000000005"/>
    <n v="1167.5"/>
    <n v="4428.0999999999995"/>
  </r>
  <r>
    <x v="0"/>
    <x v="9"/>
    <s v="May"/>
    <s v="May-2022"/>
    <n v="152.9"/>
    <n v="214.7"/>
    <n v="161.4"/>
    <n v="164.6"/>
    <n v="209.9"/>
    <n v="168"/>
    <n v="160.4"/>
    <n v="165"/>
    <n v="118.9"/>
    <n v="186.6"/>
    <n v="173.2"/>
    <n v="180.4"/>
    <n v="170.8"/>
    <n v="192.9"/>
    <n v="179.3"/>
    <n v="177.2"/>
    <n v="179"/>
    <n v="139.26"/>
    <n v="175.3"/>
    <n v="168.9"/>
    <n v="177.7"/>
    <n v="167.1"/>
    <n v="167.6"/>
    <n v="171.8"/>
    <n v="168.5"/>
    <n v="170.9"/>
    <n v="172.5"/>
    <n v="2226.8000000000002"/>
    <n v="535.5"/>
    <n v="1192.5000000000002"/>
    <n v="4462.26"/>
  </r>
  <r>
    <x v="1"/>
    <x v="9"/>
    <s v="May"/>
    <s v="May-2022"/>
    <n v="156.69999999999999"/>
    <n v="221.2"/>
    <n v="164.1"/>
    <n v="165.4"/>
    <n v="189.5"/>
    <n v="174.5"/>
    <n v="203.2"/>
    <n v="164.1"/>
    <n v="121.2"/>
    <n v="181.4"/>
    <n v="158.5"/>
    <n v="184.9"/>
    <n v="177.5"/>
    <n v="197.5"/>
    <n v="170"/>
    <n v="155.9"/>
    <n v="167.8"/>
    <n v="167.5"/>
    <n v="173.5"/>
    <n v="161.1"/>
    <n v="170.1"/>
    <n v="159.4"/>
    <n v="163.19999999999999"/>
    <n v="165.2"/>
    <n v="168.2"/>
    <n v="163.80000000000001"/>
    <n v="170.8"/>
    <n v="2262.2000000000003"/>
    <n v="493.7"/>
    <n v="1151"/>
    <n v="4445.3999999999996"/>
  </r>
  <r>
    <x v="2"/>
    <x v="9"/>
    <s v="May"/>
    <s v="May-2022"/>
    <n v="154.1"/>
    <n v="217"/>
    <n v="162.4"/>
    <n v="164.9"/>
    <n v="202.4"/>
    <n v="171"/>
    <n v="174.9"/>
    <n v="164.7"/>
    <n v="119.7"/>
    <n v="184.9"/>
    <n v="167.1"/>
    <n v="182.5"/>
    <n v="173.3"/>
    <n v="194.1"/>
    <n v="175.6"/>
    <n v="168.4"/>
    <n v="174.6"/>
    <n v="167.5"/>
    <n v="174.6"/>
    <n v="165.2"/>
    <n v="174.8"/>
    <n v="163"/>
    <n v="165.1"/>
    <n v="167.9"/>
    <n v="168.4"/>
    <n v="167.5"/>
    <n v="171.7"/>
    <n v="2238.9000000000005"/>
    <n v="518.6"/>
    <n v="1171.9000000000001"/>
    <n v="4465.6000000000013"/>
  </r>
  <r>
    <x v="0"/>
    <x v="9"/>
    <s v="June"/>
    <s v="June-2022"/>
    <n v="153.80000000000001"/>
    <n v="217.2"/>
    <n v="169.6"/>
    <n v="165.4"/>
    <n v="208.1"/>
    <n v="165.8"/>
    <n v="167.3"/>
    <n v="164.6"/>
    <n v="119.1"/>
    <n v="188.9"/>
    <n v="174.2"/>
    <n v="181.9"/>
    <n v="172.4"/>
    <n v="192.9"/>
    <n v="180.7"/>
    <n v="178.7"/>
    <n v="180.4"/>
    <n v="139.26"/>
    <n v="176.7"/>
    <n v="170.3"/>
    <n v="178.2"/>
    <n v="165.5"/>
    <n v="168"/>
    <n v="172.6"/>
    <n v="169.5"/>
    <n v="171"/>
    <n v="173.6"/>
    <n v="2248.3000000000002"/>
    <n v="539.79999999999995"/>
    <n v="1195.0999999999999"/>
    <n v="4492.0600000000004"/>
  </r>
  <r>
    <x v="1"/>
    <x v="9"/>
    <s v="June"/>
    <s v="June-2022"/>
    <n v="157.5"/>
    <n v="223.4"/>
    <n v="172.8"/>
    <n v="166.4"/>
    <n v="188.6"/>
    <n v="174.1"/>
    <n v="211.5"/>
    <n v="163.6"/>
    <n v="121.4"/>
    <n v="183.5"/>
    <n v="159.1"/>
    <n v="186.3"/>
    <n v="179.3"/>
    <n v="198.3"/>
    <n v="171.6"/>
    <n v="157.4"/>
    <n v="169.4"/>
    <n v="166.8"/>
    <n v="174.9"/>
    <n v="162.1"/>
    <n v="170.9"/>
    <n v="157.19999999999999"/>
    <n v="164.1"/>
    <n v="166.5"/>
    <n v="169.2"/>
    <n v="163.80000000000001"/>
    <n v="171.4"/>
    <n v="2287.5"/>
    <n v="498.4"/>
    <n v="1153.8"/>
    <n v="4479.7"/>
  </r>
  <r>
    <x v="2"/>
    <x v="9"/>
    <s v="June"/>
    <s v="June-2022"/>
    <n v="155"/>
    <n v="219.4"/>
    <n v="170.8"/>
    <n v="165.8"/>
    <n v="200.9"/>
    <n v="169.7"/>
    <n v="182.3"/>
    <n v="164.3"/>
    <n v="119.9"/>
    <n v="187.1"/>
    <n v="167.9"/>
    <n v="183.9"/>
    <n v="174.9"/>
    <n v="194.3"/>
    <n v="177.1"/>
    <n v="169.9"/>
    <n v="176"/>
    <n v="166.8"/>
    <n v="176"/>
    <n v="166.4"/>
    <n v="175.4"/>
    <n v="161.1"/>
    <n v="165.8"/>
    <n v="169"/>
    <n v="169.4"/>
    <n v="167.5"/>
    <n v="172.6"/>
    <n v="2261.9"/>
    <n v="523"/>
    <n v="1174.5999999999999"/>
    <n v="4496.6000000000004"/>
  </r>
  <r>
    <x v="0"/>
    <x v="9"/>
    <s v="July"/>
    <s v="July-2022"/>
    <n v="155.19999999999999"/>
    <n v="210.8"/>
    <n v="174.3"/>
    <n v="166.3"/>
    <n v="202.2"/>
    <n v="169.6"/>
    <n v="168.6"/>
    <n v="164.4"/>
    <n v="119.2"/>
    <n v="191.8"/>
    <n v="174.5"/>
    <n v="183.1"/>
    <n v="172.5"/>
    <n v="193.2"/>
    <n v="182"/>
    <n v="180.3"/>
    <n v="181.7"/>
    <n v="139.26"/>
    <n v="179.6"/>
    <n v="171.3"/>
    <n v="178.8"/>
    <n v="166.3"/>
    <n v="168.6"/>
    <n v="174.7"/>
    <n v="169.7"/>
    <n v="171.8"/>
    <n v="174.3"/>
    <n v="2252.5"/>
    <n v="544"/>
    <n v="1201.2"/>
    <n v="4509.76"/>
  </r>
  <r>
    <x v="1"/>
    <x v="9"/>
    <s v="July"/>
    <s v="July-2022"/>
    <n v="159.30000000000001"/>
    <n v="217.1"/>
    <n v="176.6"/>
    <n v="167.1"/>
    <n v="184.8"/>
    <n v="179.5"/>
    <n v="208.5"/>
    <n v="164"/>
    <n v="121.5"/>
    <n v="186.3"/>
    <n v="159.80000000000001"/>
    <n v="187.7"/>
    <n v="179.4"/>
    <n v="198.6"/>
    <n v="172.7"/>
    <n v="158.69999999999999"/>
    <n v="170.6"/>
    <n v="167.8"/>
    <n v="179.5"/>
    <n v="163.1"/>
    <n v="171.7"/>
    <n v="157.4"/>
    <n v="164.6"/>
    <n v="169.1"/>
    <n v="169.8"/>
    <n v="164.7"/>
    <n v="172.3"/>
    <n v="2291.6"/>
    <n v="502"/>
    <n v="1160.4000000000001"/>
    <n v="4499.9000000000005"/>
  </r>
  <r>
    <x v="2"/>
    <x v="9"/>
    <s v="July"/>
    <s v="July-2022"/>
    <n v="156.5"/>
    <n v="213"/>
    <n v="175.2"/>
    <n v="166.6"/>
    <n v="195.8"/>
    <n v="174.2"/>
    <n v="182.1"/>
    <n v="164.3"/>
    <n v="120"/>
    <n v="190"/>
    <n v="168.4"/>
    <n v="185.2"/>
    <n v="175"/>
    <n v="194.6"/>
    <n v="178.3"/>
    <n v="171.3"/>
    <n v="177.3"/>
    <n v="167.8"/>
    <n v="179.6"/>
    <n v="167.4"/>
    <n v="176.1"/>
    <n v="161.6"/>
    <n v="166.3"/>
    <n v="171.4"/>
    <n v="169.7"/>
    <n v="168.4"/>
    <n v="173.4"/>
    <n v="2266.3000000000002"/>
    <n v="526.90000000000009"/>
    <n v="1180.9000000000001"/>
    <n v="4516.1000000000013"/>
  </r>
  <r>
    <x v="0"/>
    <x v="9"/>
    <s v="August"/>
    <s v="August-2022"/>
    <n v="159.5"/>
    <n v="204.1"/>
    <n v="168.3"/>
    <n v="167.9"/>
    <n v="198.1"/>
    <n v="169.2"/>
    <n v="173.1"/>
    <n v="167.1"/>
    <n v="120.2"/>
    <n v="195.6"/>
    <n v="174.8"/>
    <n v="184"/>
    <n v="173.9"/>
    <n v="193.7"/>
    <n v="183.2"/>
    <n v="181.7"/>
    <n v="183"/>
    <n v="139.26"/>
    <n v="179.1"/>
    <n v="172.3"/>
    <n v="179.4"/>
    <n v="166.6"/>
    <n v="169.3"/>
    <n v="175.7"/>
    <n v="171.1"/>
    <n v="172.6"/>
    <n v="175.3"/>
    <n v="2255.7999999999997"/>
    <n v="547.9"/>
    <n v="1207"/>
    <n v="4522.76"/>
  </r>
  <r>
    <x v="1"/>
    <x v="9"/>
    <s v="August"/>
    <s v="August-2022"/>
    <n v="162.1"/>
    <n v="210.9"/>
    <n v="170.6"/>
    <n v="168.4"/>
    <n v="182.5"/>
    <n v="177.1"/>
    <n v="213.1"/>
    <n v="167.3"/>
    <n v="122.2"/>
    <n v="189.7"/>
    <n v="160.5"/>
    <n v="188.9"/>
    <n v="180.4"/>
    <n v="198.7"/>
    <n v="173.7"/>
    <n v="160"/>
    <n v="171.6"/>
    <n v="169"/>
    <n v="178.4"/>
    <n v="164.2"/>
    <n v="172.6"/>
    <n v="157.69999999999999"/>
    <n v="165.1"/>
    <n v="169.9"/>
    <n v="171.4"/>
    <n v="165.4"/>
    <n v="173.1"/>
    <n v="2293.6999999999998"/>
    <n v="505.29999999999995"/>
    <n v="1166.3"/>
    <n v="4511.3999999999996"/>
  </r>
  <r>
    <x v="2"/>
    <x v="9"/>
    <s v="August"/>
    <s v="August-2022"/>
    <n v="160.30000000000001"/>
    <n v="206.5"/>
    <n v="169.2"/>
    <n v="168.1"/>
    <n v="192.4"/>
    <n v="172.9"/>
    <n v="186.7"/>
    <n v="167.2"/>
    <n v="120.9"/>
    <n v="193.6"/>
    <n v="168.8"/>
    <n v="186.3"/>
    <n v="176.3"/>
    <n v="195"/>
    <n v="179.5"/>
    <n v="172.7"/>
    <n v="178.5"/>
    <n v="169"/>
    <n v="178.8"/>
    <n v="168.5"/>
    <n v="176.8"/>
    <n v="161.9"/>
    <n v="166.9"/>
    <n v="172.3"/>
    <n v="171.2"/>
    <n v="169.1"/>
    <n v="174.3"/>
    <n v="2269.2000000000003"/>
    <n v="530.70000000000005"/>
    <n v="1186.7"/>
    <n v="4529.4000000000005"/>
  </r>
  <r>
    <x v="0"/>
    <x v="9"/>
    <s v="September"/>
    <s v="September-2022"/>
    <n v="162.9"/>
    <n v="206.7"/>
    <n v="169"/>
    <n v="169.5"/>
    <n v="194.1"/>
    <n v="164.1"/>
    <n v="176.9"/>
    <n v="169"/>
    <n v="120.8"/>
    <n v="199.1"/>
    <n v="175.4"/>
    <n v="184.8"/>
    <n v="175.5"/>
    <n v="194.5"/>
    <n v="184.7"/>
    <n v="183.3"/>
    <n v="184.5"/>
    <n v="139.26"/>
    <n v="179.7"/>
    <n v="173.6"/>
    <n v="180.2"/>
    <n v="166.9"/>
    <n v="170"/>
    <n v="176.2"/>
    <n v="170.8"/>
    <n v="173.1"/>
    <n v="176.4"/>
    <n v="2267.8000000000002"/>
    <n v="552.5"/>
    <n v="1210.7999999999997"/>
    <n v="4544.5600000000004"/>
  </r>
  <r>
    <x v="1"/>
    <x v="9"/>
    <s v="September"/>
    <s v="September-2022"/>
    <n v="164.9"/>
    <n v="213.7"/>
    <n v="170.9"/>
    <n v="170.1"/>
    <n v="179.3"/>
    <n v="167.5"/>
    <n v="220.8"/>
    <n v="169.2"/>
    <n v="123.1"/>
    <n v="193.6"/>
    <n v="161.1"/>
    <n v="190.4"/>
    <n v="181.8"/>
    <n v="199.7"/>
    <n v="175"/>
    <n v="161.69999999999999"/>
    <n v="173"/>
    <n v="169.5"/>
    <n v="179.2"/>
    <n v="165"/>
    <n v="173.8"/>
    <n v="158.19999999999999"/>
    <n v="165.8"/>
    <n v="170.9"/>
    <n v="171.1"/>
    <n v="166.1"/>
    <n v="174.1"/>
    <n v="2306.4"/>
    <n v="509.7"/>
    <n v="1170.8999999999999"/>
    <n v="4535.3999999999996"/>
  </r>
  <r>
    <x v="2"/>
    <x v="9"/>
    <s v="September"/>
    <s v="September-2022"/>
    <n v="163.5"/>
    <n v="209.2"/>
    <n v="169.7"/>
    <n v="169.7"/>
    <n v="188.7"/>
    <n v="165.7"/>
    <n v="191.8"/>
    <n v="169.1"/>
    <n v="121.6"/>
    <n v="197.3"/>
    <n v="169.4"/>
    <n v="187.4"/>
    <n v="177.8"/>
    <n v="195.9"/>
    <n v="180.9"/>
    <n v="174.3"/>
    <n v="179.9"/>
    <n v="169.5"/>
    <n v="179.5"/>
    <n v="169.5"/>
    <n v="177.8"/>
    <n v="162.30000000000001"/>
    <n v="167.6"/>
    <n v="173.1"/>
    <n v="170.9"/>
    <n v="169.7"/>
    <n v="175.3"/>
    <n v="2280.9"/>
    <n v="535.1"/>
    <n v="1190.9000000000001"/>
    <n v="4551.8"/>
  </r>
  <r>
    <x v="0"/>
    <x v="9"/>
    <s v="October"/>
    <s v="October-2022"/>
    <n v="164.7"/>
    <n v="208.8"/>
    <n v="170.3"/>
    <n v="170.9"/>
    <n v="191.6"/>
    <n v="162.19999999999999"/>
    <n v="184.8"/>
    <n v="169.7"/>
    <n v="121.1"/>
    <n v="201.6"/>
    <n v="175.8"/>
    <n v="185.6"/>
    <n v="177.4"/>
    <n v="194.9"/>
    <n v="186.1"/>
    <n v="184.4"/>
    <n v="185.9"/>
    <n v="139.26"/>
    <n v="180.8"/>
    <n v="174.4"/>
    <n v="181.2"/>
    <n v="167.4"/>
    <n v="170.6"/>
    <n v="176.5"/>
    <n v="172"/>
    <n v="173.9"/>
    <n v="177.9"/>
    <n v="2284.5"/>
    <n v="556.4"/>
    <n v="1216"/>
    <n v="4571.8600000000006"/>
  </r>
  <r>
    <x v="1"/>
    <x v="9"/>
    <s v="October"/>
    <s v="October-2022"/>
    <n v="166.4"/>
    <n v="214.9"/>
    <n v="171.9"/>
    <n v="171"/>
    <n v="177.7"/>
    <n v="165.7"/>
    <n v="228.6"/>
    <n v="169.9"/>
    <n v="123.4"/>
    <n v="196.4"/>
    <n v="161.6"/>
    <n v="191.5"/>
    <n v="183.3"/>
    <n v="200.1"/>
    <n v="175.5"/>
    <n v="162.6"/>
    <n v="173.6"/>
    <n v="171.2"/>
    <n v="180"/>
    <n v="166"/>
    <n v="174.7"/>
    <n v="158.80000000000001"/>
    <n v="166.3"/>
    <n v="171.2"/>
    <n v="172.3"/>
    <n v="166.8"/>
    <n v="175.3"/>
    <n v="2322.3000000000002"/>
    <n v="511.70000000000005"/>
    <n v="1176.0999999999999"/>
    <n v="4561.3999999999996"/>
  </r>
  <r>
    <x v="2"/>
    <x v="9"/>
    <s v="October"/>
    <s v="October-2022"/>
    <n v="165.2"/>
    <n v="210.9"/>
    <n v="170.9"/>
    <n v="170.9"/>
    <n v="186.5"/>
    <n v="163.80000000000001"/>
    <n v="199.7"/>
    <n v="169.8"/>
    <n v="121.9"/>
    <n v="199.9"/>
    <n v="169.9"/>
    <n v="188.3"/>
    <n v="179.6"/>
    <n v="196.3"/>
    <n v="181.9"/>
    <n v="175.3"/>
    <n v="181"/>
    <n v="171.2"/>
    <n v="180.5"/>
    <n v="170.4"/>
    <n v="178.7"/>
    <n v="162.9"/>
    <n v="168.2"/>
    <n v="173.4"/>
    <n v="172.1"/>
    <n v="170.5"/>
    <n v="176.7"/>
    <n v="2297.3000000000002"/>
    <n v="538.20000000000005"/>
    <n v="1196.2"/>
    <n v="4579.7"/>
  </r>
  <r>
    <x v="0"/>
    <x v="9"/>
    <s v="November"/>
    <s v="November-2022"/>
    <n v="166.9"/>
    <n v="207.2"/>
    <n v="180.2"/>
    <n v="172.3"/>
    <n v="194"/>
    <n v="159.1"/>
    <n v="171.6"/>
    <n v="170.2"/>
    <n v="121.5"/>
    <n v="204.8"/>
    <n v="176.4"/>
    <n v="186.9"/>
    <n v="176.6"/>
    <n v="195.5"/>
    <n v="187.2"/>
    <n v="185.2"/>
    <n v="186.9"/>
    <n v="139.26"/>
    <n v="181.9"/>
    <n v="175.5"/>
    <n v="182.3"/>
    <n v="167.5"/>
    <n v="170.8"/>
    <n v="176.9"/>
    <n v="173.4"/>
    <n v="174.6"/>
    <n v="177.8"/>
    <n v="2287.6999999999998"/>
    <n v="559.29999999999995"/>
    <n v="1220.9999999999998"/>
    <n v="4584.66"/>
  </r>
  <r>
    <x v="1"/>
    <x v="9"/>
    <s v="November"/>
    <s v="November-2022"/>
    <n v="168.4"/>
    <n v="213.4"/>
    <n v="183.2"/>
    <n v="172.3"/>
    <n v="180"/>
    <n v="162.6"/>
    <n v="205.5"/>
    <n v="171"/>
    <n v="123.4"/>
    <n v="198.8"/>
    <n v="162.1"/>
    <n v="192.4"/>
    <n v="181.3"/>
    <n v="200.6"/>
    <n v="176.7"/>
    <n v="163.5"/>
    <n v="174.7"/>
    <n v="171.8"/>
    <n v="180.3"/>
    <n v="166.9"/>
    <n v="175.8"/>
    <n v="158.9"/>
    <n v="166.7"/>
    <n v="171.5"/>
    <n v="173.8"/>
    <n v="167.4"/>
    <n v="174.1"/>
    <n v="2314.4"/>
    <n v="514.9"/>
    <n v="1181"/>
    <n v="4563.0000000000009"/>
  </r>
  <r>
    <x v="2"/>
    <x v="9"/>
    <s v="November"/>
    <s v="November-2022"/>
    <n v="167.4"/>
    <n v="209.4"/>
    <n v="181.4"/>
    <n v="172.3"/>
    <n v="188.9"/>
    <n v="160.69999999999999"/>
    <n v="183.1"/>
    <n v="170.5"/>
    <n v="122.1"/>
    <n v="202.8"/>
    <n v="170.4"/>
    <n v="189.5"/>
    <n v="178.3"/>
    <n v="196.9"/>
    <n v="183.1"/>
    <n v="176.2"/>
    <n v="182.1"/>
    <n v="171.8"/>
    <n v="181.3"/>
    <n v="171.4"/>
    <n v="179.8"/>
    <n v="163"/>
    <n v="168.5"/>
    <n v="173.7"/>
    <n v="173.6"/>
    <n v="171.1"/>
    <n v="176.5"/>
    <n v="2296.8000000000002"/>
    <n v="541.4"/>
    <n v="1201.0999999999999"/>
    <n v="4589.3"/>
  </r>
  <r>
    <x v="0"/>
    <x v="9"/>
    <s v="December"/>
    <s v="December-2022"/>
    <n v="168.8"/>
    <n v="206.9"/>
    <n v="189.1"/>
    <n v="173.4"/>
    <n v="193.9"/>
    <n v="156.69999999999999"/>
    <n v="150.19999999999999"/>
    <n v="170.5"/>
    <n v="121.2"/>
    <n v="207.5"/>
    <n v="176.8"/>
    <n v="187.7"/>
    <n v="174.4"/>
    <n v="195.9"/>
    <n v="188.1"/>
    <n v="185.9"/>
    <n v="187.8"/>
    <n v="139.26"/>
    <n v="182.8"/>
    <n v="176.4"/>
    <n v="183.5"/>
    <n v="167.8"/>
    <n v="171.2"/>
    <n v="177.3"/>
    <n v="175.7"/>
    <n v="175.5"/>
    <n v="177.1"/>
    <n v="2277.1"/>
    <n v="561.79999999999995"/>
    <n v="1227.4000000000001"/>
    <n v="4584.26"/>
  </r>
  <r>
    <x v="1"/>
    <x v="9"/>
    <s v="December"/>
    <s v="December-2022"/>
    <n v="170.2"/>
    <n v="212.9"/>
    <n v="191.9"/>
    <n v="173.9"/>
    <n v="179.1"/>
    <n v="159.5"/>
    <n v="178.7"/>
    <n v="171.3"/>
    <n v="123.1"/>
    <n v="200.5"/>
    <n v="162.80000000000001"/>
    <n v="193.3"/>
    <n v="178.6"/>
    <n v="201.1"/>
    <n v="177.7"/>
    <n v="164.5"/>
    <n v="175.7"/>
    <n v="170.7"/>
    <n v="180.6"/>
    <n v="167.3"/>
    <n v="177.2"/>
    <n v="159.4"/>
    <n v="167.1"/>
    <n v="171.8"/>
    <n v="176"/>
    <n v="168.2"/>
    <n v="174.1"/>
    <n v="2295.7999999999997"/>
    <n v="517.9"/>
    <n v="1187"/>
    <n v="4553.1000000000004"/>
  </r>
  <r>
    <x v="2"/>
    <x v="9"/>
    <s v="December"/>
    <s v="December-2022"/>
    <n v="169.2"/>
    <n v="209"/>
    <n v="190.2"/>
    <n v="173.6"/>
    <n v="188.5"/>
    <n v="158"/>
    <n v="159.9"/>
    <n v="170.8"/>
    <n v="121.8"/>
    <n v="205.2"/>
    <n v="171"/>
    <n v="190.3"/>
    <n v="175.9"/>
    <n v="197.3"/>
    <n v="184"/>
    <n v="177"/>
    <n v="183"/>
    <n v="170.7"/>
    <n v="182"/>
    <n v="172.1"/>
    <n v="181.1"/>
    <n v="163.4"/>
    <n v="168.9"/>
    <n v="174.1"/>
    <n v="175.8"/>
    <n v="172"/>
    <n v="175.7"/>
    <n v="2283.4"/>
    <n v="544"/>
    <n v="1207.4000000000001"/>
    <n v="4584.8"/>
  </r>
  <r>
    <x v="0"/>
    <x v="10"/>
    <s v="January"/>
    <s v="January-2023"/>
    <n v="174"/>
    <n v="208.3"/>
    <n v="192.9"/>
    <n v="174.3"/>
    <n v="192.6"/>
    <n v="156.30000000000001"/>
    <n v="142.9"/>
    <n v="170.7"/>
    <n v="120.3"/>
    <n v="210.5"/>
    <n v="176.9"/>
    <n v="188.5"/>
    <n v="175"/>
    <n v="196.9"/>
    <n v="189"/>
    <n v="186.3"/>
    <n v="188.6"/>
    <n v="139.26"/>
    <n v="183.2"/>
    <n v="177.2"/>
    <n v="184.7"/>
    <n v="168.2"/>
    <n v="171.8"/>
    <n v="177.8"/>
    <n v="178.4"/>
    <n v="176.5"/>
    <n v="177.8"/>
    <n v="2283.2000000000003"/>
    <n v="563.9"/>
    <n v="1234.5999999999999"/>
    <n v="4601.0600000000004"/>
  </r>
  <r>
    <x v="1"/>
    <x v="10"/>
    <s v="January"/>
    <s v="January-2023"/>
    <n v="173.3"/>
    <n v="215.2"/>
    <n v="197"/>
    <n v="175.2"/>
    <n v="178"/>
    <n v="160.5"/>
    <n v="175.3"/>
    <n v="171.2"/>
    <n v="122.7"/>
    <n v="204.3"/>
    <n v="163.69999999999999"/>
    <n v="194.3"/>
    <n v="179.5"/>
    <n v="201.6"/>
    <n v="178.7"/>
    <n v="165.3"/>
    <n v="176.6"/>
    <n v="172.1"/>
    <n v="180.1"/>
    <n v="168"/>
    <n v="178.5"/>
    <n v="159.5"/>
    <n v="167.8"/>
    <n v="171.8"/>
    <n v="178.8"/>
    <n v="168.9"/>
    <n v="174.9"/>
    <n v="2310.2000000000003"/>
    <n v="520.6"/>
    <n v="1193.3"/>
    <n v="4577.9000000000015"/>
  </r>
  <r>
    <x v="2"/>
    <x v="10"/>
    <s v="January"/>
    <s v="January-2023"/>
    <n v="173.8"/>
    <n v="210.7"/>
    <n v="194.5"/>
    <n v="174.6"/>
    <n v="187.2"/>
    <n v="158.30000000000001"/>
    <n v="153.9"/>
    <n v="170.9"/>
    <n v="121.1"/>
    <n v="208.4"/>
    <n v="171.4"/>
    <n v="191.2"/>
    <n v="176.7"/>
    <n v="198.2"/>
    <n v="184.9"/>
    <n v="177.6"/>
    <n v="183.8"/>
    <n v="172.1"/>
    <n v="182"/>
    <n v="172.9"/>
    <n v="182.3"/>
    <n v="163.6"/>
    <n v="169.5"/>
    <n v="174.3"/>
    <n v="178.6"/>
    <n v="172.8"/>
    <n v="176.5"/>
    <n v="2292.6999999999998"/>
    <n v="546.29999999999995"/>
    <n v="1214"/>
    <n v="4605.3"/>
  </r>
  <r>
    <x v="0"/>
    <x v="10"/>
    <s v="February"/>
    <s v="February-2023"/>
    <n v="174.2"/>
    <n v="205.2"/>
    <n v="173.9"/>
    <n v="177"/>
    <n v="183.4"/>
    <n v="167.2"/>
    <n v="140.9"/>
    <n v="170.4"/>
    <n v="119.1"/>
    <n v="212.1"/>
    <n v="177.6"/>
    <n v="189.9"/>
    <n v="174.8"/>
    <n v="198.3"/>
    <n v="190"/>
    <n v="187"/>
    <n v="189.6"/>
    <n v="139.26"/>
    <n v="181.6"/>
    <n v="178.6"/>
    <n v="186.6"/>
    <n v="169"/>
    <n v="172.8"/>
    <n v="178.5"/>
    <n v="180.7"/>
    <n v="177.9"/>
    <n v="178"/>
    <n v="2265.6999999999998"/>
    <n v="566.6"/>
    <n v="1244.1000000000001"/>
    <n v="4595.5600000000004"/>
  </r>
  <r>
    <x v="1"/>
    <x v="10"/>
    <s v="February"/>
    <s v="February-2023"/>
    <n v="174.7"/>
    <n v="212.2"/>
    <n v="177.2"/>
    <n v="177.9"/>
    <n v="172.2"/>
    <n v="172.1"/>
    <n v="175.8"/>
    <n v="172.2"/>
    <n v="121.9"/>
    <n v="204.8"/>
    <n v="164.9"/>
    <n v="196.6"/>
    <n v="180.7"/>
    <n v="202.7"/>
    <n v="180.3"/>
    <n v="167"/>
    <n v="178.2"/>
    <n v="173.5"/>
    <n v="182.8"/>
    <n v="169.2"/>
    <n v="180.8"/>
    <n v="159.80000000000001"/>
    <n v="168.4"/>
    <n v="172.5"/>
    <n v="181.4"/>
    <n v="170"/>
    <n v="176.3"/>
    <n v="2303.1999999999998"/>
    <n v="525.5"/>
    <n v="1202.1000000000001"/>
    <n v="4589.8"/>
  </r>
  <r>
    <x v="2"/>
    <x v="10"/>
    <s v="February"/>
    <s v="February-2023"/>
    <n v="174.4"/>
    <n v="207.7"/>
    <n v="175.2"/>
    <n v="177.3"/>
    <n v="179.3"/>
    <n v="169.5"/>
    <n v="152.69999999999999"/>
    <n v="171"/>
    <n v="120"/>
    <n v="209.7"/>
    <n v="172.3"/>
    <n v="193"/>
    <n v="177"/>
    <n v="199.5"/>
    <n v="186.2"/>
    <n v="178.7"/>
    <n v="185.1"/>
    <n v="173.5"/>
    <n v="182.1"/>
    <n v="174.2"/>
    <n v="184.4"/>
    <n v="164.2"/>
    <n v="170.3"/>
    <n v="175"/>
    <n v="181"/>
    <n v="174.1"/>
    <n v="177.2"/>
    <n v="2279.1"/>
    <n v="550"/>
    <n v="1223.1999999999998"/>
    <n v="4607.3999999999996"/>
  </r>
  <r>
    <x v="0"/>
    <x v="10"/>
    <s v="March"/>
    <s v="March-2023"/>
    <n v="174.3"/>
    <n v="205.2"/>
    <n v="173.9"/>
    <n v="177"/>
    <n v="183.3"/>
    <n v="167.2"/>
    <n v="140.9"/>
    <n v="170.5"/>
    <n v="119.1"/>
    <n v="212.1"/>
    <n v="177.6"/>
    <n v="189.9"/>
    <n v="174.8"/>
    <n v="198.4"/>
    <n v="190"/>
    <n v="187"/>
    <n v="189.6"/>
    <n v="139.26"/>
    <n v="181.4"/>
    <n v="178.6"/>
    <n v="186.6"/>
    <n v="169"/>
    <n v="172.8"/>
    <n v="178.5"/>
    <n v="180.7"/>
    <n v="177.9"/>
    <n v="178"/>
    <n v="2265.8000000000002"/>
    <n v="566.6"/>
    <n v="1244.1000000000001"/>
    <n v="4595.5599999999995"/>
  </r>
  <r>
    <x v="1"/>
    <x v="10"/>
    <s v="March"/>
    <s v="March-2023"/>
    <n v="174.7"/>
    <n v="212.2"/>
    <n v="177.2"/>
    <n v="177.9"/>
    <n v="172.2"/>
    <n v="172.1"/>
    <n v="175.9"/>
    <n v="172.2"/>
    <n v="121.9"/>
    <n v="204.8"/>
    <n v="164.9"/>
    <n v="196.6"/>
    <n v="180.8"/>
    <n v="202.7"/>
    <n v="180.2"/>
    <n v="167"/>
    <n v="178.2"/>
    <n v="173.5"/>
    <n v="182.6"/>
    <n v="169.2"/>
    <n v="180.8"/>
    <n v="159.80000000000001"/>
    <n v="168.4"/>
    <n v="172.5"/>
    <n v="181.5"/>
    <n v="170"/>
    <n v="176.3"/>
    <n v="2303.4"/>
    <n v="525.4"/>
    <n v="1202.2"/>
    <n v="4589.8"/>
  </r>
  <r>
    <x v="2"/>
    <x v="10"/>
    <s v="March"/>
    <s v="March-2023"/>
    <n v="174.4"/>
    <n v="207.7"/>
    <n v="175.2"/>
    <n v="177.3"/>
    <n v="179.2"/>
    <n v="169.5"/>
    <n v="152.80000000000001"/>
    <n v="171.1"/>
    <n v="120"/>
    <n v="209.7"/>
    <n v="172.3"/>
    <n v="193"/>
    <n v="177"/>
    <n v="199.5"/>
    <n v="186.1"/>
    <n v="178.7"/>
    <n v="185.1"/>
    <n v="173.5"/>
    <n v="181.9"/>
    <n v="174.2"/>
    <n v="184.4"/>
    <n v="164.2"/>
    <n v="170.3"/>
    <n v="175"/>
    <n v="181"/>
    <n v="174.1"/>
    <n v="177.2"/>
    <n v="2279.1999999999998"/>
    <n v="549.9"/>
    <n v="1223.1999999999998"/>
    <n v="4607.1999999999989"/>
  </r>
  <r>
    <x v="0"/>
    <x v="10"/>
    <s v="April"/>
    <s v="April-2023"/>
    <n v="173.3"/>
    <n v="206.9"/>
    <n v="167.9"/>
    <n v="178.2"/>
    <n v="178.5"/>
    <n v="173.7"/>
    <n v="142.80000000000001"/>
    <n v="172.8"/>
    <n v="120.4"/>
    <n v="215.5"/>
    <n v="178.2"/>
    <n v="190.5"/>
    <n v="175.5"/>
    <n v="199.5"/>
    <n v="190.7"/>
    <n v="187.3"/>
    <n v="190.2"/>
    <n v="139.26"/>
    <n v="181.5"/>
    <n v="179.1"/>
    <n v="187.2"/>
    <n v="169.4"/>
    <n v="173.2"/>
    <n v="179.4"/>
    <n v="183.8"/>
    <n v="178.9"/>
    <n v="178.8"/>
    <n v="2274.1999999999998"/>
    <n v="568.20000000000005"/>
    <n v="1251"/>
    <n v="4613.66"/>
  </r>
  <r>
    <x v="1"/>
    <x v="10"/>
    <s v="April"/>
    <s v="April-2023"/>
    <n v="174.8"/>
    <n v="213.7"/>
    <n v="172.4"/>
    <n v="178.8"/>
    <n v="168.7"/>
    <n v="179.2"/>
    <n v="179.9"/>
    <n v="174.7"/>
    <n v="123.1"/>
    <n v="207.8"/>
    <n v="165.5"/>
    <n v="197"/>
    <n v="182.1"/>
    <n v="203.5"/>
    <n v="181"/>
    <n v="167.7"/>
    <n v="178.9"/>
    <n v="175.2"/>
    <n v="182.1"/>
    <n v="169.6"/>
    <n v="181.5"/>
    <n v="160.1"/>
    <n v="168.8"/>
    <n v="174.2"/>
    <n v="184.4"/>
    <n v="170.9"/>
    <n v="177.4"/>
    <n v="2317.7000000000003"/>
    <n v="527.6"/>
    <n v="1209.5000000000002"/>
    <n v="4615.6000000000004"/>
  </r>
  <r>
    <x v="2"/>
    <x v="10"/>
    <s v="April"/>
    <s v="April-2023"/>
    <n v="173.8"/>
    <n v="209.3"/>
    <n v="169.6"/>
    <n v="178.4"/>
    <n v="174.9"/>
    <n v="176.3"/>
    <n v="155.4"/>
    <n v="173.4"/>
    <n v="121.3"/>
    <n v="212.9"/>
    <n v="172.9"/>
    <n v="193.5"/>
    <n v="177.9"/>
    <n v="200.6"/>
    <n v="186.9"/>
    <n v="179.2"/>
    <n v="185.7"/>
    <n v="175.2"/>
    <n v="181.7"/>
    <n v="174.6"/>
    <n v="185"/>
    <n v="164.5"/>
    <n v="170.7"/>
    <n v="176.4"/>
    <n v="184"/>
    <n v="175"/>
    <n v="178.1"/>
    <n v="2289.6000000000004"/>
    <n v="551.79999999999995"/>
    <n v="1230.1999999999998"/>
    <n v="4629.1000000000004"/>
  </r>
  <r>
    <x v="0"/>
    <x v="10"/>
    <s v="May"/>
    <s v="May-2023"/>
    <n v="173.2"/>
    <n v="211.5"/>
    <n v="171"/>
    <n v="179.6"/>
    <n v="173.3"/>
    <n v="169"/>
    <n v="148.69999999999999"/>
    <n v="174.9"/>
    <n v="121.9"/>
    <n v="221"/>
    <n v="178.7"/>
    <n v="191.1"/>
    <n v="176.8"/>
    <n v="199.9"/>
    <n v="191.2"/>
    <n v="187.9"/>
    <n v="190.8"/>
    <n v="139.26"/>
    <n v="182.5"/>
    <n v="179.8"/>
    <n v="187.8"/>
    <n v="169.7"/>
    <n v="173.8"/>
    <n v="180.3"/>
    <n v="184.9"/>
    <n v="179.5"/>
    <n v="179.8"/>
    <n v="2290.7000000000007"/>
    <n v="569.90000000000009"/>
    <n v="1255.8"/>
    <n v="4638.0600000000004"/>
  </r>
  <r>
    <x v="1"/>
    <x v="10"/>
    <s v="May"/>
    <s v="May-2023"/>
    <n v="174.7"/>
    <n v="219.4"/>
    <n v="176.7"/>
    <n v="179.4"/>
    <n v="164.4"/>
    <n v="175.8"/>
    <n v="185"/>
    <n v="176.9"/>
    <n v="124.2"/>
    <n v="211.9"/>
    <n v="165.9"/>
    <n v="197.7"/>
    <n v="183.1"/>
    <n v="204.2"/>
    <n v="181.3"/>
    <n v="168.1"/>
    <n v="179.3"/>
    <n v="175.6"/>
    <n v="183.4"/>
    <n v="170.1"/>
    <n v="182.2"/>
    <n v="160.4"/>
    <n v="169.2"/>
    <n v="174.8"/>
    <n v="185.6"/>
    <n v="171.6"/>
    <n v="178.2"/>
    <n v="2335.1"/>
    <n v="528.70000000000005"/>
    <n v="1213.8999999999996"/>
    <n v="4640.8999999999996"/>
  </r>
  <r>
    <x v="2"/>
    <x v="10"/>
    <s v="May"/>
    <s v="May-2023"/>
    <n v="173.7"/>
    <n v="214.3"/>
    <n v="173.2"/>
    <n v="179.5"/>
    <n v="170"/>
    <n v="172.2"/>
    <n v="161"/>
    <n v="175.6"/>
    <n v="122.7"/>
    <n v="218"/>
    <n v="173.4"/>
    <n v="194.2"/>
    <n v="179.1"/>
    <n v="201"/>
    <n v="187.3"/>
    <n v="179.7"/>
    <n v="186.2"/>
    <n v="175.6"/>
    <n v="182.8"/>
    <n v="175.2"/>
    <n v="185.7"/>
    <n v="164.8"/>
    <n v="171.2"/>
    <n v="177.1"/>
    <n v="185.2"/>
    <n v="175.7"/>
    <n v="179.1"/>
    <n v="2306.9"/>
    <n v="553.20000000000005"/>
    <n v="1234.9000000000001"/>
    <n v="4654.4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4F846D-502B-4523-80C1-ACEA908025CA}" name="PivotTable18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S6:T13" firstHeaderRow="1" firstDataRow="1" firstDataCol="1" rowPageCount="1" colPageCount="1"/>
  <pivotFields count="35">
    <pivotField axis="axisPage" showAll="0">
      <items count="4">
        <item x="0"/>
        <item x="2"/>
        <item x="1"/>
        <item t="default"/>
      </items>
    </pivotField>
    <pivotField axis="axisRow" showAll="0">
      <items count="12">
        <item h="1" x="0"/>
        <item h="1" x="1"/>
        <item h="1" x="2"/>
        <item h="1" x="3"/>
        <item x="4"/>
        <item x="5"/>
        <item x="6"/>
        <item x="7"/>
        <item x="8"/>
        <item x="9"/>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7">
    <i>
      <x v="4"/>
    </i>
    <i>
      <x v="5"/>
    </i>
    <i>
      <x v="6"/>
    </i>
    <i>
      <x v="7"/>
    </i>
    <i>
      <x v="8"/>
    </i>
    <i>
      <x v="9"/>
    </i>
    <i t="grand">
      <x/>
    </i>
  </rowItems>
  <colItems count="1">
    <i/>
  </colItems>
  <pageFields count="1">
    <pageField fld="0" item="1" hier="-1"/>
  </pageFields>
  <dataFields count="1">
    <dataField name="Sum of Total_CPI" fld="34" baseField="1" baseItem="4"/>
  </dataFields>
  <chartFormats count="2">
    <chartFormat chart="4"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504A47-0B65-4D9D-A809-D55471C5A099}" name="PivotTable18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B7:H9" firstHeaderRow="0" firstDataRow="1" firstDataCol="1" rowPageCount="1" colPageCount="1"/>
  <pivotFields count="34">
    <pivotField axis="axisPage" multipleItemSelectionAllowed="1" showAll="0">
      <items count="4">
        <item h="1" x="0"/>
        <item h="1" x="2"/>
        <item x="1"/>
        <item t="default"/>
      </items>
    </pivotField>
    <pivotField showAll="0"/>
    <pivotField showAll="0"/>
    <pivotField axis="axisRow" showAll="0">
      <items count="127">
        <item h="1" x="3"/>
        <item h="1" x="17"/>
        <item h="1" x="29"/>
        <item h="1" x="41"/>
        <item h="1" x="53"/>
        <item h="1" x="65"/>
        <item h="1" x="88"/>
        <item h="1" x="100"/>
        <item h="1" x="112"/>
        <item h="1" x="124"/>
        <item h="1" x="7"/>
        <item h="1" x="21"/>
        <item h="1" x="33"/>
        <item h="1" x="45"/>
        <item h="1" x="57"/>
        <item h="1" x="69"/>
        <item h="1" x="80"/>
        <item h="1" x="92"/>
        <item h="1" x="104"/>
        <item h="1" x="116"/>
        <item h="1" x="12"/>
        <item h="1" x="25"/>
        <item h="1" x="37"/>
        <item h="1" x="49"/>
        <item h="1" x="61"/>
        <item h="1" x="73"/>
        <item h="1" x="84"/>
        <item h="1" x="96"/>
        <item h="1" x="108"/>
        <item h="1" x="120"/>
        <item h="1" x="1"/>
        <item h="1" x="14"/>
        <item h="1" x="27"/>
        <item h="1" x="39"/>
        <item h="1" x="51"/>
        <item h="1" x="63"/>
        <item h="1" x="75"/>
        <item h="1" x="86"/>
        <item h="1" x="98"/>
        <item h="1" x="110"/>
        <item h="1" x="122"/>
        <item h="1" x="0"/>
        <item h="1" x="13"/>
        <item h="1" x="26"/>
        <item h="1" x="38"/>
        <item h="1" x="50"/>
        <item h="1" x="62"/>
        <item h="1" x="74"/>
        <item h="1" x="85"/>
        <item h="1" x="97"/>
        <item h="1" x="109"/>
        <item h="1" x="121"/>
        <item h="1" x="6"/>
        <item h="1" x="20"/>
        <item h="1" x="32"/>
        <item h="1" x="44"/>
        <item h="1" x="56"/>
        <item h="1" x="68"/>
        <item h="1" x="79"/>
        <item h="1" x="91"/>
        <item h="1" x="103"/>
        <item h="1" x="115"/>
        <item h="1" x="5"/>
        <item h="1" x="19"/>
        <item h="1" x="31"/>
        <item h="1" x="43"/>
        <item h="1" x="55"/>
        <item h="1" x="67"/>
        <item h="1" x="78"/>
        <item h="1" x="90"/>
        <item h="1" x="102"/>
        <item h="1" x="114"/>
        <item h="1" x="2"/>
        <item h="1" x="15"/>
        <item h="1" x="28"/>
        <item h="1" x="40"/>
        <item h="1" x="52"/>
        <item h="1" x="64"/>
        <item h="1" x="76"/>
        <item h="1" x="87"/>
        <item h="1" x="99"/>
        <item h="1" x="111"/>
        <item h="1" x="123"/>
        <item h="1" x="16"/>
        <item h="1" x="4"/>
        <item h="1" x="18"/>
        <item h="1" x="30"/>
        <item h="1" x="42"/>
        <item h="1" x="54"/>
        <item h="1" x="66"/>
        <item h="1" x="77"/>
        <item h="1" x="89"/>
        <item h="1" x="101"/>
        <item h="1" x="113"/>
        <item x="125"/>
        <item h="1" x="10"/>
        <item h="1" x="11"/>
        <item h="1" x="24"/>
        <item h="1" x="36"/>
        <item h="1" x="48"/>
        <item h="1" x="60"/>
        <item h="1" x="72"/>
        <item h="1" x="83"/>
        <item h="1" x="95"/>
        <item h="1" x="107"/>
        <item h="1" x="119"/>
        <item h="1" x="9"/>
        <item h="1" x="23"/>
        <item h="1" x="35"/>
        <item h="1" x="47"/>
        <item h="1" x="59"/>
        <item h="1" x="71"/>
        <item h="1" x="82"/>
        <item h="1" x="94"/>
        <item h="1" x="106"/>
        <item h="1" x="118"/>
        <item h="1" x="8"/>
        <item h="1" x="22"/>
        <item h="1" x="34"/>
        <item h="1" x="46"/>
        <item h="1" x="58"/>
        <item h="1" x="70"/>
        <item h="1" x="81"/>
        <item h="1" x="93"/>
        <item h="1" x="105"/>
        <item h="1" x="1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dataField="1" showAll="0"/>
    <pivotField dataField="1" showAll="0"/>
    <pivotField dataField="1" showAll="0"/>
  </pivotFields>
  <rowFields count="1">
    <field x="3"/>
  </rowFields>
  <rowItems count="2">
    <i>
      <x v="94"/>
    </i>
    <i t="grand">
      <x/>
    </i>
  </rowItems>
  <colFields count="1">
    <field x="-2"/>
  </colFields>
  <colItems count="6">
    <i>
      <x/>
    </i>
    <i i="1">
      <x v="1"/>
    </i>
    <i i="2">
      <x v="2"/>
    </i>
    <i i="3">
      <x v="3"/>
    </i>
    <i i="4">
      <x v="4"/>
    </i>
    <i i="5">
      <x v="5"/>
    </i>
  </colItems>
  <pageFields count="1">
    <pageField fld="0" hier="-1"/>
  </pageFields>
  <dataFields count="6">
    <dataField name="Sum of Pan, tobacco and intoxicants" fld="17" baseField="0" baseItem="0"/>
    <dataField name="Sum of Fuel and light" fld="22" baseField="0" baseItem="0"/>
    <dataField name="Sum of Foods" fld="31" baseField="0" baseItem="0"/>
    <dataField name="Sum of Miscellaneous_Updated" fld="33" baseField="0" baseItem="0"/>
    <dataField name="Sum of Apparels" fld="32" baseField="0" baseItem="0"/>
    <dataField name="Sum of Housing" fld="21" baseField="0" baseItem="0"/>
  </dataField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0" format="4" series="1">
      <pivotArea type="data" outline="0" fieldPosition="0">
        <references count="1">
          <reference field="4294967294" count="1" selected="0">
            <x v="4"/>
          </reference>
        </references>
      </pivotArea>
    </chartFormat>
    <chartFormat chart="10"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D1DFD38-84C3-4A87-A4FA-136F0BF1FF2B}" autoFormatId="16" applyNumberFormats="0" applyBorderFormats="0" applyFontFormats="0" applyPatternFormats="0" applyAlignmentFormats="0" applyWidthHeightFormats="0">
  <queryTableRefresh nextId="31">
    <queryTableFields count="30">
      <queryTableField id="1" name="Column1" tableColumnId="3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59635E93-8295-45DC-907D-05F9691DD204}" sourceName="Sector">
  <pivotTables>
    <pivotTable tabId="6" name="PivotTable184"/>
  </pivotTables>
  <data>
    <tabular pivotCacheId="1627175380">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8C060B4D-2C12-428D-90E7-590088E89C5D}" cache="Slicer_Sector" caption="Secto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20A5E8-E055-4B8F-AC44-BED758365DA4}" name="All_India_Index_Upto_April23__1" displayName="All_India_Index_Upto_April23__1" ref="A1:AD374" tableType="queryTable" insertRowShift="1" totalsRowShown="0">
  <autoFilter ref="A1:AD374" xr:uid="{5120A5E8-E055-4B8F-AC44-BED758365DA4}">
    <filterColumn colId="1">
      <filters>
        <filter val="2020"/>
      </filters>
    </filterColumn>
  </autoFilter>
  <tableColumns count="30">
    <tableColumn id="31" xr3:uid="{3F7900CF-8E52-4D5B-A5DA-8DFF06599069}" uniqueName="31" name="Column1" queryTableFieldId="1" dataDxfId="29"/>
    <tableColumn id="2" xr3:uid="{0F536D9A-0EBF-4C1F-A98D-51411BC535A1}" uniqueName="2" name="Column2" queryTableFieldId="2" dataDxfId="28"/>
    <tableColumn id="3" xr3:uid="{2B8344BF-6C9F-4EF6-8051-0FD04010DBBA}" uniqueName="3" name="Column3" queryTableFieldId="3" dataDxfId="27"/>
    <tableColumn id="4" xr3:uid="{03C8D607-89D4-4BF1-88BE-B72D3E8FA5DD}" uniqueName="4" name="Column4" queryTableFieldId="4" dataDxfId="26"/>
    <tableColumn id="5" xr3:uid="{BCAD0BAD-DA8B-4C39-B09B-A1930366E1CE}" uniqueName="5" name="Column5" queryTableFieldId="5" dataDxfId="25"/>
    <tableColumn id="6" xr3:uid="{E3CC8350-885B-4BE2-8E5B-476E7DE18090}" uniqueName="6" name="Column6" queryTableFieldId="6" dataDxfId="24"/>
    <tableColumn id="7" xr3:uid="{DABBA051-0D6A-4AA1-AB34-82E8BAD39122}" uniqueName="7" name="Column7" queryTableFieldId="7" dataDxfId="23"/>
    <tableColumn id="8" xr3:uid="{8215163A-89BC-49BB-8686-3F9D63C1F1CA}" uniqueName="8" name="Column8" queryTableFieldId="8" dataDxfId="22"/>
    <tableColumn id="9" xr3:uid="{1682ADAC-CA97-4F97-80A6-5A60B080CA7F}" uniqueName="9" name="Column9" queryTableFieldId="9" dataDxfId="21"/>
    <tableColumn id="10" xr3:uid="{46BC19B4-8157-42FE-9B0B-0DD0021F8B79}" uniqueName="10" name="Column10" queryTableFieldId="10" dataDxfId="20"/>
    <tableColumn id="11" xr3:uid="{8DE90820-C8B9-413E-BD2D-F2FE9CA81E32}" uniqueName="11" name="Column11" queryTableFieldId="11" dataDxfId="19"/>
    <tableColumn id="12" xr3:uid="{AC5E498D-0B6D-4471-8870-C471BA2DC22A}" uniqueName="12" name="Column12" queryTableFieldId="12" dataDxfId="18"/>
    <tableColumn id="13" xr3:uid="{81D8B5A9-E973-4EDB-A03E-EB10CCBF039F}" uniqueName="13" name="Column13" queryTableFieldId="13" dataDxfId="17"/>
    <tableColumn id="14" xr3:uid="{CA7FEC5D-F0BB-4147-B2E5-49CA9FB8117F}" uniqueName="14" name="Column14" queryTableFieldId="14" dataDxfId="16"/>
    <tableColumn id="15" xr3:uid="{6F8CEC31-F7C1-4157-9D55-126BF4CE24A4}" uniqueName="15" name="Column15" queryTableFieldId="15" dataDxfId="15"/>
    <tableColumn id="16" xr3:uid="{98A24120-F833-472D-9E87-65B8A11D1F44}" uniqueName="16" name="Column16" queryTableFieldId="16" dataDxfId="14"/>
    <tableColumn id="17" xr3:uid="{089910C6-ECBA-4782-9F8D-BF57826A756F}" uniqueName="17" name="Column17" queryTableFieldId="17" dataDxfId="13"/>
    <tableColumn id="18" xr3:uid="{83F38606-AC26-40AC-8793-119703291D9D}" uniqueName="18" name="Column18" queryTableFieldId="18" dataDxfId="12"/>
    <tableColumn id="19" xr3:uid="{CDA03421-4724-4F42-A84B-E71C0C005085}" uniqueName="19" name="Column19" queryTableFieldId="19" dataDxfId="11"/>
    <tableColumn id="20" xr3:uid="{40342516-6210-443B-ACF9-657D54D1F6AB}" uniqueName="20" name="Column20" queryTableFieldId="20" dataDxfId="10"/>
    <tableColumn id="21" xr3:uid="{504F5561-8E92-4E78-AC34-5347D298BE52}" uniqueName="21" name="Column21" queryTableFieldId="21" dataDxfId="9"/>
    <tableColumn id="22" xr3:uid="{940A5670-6B07-4152-B9D8-BD93DDD90B96}" uniqueName="22" name="Column22" queryTableFieldId="22" dataDxfId="8"/>
    <tableColumn id="23" xr3:uid="{04A76E3D-AEFF-4607-8988-7C1207C2CF35}" uniqueName="23" name="Column23" queryTableFieldId="23" dataDxfId="7"/>
    <tableColumn id="24" xr3:uid="{4FAA7731-87B2-478A-A290-5F52121DACEB}" uniqueName="24" name="Column24" queryTableFieldId="24" dataDxfId="6"/>
    <tableColumn id="25" xr3:uid="{7F01B538-2368-492A-831B-6A91691AC919}" uniqueName="25" name="Column25" queryTableFieldId="25" dataDxfId="5"/>
    <tableColumn id="26" xr3:uid="{48C3315B-D69F-4575-837F-15C8D05E7373}" uniqueName="26" name="Column26" queryTableFieldId="26" dataDxfId="4"/>
    <tableColumn id="27" xr3:uid="{D3F2A695-D242-48CA-A4D4-171CC909D386}" uniqueName="27" name="Column27" queryTableFieldId="27" dataDxfId="3"/>
    <tableColumn id="28" xr3:uid="{5CD7EDA2-9A03-4E01-9CBF-88A3CEB6C599}" uniqueName="28" name="Column28" queryTableFieldId="28" dataDxfId="2"/>
    <tableColumn id="29" xr3:uid="{82834DA0-C37E-4927-872C-29D25C46CC44}" uniqueName="29" name="Column29" queryTableFieldId="29" dataDxfId="1"/>
    <tableColumn id="30" xr3:uid="{4732D266-B0E5-44F1-A96F-1E4D05CDD8BE}" uniqueName="30" name="Column30"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DE6D9-A6A4-493D-B293-B6238A500F5F}">
  <dimension ref="A1:AD374"/>
  <sheetViews>
    <sheetView topLeftCell="B1" workbookViewId="0">
      <selection activeCell="B10" sqref="B10"/>
    </sheetView>
  </sheetViews>
  <sheetFormatPr defaultRowHeight="15" x14ac:dyDescent="0.25"/>
  <cols>
    <col min="1" max="1" width="11.28515625" bestFit="1" customWidth="1"/>
    <col min="2" max="3" width="10.7109375" bestFit="1" customWidth="1"/>
    <col min="4" max="4" width="18.28515625" bestFit="1" customWidth="1"/>
    <col min="5" max="5" width="12.140625" bestFit="1" customWidth="1"/>
    <col min="6" max="6" width="10.7109375" bestFit="1" customWidth="1"/>
    <col min="7" max="7" width="15.5703125" bestFit="1" customWidth="1"/>
    <col min="8" max="8" width="11" bestFit="1" customWidth="1"/>
    <col min="9" max="9" width="10.7109375" bestFit="1" customWidth="1"/>
    <col min="10" max="10" width="11.7109375" bestFit="1" customWidth="1"/>
    <col min="11" max="11" width="17.28515625" bestFit="1" customWidth="1"/>
    <col min="12" max="12" width="21.140625" bestFit="1" customWidth="1"/>
    <col min="13" max="13" width="11.7109375" bestFit="1" customWidth="1"/>
    <col min="14" max="14" width="21.42578125" bestFit="1" customWidth="1"/>
    <col min="15" max="15" width="30.42578125" bestFit="1" customWidth="1"/>
    <col min="16" max="16" width="17.42578125" bestFit="1" customWidth="1"/>
    <col min="17" max="17" width="24.7109375" bestFit="1" customWidth="1"/>
    <col min="18" max="19" width="11.7109375" bestFit="1" customWidth="1"/>
    <col min="20" max="20" width="19.42578125" bestFit="1" customWidth="1"/>
    <col min="21" max="22" width="11.7109375" bestFit="1" customWidth="1"/>
    <col min="23" max="23" width="25.7109375" bestFit="1" customWidth="1"/>
    <col min="24" max="24" width="11.7109375" bestFit="1" customWidth="1"/>
    <col min="25" max="25" width="25.85546875" bestFit="1" customWidth="1"/>
    <col min="26" max="26" width="23.7109375" bestFit="1" customWidth="1"/>
    <col min="27" max="27" width="11.7109375" bestFit="1" customWidth="1"/>
    <col min="28" max="28" width="21.85546875" bestFit="1" customWidth="1"/>
    <col min="29" max="29" width="12.5703125" bestFit="1" customWidth="1"/>
    <col min="30" max="30" width="12.140625" bestFit="1"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idden="1" x14ac:dyDescent="0.25">
      <c r="A2" t="s">
        <v>30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48</v>
      </c>
      <c r="T2" t="s">
        <v>49</v>
      </c>
      <c r="U2" t="s">
        <v>50</v>
      </c>
      <c r="V2" t="s">
        <v>51</v>
      </c>
      <c r="W2" t="s">
        <v>52</v>
      </c>
      <c r="X2" t="s">
        <v>53</v>
      </c>
      <c r="Y2" t="s">
        <v>54</v>
      </c>
      <c r="Z2" t="s">
        <v>55</v>
      </c>
      <c r="AA2" t="s">
        <v>56</v>
      </c>
      <c r="AB2" t="s">
        <v>57</v>
      </c>
      <c r="AC2" t="s">
        <v>58</v>
      </c>
      <c r="AD2" t="s">
        <v>59</v>
      </c>
    </row>
    <row r="3" spans="1:30" hidden="1" x14ac:dyDescent="0.25">
      <c r="A3" t="s">
        <v>60</v>
      </c>
      <c r="B3" t="s">
        <v>61</v>
      </c>
      <c r="C3" t="s">
        <v>62</v>
      </c>
      <c r="D3" t="s">
        <v>63</v>
      </c>
      <c r="E3" t="s">
        <v>64</v>
      </c>
      <c r="F3" t="s">
        <v>65</v>
      </c>
      <c r="G3" t="s">
        <v>66</v>
      </c>
      <c r="H3" t="s">
        <v>67</v>
      </c>
      <c r="I3" t="s">
        <v>68</v>
      </c>
      <c r="J3" t="s">
        <v>69</v>
      </c>
      <c r="K3" t="s">
        <v>67</v>
      </c>
      <c r="L3" t="s">
        <v>70</v>
      </c>
      <c r="M3" t="s">
        <v>71</v>
      </c>
      <c r="N3" t="s">
        <v>72</v>
      </c>
      <c r="O3" t="s">
        <v>73</v>
      </c>
      <c r="P3" t="s">
        <v>74</v>
      </c>
      <c r="Q3" t="s">
        <v>75</v>
      </c>
      <c r="R3" t="s">
        <v>76</v>
      </c>
      <c r="S3" t="s">
        <v>77</v>
      </c>
      <c r="T3" t="s">
        <v>78</v>
      </c>
      <c r="U3" t="s">
        <v>79</v>
      </c>
      <c r="V3" t="s">
        <v>74</v>
      </c>
      <c r="W3" t="s">
        <v>72</v>
      </c>
      <c r="X3" t="s">
        <v>80</v>
      </c>
      <c r="Y3" t="s">
        <v>81</v>
      </c>
      <c r="Z3" t="s">
        <v>82</v>
      </c>
      <c r="AA3" t="s">
        <v>83</v>
      </c>
      <c r="AB3" t="s">
        <v>84</v>
      </c>
      <c r="AC3" t="s">
        <v>80</v>
      </c>
      <c r="AD3" t="s">
        <v>75</v>
      </c>
    </row>
    <row r="4" spans="1:30" hidden="1" x14ac:dyDescent="0.25">
      <c r="A4" t="s">
        <v>85</v>
      </c>
      <c r="B4" t="s">
        <v>61</v>
      </c>
      <c r="C4" t="s">
        <v>62</v>
      </c>
      <c r="D4" t="s">
        <v>86</v>
      </c>
      <c r="E4" t="s">
        <v>87</v>
      </c>
      <c r="F4" t="s">
        <v>88</v>
      </c>
      <c r="G4" t="s">
        <v>89</v>
      </c>
      <c r="H4" t="s">
        <v>82</v>
      </c>
      <c r="I4" t="s">
        <v>90</v>
      </c>
      <c r="J4" t="s">
        <v>91</v>
      </c>
      <c r="K4" t="s">
        <v>77</v>
      </c>
      <c r="L4" t="s">
        <v>75</v>
      </c>
      <c r="M4" t="s">
        <v>92</v>
      </c>
      <c r="N4" t="s">
        <v>75</v>
      </c>
      <c r="O4" t="s">
        <v>93</v>
      </c>
      <c r="P4" t="s">
        <v>94</v>
      </c>
      <c r="Q4" t="s">
        <v>95</v>
      </c>
      <c r="R4" t="s">
        <v>94</v>
      </c>
      <c r="S4" t="s">
        <v>96</v>
      </c>
      <c r="T4" t="s">
        <v>77</v>
      </c>
      <c r="U4" t="s">
        <v>97</v>
      </c>
      <c r="V4" t="s">
        <v>98</v>
      </c>
      <c r="W4" t="s">
        <v>72</v>
      </c>
      <c r="X4" t="s">
        <v>99</v>
      </c>
      <c r="Y4" t="s">
        <v>100</v>
      </c>
      <c r="Z4" t="s">
        <v>91</v>
      </c>
      <c r="AA4" t="s">
        <v>101</v>
      </c>
      <c r="AB4" t="s">
        <v>102</v>
      </c>
      <c r="AC4" t="s">
        <v>103</v>
      </c>
      <c r="AD4" t="s">
        <v>80</v>
      </c>
    </row>
    <row r="5" spans="1:30" hidden="1" x14ac:dyDescent="0.25">
      <c r="A5" t="s">
        <v>104</v>
      </c>
      <c r="B5" t="s">
        <v>61</v>
      </c>
      <c r="C5" t="s">
        <v>62</v>
      </c>
      <c r="D5" t="s">
        <v>105</v>
      </c>
      <c r="E5" t="s">
        <v>106</v>
      </c>
      <c r="F5" t="s">
        <v>107</v>
      </c>
      <c r="G5" t="s">
        <v>108</v>
      </c>
      <c r="H5" t="s">
        <v>75</v>
      </c>
      <c r="I5" t="s">
        <v>100</v>
      </c>
      <c r="J5" t="s">
        <v>109</v>
      </c>
      <c r="K5" t="s">
        <v>110</v>
      </c>
      <c r="L5" t="s">
        <v>111</v>
      </c>
      <c r="M5" t="s">
        <v>112</v>
      </c>
      <c r="N5" t="s">
        <v>66</v>
      </c>
      <c r="O5" t="s">
        <v>106</v>
      </c>
      <c r="P5" t="s">
        <v>113</v>
      </c>
      <c r="Q5" t="s">
        <v>75</v>
      </c>
      <c r="R5" t="s">
        <v>64</v>
      </c>
      <c r="S5" t="s">
        <v>74</v>
      </c>
      <c r="T5" t="s">
        <v>111</v>
      </c>
      <c r="U5" t="s">
        <v>97</v>
      </c>
      <c r="V5" t="s">
        <v>74</v>
      </c>
      <c r="W5" t="s">
        <v>72</v>
      </c>
      <c r="X5" t="s">
        <v>80</v>
      </c>
      <c r="Y5" t="s">
        <v>100</v>
      </c>
      <c r="Z5" t="s">
        <v>71</v>
      </c>
      <c r="AA5" t="s">
        <v>89</v>
      </c>
      <c r="AB5" t="s">
        <v>114</v>
      </c>
      <c r="AC5" t="s">
        <v>68</v>
      </c>
      <c r="AD5" t="s">
        <v>115</v>
      </c>
    </row>
    <row r="6" spans="1:30" hidden="1" x14ac:dyDescent="0.25">
      <c r="A6" t="s">
        <v>60</v>
      </c>
      <c r="B6" t="s">
        <v>61</v>
      </c>
      <c r="C6" t="s">
        <v>116</v>
      </c>
      <c r="D6" t="s">
        <v>117</v>
      </c>
      <c r="E6" t="s">
        <v>118</v>
      </c>
      <c r="F6" t="s">
        <v>119</v>
      </c>
      <c r="G6" t="s">
        <v>98</v>
      </c>
      <c r="H6" t="s">
        <v>73</v>
      </c>
      <c r="I6" t="s">
        <v>80</v>
      </c>
      <c r="J6" t="s">
        <v>120</v>
      </c>
      <c r="K6" t="s">
        <v>94</v>
      </c>
      <c r="L6" t="s">
        <v>121</v>
      </c>
      <c r="M6" t="s">
        <v>71</v>
      </c>
      <c r="N6" t="s">
        <v>75</v>
      </c>
      <c r="O6" t="s">
        <v>122</v>
      </c>
      <c r="P6" t="s">
        <v>64</v>
      </c>
      <c r="Q6" t="s">
        <v>113</v>
      </c>
      <c r="R6" t="s">
        <v>123</v>
      </c>
      <c r="S6" t="s">
        <v>64</v>
      </c>
      <c r="T6" t="s">
        <v>124</v>
      </c>
      <c r="U6" t="s">
        <v>79</v>
      </c>
      <c r="V6" t="s">
        <v>111</v>
      </c>
      <c r="W6" t="s">
        <v>95</v>
      </c>
      <c r="X6" t="s">
        <v>108</v>
      </c>
      <c r="Y6" t="s">
        <v>68</v>
      </c>
      <c r="Z6" t="s">
        <v>80</v>
      </c>
      <c r="AA6" t="s">
        <v>99</v>
      </c>
      <c r="AB6" t="s">
        <v>115</v>
      </c>
      <c r="AC6" t="s">
        <v>108</v>
      </c>
      <c r="AD6" t="s">
        <v>77</v>
      </c>
    </row>
    <row r="7" spans="1:30" hidden="1" x14ac:dyDescent="0.25">
      <c r="A7" t="s">
        <v>85</v>
      </c>
      <c r="B7" t="s">
        <v>61</v>
      </c>
      <c r="C7" t="s">
        <v>116</v>
      </c>
      <c r="D7" t="s">
        <v>125</v>
      </c>
      <c r="E7" t="s">
        <v>125</v>
      </c>
      <c r="F7" t="s">
        <v>126</v>
      </c>
      <c r="G7" t="s">
        <v>80</v>
      </c>
      <c r="H7" t="s">
        <v>101</v>
      </c>
      <c r="I7" t="s">
        <v>71</v>
      </c>
      <c r="J7" t="s">
        <v>66</v>
      </c>
      <c r="K7" t="s">
        <v>99</v>
      </c>
      <c r="L7" t="s">
        <v>83</v>
      </c>
      <c r="M7" t="s">
        <v>90</v>
      </c>
      <c r="N7" t="s">
        <v>110</v>
      </c>
      <c r="O7" t="s">
        <v>127</v>
      </c>
      <c r="P7" t="s">
        <v>128</v>
      </c>
      <c r="Q7" t="s">
        <v>110</v>
      </c>
      <c r="R7" t="s">
        <v>129</v>
      </c>
      <c r="S7" t="s">
        <v>74</v>
      </c>
      <c r="T7" t="s">
        <v>78</v>
      </c>
      <c r="U7" t="s">
        <v>130</v>
      </c>
      <c r="V7" t="s">
        <v>121</v>
      </c>
      <c r="W7" t="s">
        <v>95</v>
      </c>
      <c r="X7" t="s">
        <v>84</v>
      </c>
      <c r="Y7" t="s">
        <v>108</v>
      </c>
      <c r="Z7" t="s">
        <v>81</v>
      </c>
      <c r="AA7" t="s">
        <v>103</v>
      </c>
      <c r="AB7" t="s">
        <v>102</v>
      </c>
      <c r="AC7" t="s">
        <v>102</v>
      </c>
      <c r="AD7" t="s">
        <v>84</v>
      </c>
    </row>
    <row r="8" spans="1:30" hidden="1" x14ac:dyDescent="0.25">
      <c r="A8" t="s">
        <v>104</v>
      </c>
      <c r="B8" t="s">
        <v>61</v>
      </c>
      <c r="C8" t="s">
        <v>116</v>
      </c>
      <c r="D8" t="s">
        <v>131</v>
      </c>
      <c r="E8" t="s">
        <v>119</v>
      </c>
      <c r="F8" t="s">
        <v>132</v>
      </c>
      <c r="G8" t="s">
        <v>66</v>
      </c>
      <c r="H8" t="s">
        <v>74</v>
      </c>
      <c r="I8" t="s">
        <v>89</v>
      </c>
      <c r="J8" t="s">
        <v>100</v>
      </c>
      <c r="K8" t="s">
        <v>133</v>
      </c>
      <c r="L8" t="s">
        <v>75</v>
      </c>
      <c r="M8" t="s">
        <v>134</v>
      </c>
      <c r="N8" t="s">
        <v>74</v>
      </c>
      <c r="O8" t="s">
        <v>135</v>
      </c>
      <c r="P8" t="s">
        <v>129</v>
      </c>
      <c r="Q8" t="s">
        <v>121</v>
      </c>
      <c r="R8" t="s">
        <v>136</v>
      </c>
      <c r="S8" t="s">
        <v>110</v>
      </c>
      <c r="T8" t="s">
        <v>70</v>
      </c>
      <c r="U8" t="s">
        <v>130</v>
      </c>
      <c r="V8" t="s">
        <v>110</v>
      </c>
      <c r="W8" t="s">
        <v>95</v>
      </c>
      <c r="X8" t="s">
        <v>114</v>
      </c>
      <c r="Y8" t="s">
        <v>137</v>
      </c>
      <c r="Z8" t="s">
        <v>89</v>
      </c>
      <c r="AA8" t="s">
        <v>68</v>
      </c>
      <c r="AB8" t="s">
        <v>114</v>
      </c>
      <c r="AC8" t="s">
        <v>108</v>
      </c>
      <c r="AD8" t="s">
        <v>133</v>
      </c>
    </row>
    <row r="9" spans="1:30" hidden="1" x14ac:dyDescent="0.25">
      <c r="A9" t="s">
        <v>60</v>
      </c>
      <c r="B9" t="s">
        <v>61</v>
      </c>
      <c r="C9" t="s">
        <v>138</v>
      </c>
      <c r="D9" t="s">
        <v>119</v>
      </c>
      <c r="E9" t="s">
        <v>139</v>
      </c>
      <c r="F9" t="s">
        <v>140</v>
      </c>
      <c r="G9" t="s">
        <v>113</v>
      </c>
      <c r="H9" t="s">
        <v>111</v>
      </c>
      <c r="I9" t="s">
        <v>121</v>
      </c>
      <c r="J9" t="s">
        <v>141</v>
      </c>
      <c r="K9" t="s">
        <v>121</v>
      </c>
      <c r="L9" t="s">
        <v>96</v>
      </c>
      <c r="M9" t="s">
        <v>81</v>
      </c>
      <c r="N9" t="s">
        <v>113</v>
      </c>
      <c r="O9" t="s">
        <v>142</v>
      </c>
      <c r="P9" t="s">
        <v>129</v>
      </c>
      <c r="Q9" t="s">
        <v>76</v>
      </c>
      <c r="R9" t="s">
        <v>143</v>
      </c>
      <c r="S9" t="s">
        <v>70</v>
      </c>
      <c r="T9" t="s">
        <v>63</v>
      </c>
      <c r="U9" t="s">
        <v>79</v>
      </c>
      <c r="V9" t="s">
        <v>67</v>
      </c>
      <c r="W9" t="s">
        <v>113</v>
      </c>
      <c r="X9" t="s">
        <v>84</v>
      </c>
      <c r="Y9" t="s">
        <v>115</v>
      </c>
      <c r="Z9" t="s">
        <v>80</v>
      </c>
      <c r="AA9" t="s">
        <v>102</v>
      </c>
      <c r="AB9" t="s">
        <v>102</v>
      </c>
      <c r="AC9" t="s">
        <v>115</v>
      </c>
      <c r="AD9" t="s">
        <v>110</v>
      </c>
    </row>
    <row r="10" spans="1:30" hidden="1" x14ac:dyDescent="0.25">
      <c r="A10" t="s">
        <v>85</v>
      </c>
      <c r="B10" t="s">
        <v>61</v>
      </c>
      <c r="C10" t="s">
        <v>138</v>
      </c>
      <c r="D10" t="s">
        <v>144</v>
      </c>
      <c r="E10" t="s">
        <v>145</v>
      </c>
      <c r="F10" t="s">
        <v>146</v>
      </c>
      <c r="G10" t="s">
        <v>102</v>
      </c>
      <c r="H10" t="s">
        <v>112</v>
      </c>
      <c r="I10" t="s">
        <v>66</v>
      </c>
      <c r="J10" t="s">
        <v>83</v>
      </c>
      <c r="K10" t="s">
        <v>101</v>
      </c>
      <c r="L10" t="s">
        <v>147</v>
      </c>
      <c r="M10" t="s">
        <v>120</v>
      </c>
      <c r="N10" t="s">
        <v>124</v>
      </c>
      <c r="O10" t="s">
        <v>148</v>
      </c>
      <c r="P10" t="s">
        <v>106</v>
      </c>
      <c r="Q10" t="s">
        <v>70</v>
      </c>
      <c r="R10" t="s">
        <v>128</v>
      </c>
      <c r="S10" t="s">
        <v>110</v>
      </c>
      <c r="T10" t="s">
        <v>124</v>
      </c>
      <c r="U10" t="s">
        <v>130</v>
      </c>
      <c r="V10" t="s">
        <v>110</v>
      </c>
      <c r="W10" t="s">
        <v>121</v>
      </c>
      <c r="X10" t="s">
        <v>95</v>
      </c>
      <c r="Y10" t="s">
        <v>74</v>
      </c>
      <c r="Z10" t="s">
        <v>101</v>
      </c>
      <c r="AA10" t="s">
        <v>83</v>
      </c>
      <c r="AB10" t="s">
        <v>137</v>
      </c>
      <c r="AC10" t="s">
        <v>66</v>
      </c>
      <c r="AD10" t="s">
        <v>96</v>
      </c>
    </row>
    <row r="11" spans="1:30" hidden="1" x14ac:dyDescent="0.25">
      <c r="A11" t="s">
        <v>104</v>
      </c>
      <c r="B11" t="s">
        <v>61</v>
      </c>
      <c r="C11" t="s">
        <v>138</v>
      </c>
      <c r="D11" t="s">
        <v>145</v>
      </c>
      <c r="E11" t="s">
        <v>149</v>
      </c>
      <c r="F11" t="s">
        <v>150</v>
      </c>
      <c r="G11" t="s">
        <v>75</v>
      </c>
      <c r="H11" t="s">
        <v>66</v>
      </c>
      <c r="I11" t="s">
        <v>133</v>
      </c>
      <c r="J11" t="s">
        <v>109</v>
      </c>
      <c r="K11" t="s">
        <v>96</v>
      </c>
      <c r="L11" t="s">
        <v>137</v>
      </c>
      <c r="M11" t="s">
        <v>151</v>
      </c>
      <c r="N11" t="s">
        <v>111</v>
      </c>
      <c r="O11" t="s">
        <v>152</v>
      </c>
      <c r="P11" t="s">
        <v>136</v>
      </c>
      <c r="Q11" t="s">
        <v>129</v>
      </c>
      <c r="R11" t="s">
        <v>153</v>
      </c>
      <c r="S11" t="s">
        <v>76</v>
      </c>
      <c r="T11" t="s">
        <v>106</v>
      </c>
      <c r="U11" t="s">
        <v>130</v>
      </c>
      <c r="V11" t="s">
        <v>67</v>
      </c>
      <c r="W11" t="s">
        <v>113</v>
      </c>
      <c r="X11" t="s">
        <v>66</v>
      </c>
      <c r="Y11" t="s">
        <v>75</v>
      </c>
      <c r="Z11" t="s">
        <v>103</v>
      </c>
      <c r="AA11" t="s">
        <v>80</v>
      </c>
      <c r="AB11" t="s">
        <v>102</v>
      </c>
      <c r="AC11" t="s">
        <v>84</v>
      </c>
      <c r="AD11" t="s">
        <v>74</v>
      </c>
    </row>
    <row r="12" spans="1:30" hidden="1" x14ac:dyDescent="0.25">
      <c r="A12" t="s">
        <v>60</v>
      </c>
      <c r="B12" t="s">
        <v>61</v>
      </c>
      <c r="C12" t="s">
        <v>154</v>
      </c>
      <c r="D12" t="s">
        <v>119</v>
      </c>
      <c r="E12" t="s">
        <v>155</v>
      </c>
      <c r="F12" t="s">
        <v>136</v>
      </c>
      <c r="G12" t="s">
        <v>64</v>
      </c>
      <c r="H12" t="s">
        <v>121</v>
      </c>
      <c r="I12" t="s">
        <v>135</v>
      </c>
      <c r="J12" t="s">
        <v>82</v>
      </c>
      <c r="K12" t="s">
        <v>121</v>
      </c>
      <c r="L12" t="s">
        <v>137</v>
      </c>
      <c r="M12" t="s">
        <v>100</v>
      </c>
      <c r="N12" t="s">
        <v>76</v>
      </c>
      <c r="O12" t="s">
        <v>139</v>
      </c>
      <c r="P12" t="s">
        <v>123</v>
      </c>
      <c r="Q12" t="s">
        <v>123</v>
      </c>
      <c r="R12" t="s">
        <v>65</v>
      </c>
      <c r="S12" t="s">
        <v>153</v>
      </c>
      <c r="T12" t="s">
        <v>156</v>
      </c>
      <c r="U12" t="s">
        <v>79</v>
      </c>
      <c r="V12" t="s">
        <v>76</v>
      </c>
      <c r="W12" t="s">
        <v>67</v>
      </c>
      <c r="X12" t="s">
        <v>75</v>
      </c>
      <c r="Y12" t="s">
        <v>108</v>
      </c>
      <c r="Z12" t="s">
        <v>114</v>
      </c>
      <c r="AA12" t="s">
        <v>72</v>
      </c>
      <c r="AB12" t="s">
        <v>112</v>
      </c>
      <c r="AC12" t="s">
        <v>115</v>
      </c>
      <c r="AD12" t="s">
        <v>78</v>
      </c>
    </row>
    <row r="13" spans="1:30" hidden="1" x14ac:dyDescent="0.25">
      <c r="A13" t="s">
        <v>85</v>
      </c>
      <c r="B13" t="s">
        <v>61</v>
      </c>
      <c r="C13" t="s">
        <v>154</v>
      </c>
      <c r="D13" t="s">
        <v>157</v>
      </c>
      <c r="E13" t="s">
        <v>158</v>
      </c>
      <c r="F13" t="s">
        <v>110</v>
      </c>
      <c r="G13" t="s">
        <v>84</v>
      </c>
      <c r="H13" t="s">
        <v>159</v>
      </c>
      <c r="I13" t="s">
        <v>155</v>
      </c>
      <c r="J13" t="s">
        <v>149</v>
      </c>
      <c r="K13" t="s">
        <v>115</v>
      </c>
      <c r="L13" t="s">
        <v>160</v>
      </c>
      <c r="M13" t="s">
        <v>101</v>
      </c>
      <c r="N13" t="s">
        <v>142</v>
      </c>
      <c r="O13" t="s">
        <v>161</v>
      </c>
      <c r="P13" t="s">
        <v>139</v>
      </c>
      <c r="Q13" t="s">
        <v>162</v>
      </c>
      <c r="R13" t="s">
        <v>93</v>
      </c>
      <c r="S13" t="s">
        <v>78</v>
      </c>
      <c r="T13" t="s">
        <v>122</v>
      </c>
      <c r="U13" t="s">
        <v>163</v>
      </c>
      <c r="V13" t="s">
        <v>78</v>
      </c>
      <c r="W13" t="s">
        <v>76</v>
      </c>
      <c r="X13" t="s">
        <v>121</v>
      </c>
      <c r="Y13" t="s">
        <v>96</v>
      </c>
      <c r="Z13" t="s">
        <v>80</v>
      </c>
      <c r="AA13" t="s">
        <v>95</v>
      </c>
      <c r="AB13" t="s">
        <v>100</v>
      </c>
      <c r="AC13" t="s">
        <v>75</v>
      </c>
      <c r="AD13" t="s">
        <v>121</v>
      </c>
    </row>
    <row r="14" spans="1:30" hidden="1" x14ac:dyDescent="0.25">
      <c r="A14" t="s">
        <v>104</v>
      </c>
      <c r="B14" t="s">
        <v>61</v>
      </c>
      <c r="C14" t="s">
        <v>154</v>
      </c>
      <c r="D14" t="s">
        <v>164</v>
      </c>
      <c r="E14" t="s">
        <v>165</v>
      </c>
      <c r="F14" t="s">
        <v>129</v>
      </c>
      <c r="G14" t="s">
        <v>121</v>
      </c>
      <c r="H14" t="s">
        <v>108</v>
      </c>
      <c r="I14" t="s">
        <v>152</v>
      </c>
      <c r="J14" t="s">
        <v>74</v>
      </c>
      <c r="K14" t="s">
        <v>133</v>
      </c>
      <c r="L14" t="s">
        <v>101</v>
      </c>
      <c r="M14" t="s">
        <v>81</v>
      </c>
      <c r="N14" t="s">
        <v>128</v>
      </c>
      <c r="O14" t="s">
        <v>166</v>
      </c>
      <c r="P14" t="s">
        <v>122</v>
      </c>
      <c r="Q14" t="s">
        <v>63</v>
      </c>
      <c r="R14" t="s">
        <v>156</v>
      </c>
      <c r="S14" t="s">
        <v>124</v>
      </c>
      <c r="T14" t="s">
        <v>93</v>
      </c>
      <c r="U14" t="s">
        <v>163</v>
      </c>
      <c r="V14" t="s">
        <v>76</v>
      </c>
      <c r="W14" t="s">
        <v>64</v>
      </c>
      <c r="X14" t="s">
        <v>133</v>
      </c>
      <c r="Y14" t="s">
        <v>84</v>
      </c>
      <c r="Z14" t="s">
        <v>137</v>
      </c>
      <c r="AA14" t="s">
        <v>96</v>
      </c>
      <c r="AB14" t="s">
        <v>91</v>
      </c>
      <c r="AC14" t="s">
        <v>72</v>
      </c>
      <c r="AD14" t="s">
        <v>67</v>
      </c>
    </row>
    <row r="15" spans="1:30" hidden="1" x14ac:dyDescent="0.25">
      <c r="A15" t="s">
        <v>60</v>
      </c>
      <c r="B15" t="s">
        <v>61</v>
      </c>
      <c r="C15" t="s">
        <v>167</v>
      </c>
      <c r="D15" t="s">
        <v>165</v>
      </c>
      <c r="E15" t="s">
        <v>148</v>
      </c>
      <c r="F15" t="s">
        <v>94</v>
      </c>
      <c r="G15" t="s">
        <v>63</v>
      </c>
      <c r="H15" t="s">
        <v>133</v>
      </c>
      <c r="I15" t="s">
        <v>65</v>
      </c>
      <c r="J15" t="s">
        <v>106</v>
      </c>
      <c r="K15" t="s">
        <v>67</v>
      </c>
      <c r="L15" t="s">
        <v>103</v>
      </c>
      <c r="M15" t="s">
        <v>80</v>
      </c>
      <c r="N15" t="s">
        <v>153</v>
      </c>
      <c r="O15" t="s">
        <v>140</v>
      </c>
      <c r="P15" t="s">
        <v>65</v>
      </c>
      <c r="Q15" t="s">
        <v>65</v>
      </c>
      <c r="R15" t="s">
        <v>139</v>
      </c>
      <c r="S15" t="s">
        <v>93</v>
      </c>
      <c r="T15" t="s">
        <v>168</v>
      </c>
      <c r="U15" t="s">
        <v>79</v>
      </c>
      <c r="V15" t="s">
        <v>63</v>
      </c>
      <c r="W15" t="s">
        <v>70</v>
      </c>
      <c r="X15" t="s">
        <v>121</v>
      </c>
      <c r="Y15" t="s">
        <v>99</v>
      </c>
      <c r="Z15" t="s">
        <v>96</v>
      </c>
      <c r="AA15" t="s">
        <v>74</v>
      </c>
      <c r="AB15" t="s">
        <v>159</v>
      </c>
      <c r="AC15" t="s">
        <v>72</v>
      </c>
      <c r="AD15" t="s">
        <v>128</v>
      </c>
    </row>
    <row r="16" spans="1:30" hidden="1" x14ac:dyDescent="0.25">
      <c r="A16" t="s">
        <v>85</v>
      </c>
      <c r="B16" t="s">
        <v>61</v>
      </c>
      <c r="C16" t="s">
        <v>167</v>
      </c>
      <c r="D16" t="s">
        <v>169</v>
      </c>
      <c r="E16" t="s">
        <v>170</v>
      </c>
      <c r="F16" t="s">
        <v>112</v>
      </c>
      <c r="G16" t="s">
        <v>74</v>
      </c>
      <c r="H16" t="s">
        <v>171</v>
      </c>
      <c r="I16" t="s">
        <v>161</v>
      </c>
      <c r="J16" t="s">
        <v>172</v>
      </c>
      <c r="K16" t="s">
        <v>95</v>
      </c>
      <c r="L16" t="s">
        <v>69</v>
      </c>
      <c r="M16" t="s">
        <v>96</v>
      </c>
      <c r="N16" t="s">
        <v>87</v>
      </c>
      <c r="O16" t="s">
        <v>173</v>
      </c>
      <c r="P16" t="s">
        <v>174</v>
      </c>
      <c r="Q16" t="s">
        <v>148</v>
      </c>
      <c r="R16" t="s">
        <v>162</v>
      </c>
      <c r="S16" t="s">
        <v>73</v>
      </c>
      <c r="T16" t="s">
        <v>135</v>
      </c>
      <c r="U16" t="s">
        <v>163</v>
      </c>
      <c r="V16" t="s">
        <v>128</v>
      </c>
      <c r="W16" t="s">
        <v>123</v>
      </c>
      <c r="X16" t="s">
        <v>111</v>
      </c>
      <c r="Y16" t="s">
        <v>68</v>
      </c>
      <c r="Z16" t="s">
        <v>115</v>
      </c>
      <c r="AA16" t="s">
        <v>121</v>
      </c>
      <c r="AB16" t="s">
        <v>147</v>
      </c>
      <c r="AC16" t="s">
        <v>66</v>
      </c>
      <c r="AD16" t="s">
        <v>129</v>
      </c>
    </row>
    <row r="17" spans="1:30" hidden="1" x14ac:dyDescent="0.25">
      <c r="A17" t="s">
        <v>104</v>
      </c>
      <c r="B17" t="s">
        <v>61</v>
      </c>
      <c r="C17" t="s">
        <v>167</v>
      </c>
      <c r="D17" t="s">
        <v>175</v>
      </c>
      <c r="E17" t="s">
        <v>173</v>
      </c>
      <c r="F17" t="s">
        <v>84</v>
      </c>
      <c r="G17" t="s">
        <v>70</v>
      </c>
      <c r="H17" t="s">
        <v>68</v>
      </c>
      <c r="I17" t="s">
        <v>176</v>
      </c>
      <c r="J17" t="s">
        <v>125</v>
      </c>
      <c r="K17" t="s">
        <v>77</v>
      </c>
      <c r="L17" t="s">
        <v>71</v>
      </c>
      <c r="M17" t="s">
        <v>102</v>
      </c>
      <c r="N17" t="s">
        <v>65</v>
      </c>
      <c r="O17" t="s">
        <v>86</v>
      </c>
      <c r="P17" t="s">
        <v>117</v>
      </c>
      <c r="Q17" t="s">
        <v>168</v>
      </c>
      <c r="R17" t="s">
        <v>118</v>
      </c>
      <c r="S17" t="s">
        <v>153</v>
      </c>
      <c r="T17" t="s">
        <v>162</v>
      </c>
      <c r="U17" t="s">
        <v>163</v>
      </c>
      <c r="V17" t="s">
        <v>153</v>
      </c>
      <c r="W17" t="s">
        <v>136</v>
      </c>
      <c r="X17" t="s">
        <v>94</v>
      </c>
      <c r="Y17" t="s">
        <v>80</v>
      </c>
      <c r="Z17" t="s">
        <v>72</v>
      </c>
      <c r="AA17" t="s">
        <v>113</v>
      </c>
      <c r="AB17" t="s">
        <v>90</v>
      </c>
      <c r="AC17" t="s">
        <v>72</v>
      </c>
      <c r="AD17" t="s">
        <v>136</v>
      </c>
    </row>
    <row r="18" spans="1:30" hidden="1" x14ac:dyDescent="0.25">
      <c r="A18" t="s">
        <v>60</v>
      </c>
      <c r="B18" t="s">
        <v>61</v>
      </c>
      <c r="C18" t="s">
        <v>177</v>
      </c>
      <c r="D18" t="s">
        <v>175</v>
      </c>
      <c r="E18" t="s">
        <v>178</v>
      </c>
      <c r="F18" t="s">
        <v>65</v>
      </c>
      <c r="G18" t="s">
        <v>135</v>
      </c>
      <c r="H18" t="s">
        <v>94</v>
      </c>
      <c r="I18" t="s">
        <v>117</v>
      </c>
      <c r="J18" t="s">
        <v>179</v>
      </c>
      <c r="K18" t="s">
        <v>70</v>
      </c>
      <c r="L18" t="s">
        <v>99</v>
      </c>
      <c r="M18" t="s">
        <v>98</v>
      </c>
      <c r="N18" t="s">
        <v>142</v>
      </c>
      <c r="O18" t="s">
        <v>180</v>
      </c>
      <c r="P18" t="s">
        <v>161</v>
      </c>
      <c r="Q18" t="s">
        <v>127</v>
      </c>
      <c r="R18" t="s">
        <v>149</v>
      </c>
      <c r="S18" t="s">
        <v>139</v>
      </c>
      <c r="T18" t="s">
        <v>155</v>
      </c>
      <c r="U18" t="s">
        <v>79</v>
      </c>
      <c r="V18" t="s">
        <v>162</v>
      </c>
      <c r="W18" t="s">
        <v>63</v>
      </c>
      <c r="X18" t="s">
        <v>64</v>
      </c>
      <c r="Y18" t="s">
        <v>96</v>
      </c>
      <c r="Z18" t="s">
        <v>113</v>
      </c>
      <c r="AA18" t="s">
        <v>76</v>
      </c>
      <c r="AB18" t="s">
        <v>181</v>
      </c>
      <c r="AC18" t="s">
        <v>74</v>
      </c>
      <c r="AD18" t="s">
        <v>152</v>
      </c>
    </row>
    <row r="19" spans="1:30" hidden="1" x14ac:dyDescent="0.25">
      <c r="A19" t="s">
        <v>85</v>
      </c>
      <c r="B19" t="s">
        <v>61</v>
      </c>
      <c r="C19" t="s">
        <v>177</v>
      </c>
      <c r="D19" t="s">
        <v>182</v>
      </c>
      <c r="E19" t="s">
        <v>183</v>
      </c>
      <c r="F19" t="s">
        <v>184</v>
      </c>
      <c r="G19" t="s">
        <v>106</v>
      </c>
      <c r="H19" t="s">
        <v>185</v>
      </c>
      <c r="I19" t="s">
        <v>186</v>
      </c>
      <c r="J19" t="s">
        <v>187</v>
      </c>
      <c r="K19" t="s">
        <v>98</v>
      </c>
      <c r="L19" t="s">
        <v>141</v>
      </c>
      <c r="M19" t="s">
        <v>78</v>
      </c>
      <c r="N19" t="s">
        <v>107</v>
      </c>
      <c r="O19" t="s">
        <v>188</v>
      </c>
      <c r="P19" t="s">
        <v>189</v>
      </c>
      <c r="Q19" t="s">
        <v>165</v>
      </c>
      <c r="R19" t="s">
        <v>117</v>
      </c>
      <c r="S19" t="s">
        <v>128</v>
      </c>
      <c r="T19" t="s">
        <v>152</v>
      </c>
      <c r="U19" t="s">
        <v>129</v>
      </c>
      <c r="V19" t="s">
        <v>156</v>
      </c>
      <c r="W19" t="s">
        <v>122</v>
      </c>
      <c r="X19" t="s">
        <v>76</v>
      </c>
      <c r="Y19" t="s">
        <v>95</v>
      </c>
      <c r="Z19" t="s">
        <v>95</v>
      </c>
      <c r="AA19" t="s">
        <v>65</v>
      </c>
      <c r="AB19" t="s">
        <v>81</v>
      </c>
      <c r="AC19" t="s">
        <v>67</v>
      </c>
      <c r="AD19" t="s">
        <v>149</v>
      </c>
    </row>
    <row r="20" spans="1:30" hidden="1" x14ac:dyDescent="0.25">
      <c r="A20" t="s">
        <v>104</v>
      </c>
      <c r="B20" t="s">
        <v>61</v>
      </c>
      <c r="C20" t="s">
        <v>177</v>
      </c>
      <c r="D20" t="s">
        <v>190</v>
      </c>
      <c r="E20" t="s">
        <v>191</v>
      </c>
      <c r="F20" t="s">
        <v>148</v>
      </c>
      <c r="G20" t="s">
        <v>93</v>
      </c>
      <c r="H20" t="s">
        <v>137</v>
      </c>
      <c r="I20" t="s">
        <v>192</v>
      </c>
      <c r="J20" t="s">
        <v>193</v>
      </c>
      <c r="K20" t="s">
        <v>64</v>
      </c>
      <c r="L20" t="s">
        <v>100</v>
      </c>
      <c r="M20" t="s">
        <v>121</v>
      </c>
      <c r="N20" t="s">
        <v>127</v>
      </c>
      <c r="O20" t="s">
        <v>164</v>
      </c>
      <c r="P20" t="s">
        <v>188</v>
      </c>
      <c r="Q20" t="s">
        <v>155</v>
      </c>
      <c r="R20" t="s">
        <v>155</v>
      </c>
      <c r="S20" t="s">
        <v>65</v>
      </c>
      <c r="T20" t="s">
        <v>176</v>
      </c>
      <c r="U20" t="s">
        <v>129</v>
      </c>
      <c r="V20" t="s">
        <v>135</v>
      </c>
      <c r="W20" t="s">
        <v>143</v>
      </c>
      <c r="X20" t="s">
        <v>78</v>
      </c>
      <c r="Y20" t="s">
        <v>75</v>
      </c>
      <c r="Z20" t="s">
        <v>98</v>
      </c>
      <c r="AA20" t="s">
        <v>153</v>
      </c>
      <c r="AB20" t="s">
        <v>134</v>
      </c>
      <c r="AC20" t="s">
        <v>77</v>
      </c>
      <c r="AD20" t="s">
        <v>176</v>
      </c>
    </row>
    <row r="21" spans="1:30" hidden="1" x14ac:dyDescent="0.25">
      <c r="A21" t="s">
        <v>60</v>
      </c>
      <c r="B21" t="s">
        <v>61</v>
      </c>
      <c r="C21" t="s">
        <v>194</v>
      </c>
      <c r="D21" t="s">
        <v>158</v>
      </c>
      <c r="E21" t="s">
        <v>191</v>
      </c>
      <c r="F21" t="s">
        <v>86</v>
      </c>
      <c r="G21" t="s">
        <v>176</v>
      </c>
      <c r="H21" t="s">
        <v>111</v>
      </c>
      <c r="I21" t="s">
        <v>195</v>
      </c>
      <c r="J21" t="s">
        <v>196</v>
      </c>
      <c r="K21" t="s">
        <v>123</v>
      </c>
      <c r="L21" t="s">
        <v>102</v>
      </c>
      <c r="M21" t="s">
        <v>78</v>
      </c>
      <c r="N21" t="s">
        <v>87</v>
      </c>
      <c r="O21" t="s">
        <v>178</v>
      </c>
      <c r="P21" t="s">
        <v>197</v>
      </c>
      <c r="Q21" t="s">
        <v>148</v>
      </c>
      <c r="R21" t="s">
        <v>86</v>
      </c>
      <c r="S21" t="s">
        <v>155</v>
      </c>
      <c r="T21" t="s">
        <v>195</v>
      </c>
      <c r="U21" t="s">
        <v>79</v>
      </c>
      <c r="V21" t="s">
        <v>155</v>
      </c>
      <c r="W21" t="s">
        <v>135</v>
      </c>
      <c r="X21" t="s">
        <v>136</v>
      </c>
      <c r="Y21" t="s">
        <v>70</v>
      </c>
      <c r="Z21" t="s">
        <v>78</v>
      </c>
      <c r="AA21" t="s">
        <v>198</v>
      </c>
      <c r="AB21" t="s">
        <v>181</v>
      </c>
      <c r="AC21" t="s">
        <v>76</v>
      </c>
      <c r="AD21" t="s">
        <v>192</v>
      </c>
    </row>
    <row r="22" spans="1:30" hidden="1" x14ac:dyDescent="0.25">
      <c r="A22" t="s">
        <v>85</v>
      </c>
      <c r="B22" t="s">
        <v>61</v>
      </c>
      <c r="C22" t="s">
        <v>194</v>
      </c>
      <c r="D22" t="s">
        <v>199</v>
      </c>
      <c r="E22" t="s">
        <v>200</v>
      </c>
      <c r="F22" t="s">
        <v>201</v>
      </c>
      <c r="G22" t="s">
        <v>135</v>
      </c>
      <c r="H22" t="s">
        <v>202</v>
      </c>
      <c r="I22" t="s">
        <v>146</v>
      </c>
      <c r="J22" t="s">
        <v>203</v>
      </c>
      <c r="K22" t="s">
        <v>75</v>
      </c>
      <c r="L22" t="s">
        <v>185</v>
      </c>
      <c r="M22" t="s">
        <v>63</v>
      </c>
      <c r="N22" t="s">
        <v>131</v>
      </c>
      <c r="O22" t="s">
        <v>197</v>
      </c>
      <c r="P22" t="s">
        <v>204</v>
      </c>
      <c r="Q22" t="s">
        <v>205</v>
      </c>
      <c r="R22" t="s">
        <v>148</v>
      </c>
      <c r="S22" t="s">
        <v>198</v>
      </c>
      <c r="T22" t="s">
        <v>155</v>
      </c>
      <c r="U22" t="s">
        <v>122</v>
      </c>
      <c r="V22" t="s">
        <v>168</v>
      </c>
      <c r="W22" t="s">
        <v>65</v>
      </c>
      <c r="X22" t="s">
        <v>123</v>
      </c>
      <c r="Y22" t="s">
        <v>106</v>
      </c>
      <c r="Z22" t="s">
        <v>94</v>
      </c>
      <c r="AA22" t="s">
        <v>206</v>
      </c>
      <c r="AB22" t="s">
        <v>100</v>
      </c>
      <c r="AC22" t="s">
        <v>106</v>
      </c>
      <c r="AD22" t="s">
        <v>145</v>
      </c>
    </row>
    <row r="23" spans="1:30" hidden="1" x14ac:dyDescent="0.25">
      <c r="A23" t="s">
        <v>104</v>
      </c>
      <c r="B23" t="s">
        <v>61</v>
      </c>
      <c r="C23" t="s">
        <v>194</v>
      </c>
      <c r="D23" t="s">
        <v>207</v>
      </c>
      <c r="E23" t="s">
        <v>208</v>
      </c>
      <c r="F23" t="s">
        <v>209</v>
      </c>
      <c r="G23" t="s">
        <v>152</v>
      </c>
      <c r="H23" t="s">
        <v>102</v>
      </c>
      <c r="I23" t="s">
        <v>205</v>
      </c>
      <c r="J23" t="s">
        <v>210</v>
      </c>
      <c r="K23" t="s">
        <v>78</v>
      </c>
      <c r="L23" t="s">
        <v>81</v>
      </c>
      <c r="M23" t="s">
        <v>70</v>
      </c>
      <c r="N23" t="s">
        <v>166</v>
      </c>
      <c r="O23" t="s">
        <v>211</v>
      </c>
      <c r="P23" t="s">
        <v>212</v>
      </c>
      <c r="Q23" t="s">
        <v>195</v>
      </c>
      <c r="R23" t="s">
        <v>119</v>
      </c>
      <c r="S23" t="s">
        <v>139</v>
      </c>
      <c r="T23" t="s">
        <v>107</v>
      </c>
      <c r="U23" t="s">
        <v>122</v>
      </c>
      <c r="V23" t="s">
        <v>117</v>
      </c>
      <c r="W23" t="s">
        <v>142</v>
      </c>
      <c r="X23" t="s">
        <v>124</v>
      </c>
      <c r="Y23" t="s">
        <v>123</v>
      </c>
      <c r="Z23" t="s">
        <v>67</v>
      </c>
      <c r="AA23" t="s">
        <v>87</v>
      </c>
      <c r="AB23" t="s">
        <v>134</v>
      </c>
      <c r="AC23" t="s">
        <v>136</v>
      </c>
      <c r="AD23" t="s">
        <v>180</v>
      </c>
    </row>
    <row r="24" spans="1:30" hidden="1" x14ac:dyDescent="0.25">
      <c r="A24" t="s">
        <v>60</v>
      </c>
      <c r="B24" t="s">
        <v>61</v>
      </c>
      <c r="C24" t="s">
        <v>213</v>
      </c>
      <c r="D24" t="s">
        <v>214</v>
      </c>
      <c r="E24" t="s">
        <v>169</v>
      </c>
      <c r="F24" t="s">
        <v>174</v>
      </c>
      <c r="G24" t="s">
        <v>107</v>
      </c>
      <c r="H24" t="s">
        <v>78</v>
      </c>
      <c r="I24" t="s">
        <v>215</v>
      </c>
      <c r="J24" t="s">
        <v>216</v>
      </c>
      <c r="K24" t="s">
        <v>153</v>
      </c>
      <c r="L24" t="s">
        <v>99</v>
      </c>
      <c r="M24" t="s">
        <v>136</v>
      </c>
      <c r="N24" t="s">
        <v>149</v>
      </c>
      <c r="O24" t="s">
        <v>211</v>
      </c>
      <c r="P24" t="s">
        <v>191</v>
      </c>
      <c r="Q24" t="s">
        <v>192</v>
      </c>
      <c r="R24" t="s">
        <v>173</v>
      </c>
      <c r="S24" t="s">
        <v>119</v>
      </c>
      <c r="T24" t="s">
        <v>174</v>
      </c>
      <c r="U24" t="s">
        <v>79</v>
      </c>
      <c r="V24" t="s">
        <v>140</v>
      </c>
      <c r="W24" t="s">
        <v>118</v>
      </c>
      <c r="X24" t="s">
        <v>63</v>
      </c>
      <c r="Y24" t="s">
        <v>198</v>
      </c>
      <c r="Z24" t="s">
        <v>70</v>
      </c>
      <c r="AA24" t="s">
        <v>118</v>
      </c>
      <c r="AB24" t="s">
        <v>96</v>
      </c>
      <c r="AC24" t="s">
        <v>63</v>
      </c>
      <c r="AD24" t="s">
        <v>178</v>
      </c>
    </row>
    <row r="25" spans="1:30" hidden="1" x14ac:dyDescent="0.25">
      <c r="A25" t="s">
        <v>85</v>
      </c>
      <c r="B25" t="s">
        <v>61</v>
      </c>
      <c r="C25" t="s">
        <v>213</v>
      </c>
      <c r="D25" t="s">
        <v>217</v>
      </c>
      <c r="E25" t="s">
        <v>218</v>
      </c>
      <c r="F25" t="s">
        <v>219</v>
      </c>
      <c r="G25" t="s">
        <v>152</v>
      </c>
      <c r="H25" t="s">
        <v>202</v>
      </c>
      <c r="I25" t="s">
        <v>118</v>
      </c>
      <c r="J25" t="s">
        <v>220</v>
      </c>
      <c r="K25" t="s">
        <v>84</v>
      </c>
      <c r="L25" t="s">
        <v>221</v>
      </c>
      <c r="M25" t="s">
        <v>162</v>
      </c>
      <c r="N25" t="s">
        <v>165</v>
      </c>
      <c r="O25" t="s">
        <v>214</v>
      </c>
      <c r="P25" t="s">
        <v>222</v>
      </c>
      <c r="Q25" t="s">
        <v>186</v>
      </c>
      <c r="R25" t="s">
        <v>161</v>
      </c>
      <c r="S25" t="s">
        <v>135</v>
      </c>
      <c r="T25" t="s">
        <v>119</v>
      </c>
      <c r="U25" t="s">
        <v>152</v>
      </c>
      <c r="V25" t="s">
        <v>176</v>
      </c>
      <c r="W25" t="s">
        <v>118</v>
      </c>
      <c r="X25" t="s">
        <v>143</v>
      </c>
      <c r="Y25" t="s">
        <v>65</v>
      </c>
      <c r="Z25" t="s">
        <v>76</v>
      </c>
      <c r="AA25" t="s">
        <v>215</v>
      </c>
      <c r="AB25" t="s">
        <v>110</v>
      </c>
      <c r="AC25" t="s">
        <v>135</v>
      </c>
      <c r="AD25" t="s">
        <v>219</v>
      </c>
    </row>
    <row r="26" spans="1:30" hidden="1" x14ac:dyDescent="0.25">
      <c r="A26" t="s">
        <v>104</v>
      </c>
      <c r="B26" t="s">
        <v>61</v>
      </c>
      <c r="C26" t="s">
        <v>213</v>
      </c>
      <c r="D26" t="s">
        <v>223</v>
      </c>
      <c r="E26" t="s">
        <v>224</v>
      </c>
      <c r="F26" t="s">
        <v>205</v>
      </c>
      <c r="G26" t="s">
        <v>166</v>
      </c>
      <c r="H26" t="s">
        <v>114</v>
      </c>
      <c r="I26" t="s">
        <v>148</v>
      </c>
      <c r="J26" t="s">
        <v>225</v>
      </c>
      <c r="K26" t="s">
        <v>76</v>
      </c>
      <c r="L26" t="s">
        <v>71</v>
      </c>
      <c r="M26" t="s">
        <v>153</v>
      </c>
      <c r="N26" t="s">
        <v>119</v>
      </c>
      <c r="O26" t="s">
        <v>158</v>
      </c>
      <c r="P26" t="s">
        <v>226</v>
      </c>
      <c r="Q26" t="s">
        <v>150</v>
      </c>
      <c r="R26" t="s">
        <v>180</v>
      </c>
      <c r="S26" t="s">
        <v>227</v>
      </c>
      <c r="T26" t="s">
        <v>192</v>
      </c>
      <c r="U26" t="s">
        <v>152</v>
      </c>
      <c r="V26" t="s">
        <v>149</v>
      </c>
      <c r="W26" t="s">
        <v>118</v>
      </c>
      <c r="X26" t="s">
        <v>63</v>
      </c>
      <c r="Y26" t="s">
        <v>156</v>
      </c>
      <c r="Z26" t="s">
        <v>129</v>
      </c>
      <c r="AA26" t="s">
        <v>140</v>
      </c>
      <c r="AB26" t="s">
        <v>98</v>
      </c>
      <c r="AC26" t="s">
        <v>93</v>
      </c>
      <c r="AD26" t="s">
        <v>186</v>
      </c>
    </row>
    <row r="27" spans="1:30" hidden="1" x14ac:dyDescent="0.25">
      <c r="A27" t="s">
        <v>60</v>
      </c>
      <c r="B27" t="s">
        <v>61</v>
      </c>
      <c r="C27" t="s">
        <v>228</v>
      </c>
      <c r="D27" t="s">
        <v>169</v>
      </c>
      <c r="E27" t="s">
        <v>229</v>
      </c>
      <c r="F27" t="s">
        <v>205</v>
      </c>
      <c r="G27" t="s">
        <v>180</v>
      </c>
      <c r="H27" t="s">
        <v>153</v>
      </c>
      <c r="I27" t="s">
        <v>165</v>
      </c>
      <c r="J27" t="s">
        <v>230</v>
      </c>
      <c r="K27" t="s">
        <v>65</v>
      </c>
      <c r="L27" t="s">
        <v>137</v>
      </c>
      <c r="M27" t="s">
        <v>93</v>
      </c>
      <c r="N27" t="s">
        <v>131</v>
      </c>
      <c r="O27" t="s">
        <v>201</v>
      </c>
      <c r="P27" t="s">
        <v>199</v>
      </c>
      <c r="Q27" t="s">
        <v>205</v>
      </c>
      <c r="R27" t="s">
        <v>219</v>
      </c>
      <c r="S27" t="s">
        <v>145</v>
      </c>
      <c r="T27" t="s">
        <v>184</v>
      </c>
      <c r="U27" t="s">
        <v>79</v>
      </c>
      <c r="V27" t="s">
        <v>174</v>
      </c>
      <c r="W27" t="s">
        <v>166</v>
      </c>
      <c r="X27" t="s">
        <v>135</v>
      </c>
      <c r="Y27" t="s">
        <v>176</v>
      </c>
      <c r="Z27" t="s">
        <v>122</v>
      </c>
      <c r="AA27" t="s">
        <v>148</v>
      </c>
      <c r="AB27" t="s">
        <v>73</v>
      </c>
      <c r="AC27" t="s">
        <v>118</v>
      </c>
      <c r="AD27" t="s">
        <v>170</v>
      </c>
    </row>
    <row r="28" spans="1:30" hidden="1" x14ac:dyDescent="0.25">
      <c r="A28" t="s">
        <v>85</v>
      </c>
      <c r="B28" t="s">
        <v>61</v>
      </c>
      <c r="C28" t="s">
        <v>228</v>
      </c>
      <c r="D28" t="s">
        <v>231</v>
      </c>
      <c r="E28" t="s">
        <v>232</v>
      </c>
      <c r="F28" t="s">
        <v>146</v>
      </c>
      <c r="G28" t="s">
        <v>166</v>
      </c>
      <c r="H28" t="s">
        <v>233</v>
      </c>
      <c r="I28" t="s">
        <v>100</v>
      </c>
      <c r="J28" t="s">
        <v>234</v>
      </c>
      <c r="K28" t="s">
        <v>75</v>
      </c>
      <c r="L28" t="s">
        <v>235</v>
      </c>
      <c r="M28" t="s">
        <v>87</v>
      </c>
      <c r="N28" t="s">
        <v>174</v>
      </c>
      <c r="O28" t="s">
        <v>169</v>
      </c>
      <c r="P28" t="s">
        <v>200</v>
      </c>
      <c r="Q28" t="s">
        <v>125</v>
      </c>
      <c r="R28" t="s">
        <v>145</v>
      </c>
      <c r="S28" t="s">
        <v>127</v>
      </c>
      <c r="T28" t="s">
        <v>174</v>
      </c>
      <c r="U28" t="s">
        <v>149</v>
      </c>
      <c r="V28" t="s">
        <v>155</v>
      </c>
      <c r="W28" t="s">
        <v>166</v>
      </c>
      <c r="X28" t="s">
        <v>93</v>
      </c>
      <c r="Y28" t="s">
        <v>131</v>
      </c>
      <c r="Z28" t="s">
        <v>153</v>
      </c>
      <c r="AA28" t="s">
        <v>150</v>
      </c>
      <c r="AB28" t="s">
        <v>136</v>
      </c>
      <c r="AC28" t="s">
        <v>227</v>
      </c>
      <c r="AD28" t="s">
        <v>146</v>
      </c>
    </row>
    <row r="29" spans="1:30" hidden="1" x14ac:dyDescent="0.25">
      <c r="A29" t="s">
        <v>104</v>
      </c>
      <c r="B29" t="s">
        <v>61</v>
      </c>
      <c r="C29" t="s">
        <v>228</v>
      </c>
      <c r="D29" t="s">
        <v>208</v>
      </c>
      <c r="E29" t="s">
        <v>126</v>
      </c>
      <c r="F29" t="s">
        <v>175</v>
      </c>
      <c r="G29" t="s">
        <v>86</v>
      </c>
      <c r="H29" t="s">
        <v>133</v>
      </c>
      <c r="I29" t="s">
        <v>106</v>
      </c>
      <c r="J29" t="s">
        <v>203</v>
      </c>
      <c r="K29" t="s">
        <v>123</v>
      </c>
      <c r="L29" t="s">
        <v>71</v>
      </c>
      <c r="M29" t="s">
        <v>135</v>
      </c>
      <c r="N29" t="s">
        <v>192</v>
      </c>
      <c r="O29" t="s">
        <v>157</v>
      </c>
      <c r="P29" t="s">
        <v>217</v>
      </c>
      <c r="Q29" t="s">
        <v>236</v>
      </c>
      <c r="R29" t="s">
        <v>188</v>
      </c>
      <c r="S29" t="s">
        <v>131</v>
      </c>
      <c r="T29" t="s">
        <v>209</v>
      </c>
      <c r="U29" t="s">
        <v>149</v>
      </c>
      <c r="V29" t="s">
        <v>86</v>
      </c>
      <c r="W29" t="s">
        <v>166</v>
      </c>
      <c r="X29" t="s">
        <v>65</v>
      </c>
      <c r="Y29" t="s">
        <v>140</v>
      </c>
      <c r="Z29" t="s">
        <v>63</v>
      </c>
      <c r="AA29" t="s">
        <v>161</v>
      </c>
      <c r="AB29" t="s">
        <v>70</v>
      </c>
      <c r="AC29" t="s">
        <v>127</v>
      </c>
      <c r="AD29" t="s">
        <v>237</v>
      </c>
    </row>
    <row r="30" spans="1:30" hidden="1" x14ac:dyDescent="0.25">
      <c r="A30" t="s">
        <v>60</v>
      </c>
      <c r="B30" t="s">
        <v>61</v>
      </c>
      <c r="C30" t="s">
        <v>238</v>
      </c>
      <c r="D30" t="s">
        <v>239</v>
      </c>
      <c r="E30" t="s">
        <v>169</v>
      </c>
      <c r="F30" t="s">
        <v>211</v>
      </c>
      <c r="G30" t="s">
        <v>205</v>
      </c>
      <c r="H30" t="s">
        <v>122</v>
      </c>
      <c r="I30" t="s">
        <v>146</v>
      </c>
      <c r="J30" t="s">
        <v>240</v>
      </c>
      <c r="K30" t="s">
        <v>135</v>
      </c>
      <c r="L30" t="s">
        <v>68</v>
      </c>
      <c r="M30" t="s">
        <v>142</v>
      </c>
      <c r="N30" t="s">
        <v>174</v>
      </c>
      <c r="O30" t="s">
        <v>191</v>
      </c>
      <c r="P30" t="s">
        <v>241</v>
      </c>
      <c r="Q30" t="s">
        <v>188</v>
      </c>
      <c r="R30" t="s">
        <v>242</v>
      </c>
      <c r="S30" t="s">
        <v>175</v>
      </c>
      <c r="T30" t="s">
        <v>158</v>
      </c>
      <c r="U30" t="s">
        <v>79</v>
      </c>
      <c r="V30" t="s">
        <v>164</v>
      </c>
      <c r="W30" t="s">
        <v>131</v>
      </c>
      <c r="X30" t="s">
        <v>152</v>
      </c>
      <c r="Y30" t="s">
        <v>176</v>
      </c>
      <c r="Z30" t="s">
        <v>135</v>
      </c>
      <c r="AA30" t="s">
        <v>119</v>
      </c>
      <c r="AB30" t="s">
        <v>63</v>
      </c>
      <c r="AC30" t="s">
        <v>87</v>
      </c>
      <c r="AD30" t="s">
        <v>243</v>
      </c>
    </row>
    <row r="31" spans="1:30" hidden="1" x14ac:dyDescent="0.25">
      <c r="A31" t="s">
        <v>85</v>
      </c>
      <c r="B31" t="s">
        <v>61</v>
      </c>
      <c r="C31" t="s">
        <v>238</v>
      </c>
      <c r="D31" t="s">
        <v>244</v>
      </c>
      <c r="E31" t="s">
        <v>245</v>
      </c>
      <c r="F31" t="s">
        <v>246</v>
      </c>
      <c r="G31" t="s">
        <v>131</v>
      </c>
      <c r="H31" t="s">
        <v>90</v>
      </c>
      <c r="I31" t="s">
        <v>111</v>
      </c>
      <c r="J31" t="s">
        <v>247</v>
      </c>
      <c r="K31" t="s">
        <v>133</v>
      </c>
      <c r="L31" t="s">
        <v>248</v>
      </c>
      <c r="M31" t="s">
        <v>166</v>
      </c>
      <c r="N31" t="s">
        <v>145</v>
      </c>
      <c r="O31" t="s">
        <v>249</v>
      </c>
      <c r="P31" t="s">
        <v>250</v>
      </c>
      <c r="Q31" t="s">
        <v>251</v>
      </c>
      <c r="R31" t="s">
        <v>184</v>
      </c>
      <c r="S31" t="s">
        <v>149</v>
      </c>
      <c r="T31" t="s">
        <v>236</v>
      </c>
      <c r="U31" t="s">
        <v>86</v>
      </c>
      <c r="V31" t="s">
        <v>149</v>
      </c>
      <c r="W31" t="s">
        <v>119</v>
      </c>
      <c r="X31" t="s">
        <v>142</v>
      </c>
      <c r="Y31" t="s">
        <v>149</v>
      </c>
      <c r="Z31" t="s">
        <v>156</v>
      </c>
      <c r="AA31" t="s">
        <v>173</v>
      </c>
      <c r="AB31" t="s">
        <v>106</v>
      </c>
      <c r="AC31" t="s">
        <v>227</v>
      </c>
      <c r="AD31" t="s">
        <v>201</v>
      </c>
    </row>
    <row r="32" spans="1:30" hidden="1" x14ac:dyDescent="0.25">
      <c r="A32" t="s">
        <v>104</v>
      </c>
      <c r="B32" t="s">
        <v>61</v>
      </c>
      <c r="C32" t="s">
        <v>238</v>
      </c>
      <c r="D32" t="s">
        <v>252</v>
      </c>
      <c r="E32" t="s">
        <v>239</v>
      </c>
      <c r="F32" t="s">
        <v>253</v>
      </c>
      <c r="G32" t="s">
        <v>150</v>
      </c>
      <c r="H32" t="s">
        <v>121</v>
      </c>
      <c r="I32" t="s">
        <v>140</v>
      </c>
      <c r="J32" t="s">
        <v>254</v>
      </c>
      <c r="K32" t="s">
        <v>106</v>
      </c>
      <c r="L32" t="s">
        <v>112</v>
      </c>
      <c r="M32" t="s">
        <v>118</v>
      </c>
      <c r="N32" t="s">
        <v>150</v>
      </c>
      <c r="O32" t="s">
        <v>169</v>
      </c>
      <c r="P32" t="s">
        <v>255</v>
      </c>
      <c r="Q32" t="s">
        <v>184</v>
      </c>
      <c r="R32" t="s">
        <v>146</v>
      </c>
      <c r="S32" t="s">
        <v>150</v>
      </c>
      <c r="T32" t="s">
        <v>132</v>
      </c>
      <c r="U32" t="s">
        <v>86</v>
      </c>
      <c r="V32" t="s">
        <v>165</v>
      </c>
      <c r="W32" t="s">
        <v>195</v>
      </c>
      <c r="X32" t="s">
        <v>168</v>
      </c>
      <c r="Y32" t="s">
        <v>155</v>
      </c>
      <c r="Z32" t="s">
        <v>65</v>
      </c>
      <c r="AA32" t="s">
        <v>215</v>
      </c>
      <c r="AB32" t="s">
        <v>153</v>
      </c>
      <c r="AC32" t="s">
        <v>117</v>
      </c>
      <c r="AD32" t="s">
        <v>207</v>
      </c>
    </row>
    <row r="33" spans="1:30" hidden="1" x14ac:dyDescent="0.25">
      <c r="A33" t="s">
        <v>60</v>
      </c>
      <c r="B33" t="s">
        <v>61</v>
      </c>
      <c r="C33" t="s">
        <v>256</v>
      </c>
      <c r="D33" t="s">
        <v>257</v>
      </c>
      <c r="E33" t="s">
        <v>191</v>
      </c>
      <c r="F33" t="s">
        <v>258</v>
      </c>
      <c r="G33" t="s">
        <v>132</v>
      </c>
      <c r="H33" t="s">
        <v>152</v>
      </c>
      <c r="I33" t="s">
        <v>226</v>
      </c>
      <c r="J33" t="s">
        <v>259</v>
      </c>
      <c r="K33" t="s">
        <v>87</v>
      </c>
      <c r="L33" t="s">
        <v>89</v>
      </c>
      <c r="M33" t="s">
        <v>127</v>
      </c>
      <c r="N33" t="s">
        <v>260</v>
      </c>
      <c r="O33" t="s">
        <v>249</v>
      </c>
      <c r="P33" t="s">
        <v>261</v>
      </c>
      <c r="Q33" t="s">
        <v>132</v>
      </c>
      <c r="R33" t="s">
        <v>157</v>
      </c>
      <c r="S33" t="s">
        <v>197</v>
      </c>
      <c r="T33" t="s">
        <v>262</v>
      </c>
      <c r="U33" t="s">
        <v>79</v>
      </c>
      <c r="V33" t="s">
        <v>211</v>
      </c>
      <c r="W33" t="s">
        <v>173</v>
      </c>
      <c r="X33" t="s">
        <v>149</v>
      </c>
      <c r="Y33" t="s">
        <v>166</v>
      </c>
      <c r="Z33" t="s">
        <v>118</v>
      </c>
      <c r="AA33" t="s">
        <v>180</v>
      </c>
      <c r="AB33" t="s">
        <v>142</v>
      </c>
      <c r="AC33" t="s">
        <v>148</v>
      </c>
      <c r="AD33" t="s">
        <v>263</v>
      </c>
    </row>
    <row r="34" spans="1:30" hidden="1" x14ac:dyDescent="0.25">
      <c r="A34" t="s">
        <v>85</v>
      </c>
      <c r="B34" t="s">
        <v>61</v>
      </c>
      <c r="C34" t="s">
        <v>264</v>
      </c>
      <c r="D34" t="s">
        <v>241</v>
      </c>
      <c r="E34" t="s">
        <v>239</v>
      </c>
      <c r="F34" t="s">
        <v>265</v>
      </c>
      <c r="G34" t="s">
        <v>236</v>
      </c>
      <c r="H34" t="s">
        <v>100</v>
      </c>
      <c r="I34" t="s">
        <v>107</v>
      </c>
      <c r="J34" t="s">
        <v>266</v>
      </c>
      <c r="K34" t="s">
        <v>64</v>
      </c>
      <c r="L34" t="s">
        <v>267</v>
      </c>
      <c r="M34" t="s">
        <v>195</v>
      </c>
      <c r="N34" t="s">
        <v>260</v>
      </c>
      <c r="O34" t="s">
        <v>252</v>
      </c>
      <c r="P34" t="s">
        <v>268</v>
      </c>
      <c r="Q34" t="s">
        <v>269</v>
      </c>
      <c r="R34" t="s">
        <v>251</v>
      </c>
      <c r="S34" t="s">
        <v>195</v>
      </c>
      <c r="T34" t="s">
        <v>88</v>
      </c>
      <c r="U34" t="s">
        <v>174</v>
      </c>
      <c r="V34" t="s">
        <v>107</v>
      </c>
      <c r="W34" t="s">
        <v>165</v>
      </c>
      <c r="X34" t="s">
        <v>168</v>
      </c>
      <c r="Y34" t="s">
        <v>155</v>
      </c>
      <c r="Z34" t="s">
        <v>162</v>
      </c>
      <c r="AA34" t="s">
        <v>173</v>
      </c>
      <c r="AB34" t="s">
        <v>93</v>
      </c>
      <c r="AC34" t="s">
        <v>166</v>
      </c>
      <c r="AD34" t="s">
        <v>189</v>
      </c>
    </row>
    <row r="35" spans="1:30" hidden="1" x14ac:dyDescent="0.25">
      <c r="A35" t="s">
        <v>104</v>
      </c>
      <c r="B35" t="s">
        <v>61</v>
      </c>
      <c r="C35" t="s">
        <v>264</v>
      </c>
      <c r="D35" t="s">
        <v>245</v>
      </c>
      <c r="E35" t="s">
        <v>169</v>
      </c>
      <c r="F35" t="s">
        <v>270</v>
      </c>
      <c r="G35" t="s">
        <v>184</v>
      </c>
      <c r="H35" t="s">
        <v>70</v>
      </c>
      <c r="I35" t="s">
        <v>251</v>
      </c>
      <c r="J35" t="s">
        <v>271</v>
      </c>
      <c r="K35" t="s">
        <v>142</v>
      </c>
      <c r="L35" t="s">
        <v>109</v>
      </c>
      <c r="M35" t="s">
        <v>227</v>
      </c>
      <c r="N35" t="s">
        <v>260</v>
      </c>
      <c r="O35" t="s">
        <v>272</v>
      </c>
      <c r="P35" t="s">
        <v>265</v>
      </c>
      <c r="Q35" t="s">
        <v>197</v>
      </c>
      <c r="R35" t="s">
        <v>170</v>
      </c>
      <c r="S35" t="s">
        <v>209</v>
      </c>
      <c r="T35" t="s">
        <v>190</v>
      </c>
      <c r="U35" t="s">
        <v>174</v>
      </c>
      <c r="V35" t="s">
        <v>164</v>
      </c>
      <c r="W35" t="s">
        <v>174</v>
      </c>
      <c r="X35" t="s">
        <v>176</v>
      </c>
      <c r="Y35" t="s">
        <v>155</v>
      </c>
      <c r="Z35" t="s">
        <v>168</v>
      </c>
      <c r="AA35" t="s">
        <v>150</v>
      </c>
      <c r="AB35" t="s">
        <v>65</v>
      </c>
      <c r="AC35" t="s">
        <v>149</v>
      </c>
      <c r="AD35" t="s">
        <v>239</v>
      </c>
    </row>
    <row r="36" spans="1:30" hidden="1" x14ac:dyDescent="0.25">
      <c r="A36" t="s">
        <v>60</v>
      </c>
      <c r="B36" t="s">
        <v>61</v>
      </c>
      <c r="C36" t="s">
        <v>273</v>
      </c>
      <c r="D36" t="s">
        <v>274</v>
      </c>
      <c r="E36" t="s">
        <v>275</v>
      </c>
      <c r="F36" t="s">
        <v>218</v>
      </c>
      <c r="G36" t="s">
        <v>190</v>
      </c>
      <c r="H36" t="s">
        <v>155</v>
      </c>
      <c r="I36" t="s">
        <v>243</v>
      </c>
      <c r="J36" t="s">
        <v>276</v>
      </c>
      <c r="K36" t="s">
        <v>155</v>
      </c>
      <c r="L36" t="s">
        <v>91</v>
      </c>
      <c r="M36" t="s">
        <v>148</v>
      </c>
      <c r="N36" t="s">
        <v>178</v>
      </c>
      <c r="O36" t="s">
        <v>277</v>
      </c>
      <c r="P36" t="s">
        <v>270</v>
      </c>
      <c r="Q36" t="s">
        <v>242</v>
      </c>
      <c r="R36" t="s">
        <v>278</v>
      </c>
      <c r="S36" t="s">
        <v>201</v>
      </c>
      <c r="T36" t="s">
        <v>243</v>
      </c>
      <c r="U36" t="s">
        <v>79</v>
      </c>
      <c r="V36" t="s">
        <v>132</v>
      </c>
      <c r="W36" t="s">
        <v>178</v>
      </c>
      <c r="X36" t="s">
        <v>206</v>
      </c>
      <c r="Y36" t="s">
        <v>140</v>
      </c>
      <c r="Z36" t="s">
        <v>117</v>
      </c>
      <c r="AA36" t="s">
        <v>164</v>
      </c>
      <c r="AB36" t="s">
        <v>65</v>
      </c>
      <c r="AC36" t="s">
        <v>206</v>
      </c>
      <c r="AD36" t="s">
        <v>243</v>
      </c>
    </row>
    <row r="37" spans="1:30" hidden="1" x14ac:dyDescent="0.25">
      <c r="A37" t="s">
        <v>85</v>
      </c>
      <c r="B37" t="s">
        <v>61</v>
      </c>
      <c r="C37" t="s">
        <v>273</v>
      </c>
      <c r="D37" t="s">
        <v>279</v>
      </c>
      <c r="E37" t="s">
        <v>245</v>
      </c>
      <c r="F37" t="s">
        <v>280</v>
      </c>
      <c r="G37" t="s">
        <v>132</v>
      </c>
      <c r="H37" t="s">
        <v>82</v>
      </c>
      <c r="I37" t="s">
        <v>192</v>
      </c>
      <c r="J37" t="s">
        <v>281</v>
      </c>
      <c r="K37" t="s">
        <v>123</v>
      </c>
      <c r="L37" t="s">
        <v>282</v>
      </c>
      <c r="M37" t="s">
        <v>209</v>
      </c>
      <c r="N37" t="s">
        <v>178</v>
      </c>
      <c r="O37" t="s">
        <v>245</v>
      </c>
      <c r="P37" t="s">
        <v>199</v>
      </c>
      <c r="Q37" t="s">
        <v>189</v>
      </c>
      <c r="R37" t="s">
        <v>170</v>
      </c>
      <c r="S37" t="s">
        <v>165</v>
      </c>
      <c r="T37" t="s">
        <v>237</v>
      </c>
      <c r="U37" t="s">
        <v>192</v>
      </c>
      <c r="V37" t="s">
        <v>131</v>
      </c>
      <c r="W37" t="s">
        <v>173</v>
      </c>
      <c r="X37" t="s">
        <v>127</v>
      </c>
      <c r="Y37" t="s">
        <v>149</v>
      </c>
      <c r="Z37" t="s">
        <v>152</v>
      </c>
      <c r="AA37" t="s">
        <v>145</v>
      </c>
      <c r="AB37" t="s">
        <v>122</v>
      </c>
      <c r="AC37" t="s">
        <v>148</v>
      </c>
      <c r="AD37" t="s">
        <v>253</v>
      </c>
    </row>
    <row r="38" spans="1:30" hidden="1" x14ac:dyDescent="0.25">
      <c r="A38" t="s">
        <v>104</v>
      </c>
      <c r="B38" t="s">
        <v>61</v>
      </c>
      <c r="C38" t="s">
        <v>273</v>
      </c>
      <c r="D38" t="s">
        <v>232</v>
      </c>
      <c r="E38" t="s">
        <v>283</v>
      </c>
      <c r="F38" t="s">
        <v>284</v>
      </c>
      <c r="G38" t="s">
        <v>158</v>
      </c>
      <c r="H38" t="s">
        <v>106</v>
      </c>
      <c r="I38" t="s">
        <v>253</v>
      </c>
      <c r="J38" t="s">
        <v>285</v>
      </c>
      <c r="K38" t="s">
        <v>118</v>
      </c>
      <c r="L38" t="s">
        <v>171</v>
      </c>
      <c r="M38" t="s">
        <v>86</v>
      </c>
      <c r="N38" t="s">
        <v>178</v>
      </c>
      <c r="O38" t="s">
        <v>263</v>
      </c>
      <c r="P38" t="s">
        <v>274</v>
      </c>
      <c r="Q38" t="s">
        <v>201</v>
      </c>
      <c r="R38" t="s">
        <v>286</v>
      </c>
      <c r="S38" t="s">
        <v>219</v>
      </c>
      <c r="T38" t="s">
        <v>207</v>
      </c>
      <c r="U38" t="s">
        <v>192</v>
      </c>
      <c r="V38" t="s">
        <v>209</v>
      </c>
      <c r="W38" t="s">
        <v>205</v>
      </c>
      <c r="X38" t="s">
        <v>149</v>
      </c>
      <c r="Y38" t="s">
        <v>148</v>
      </c>
      <c r="Z38" t="s">
        <v>127</v>
      </c>
      <c r="AA38" t="s">
        <v>287</v>
      </c>
      <c r="AB38" t="s">
        <v>93</v>
      </c>
      <c r="AC38" t="s">
        <v>107</v>
      </c>
      <c r="AD38" t="s">
        <v>246</v>
      </c>
    </row>
    <row r="39" spans="1:30" hidden="1" x14ac:dyDescent="0.25">
      <c r="A39" t="s">
        <v>60</v>
      </c>
      <c r="B39" t="s">
        <v>288</v>
      </c>
      <c r="C39" t="s">
        <v>62</v>
      </c>
      <c r="D39" t="s">
        <v>244</v>
      </c>
      <c r="E39" t="s">
        <v>252</v>
      </c>
      <c r="F39" t="s">
        <v>279</v>
      </c>
      <c r="G39" t="s">
        <v>262</v>
      </c>
      <c r="H39" t="s">
        <v>127</v>
      </c>
      <c r="I39" t="s">
        <v>243</v>
      </c>
      <c r="J39" t="s">
        <v>289</v>
      </c>
      <c r="K39" t="s">
        <v>166</v>
      </c>
      <c r="L39" t="s">
        <v>92</v>
      </c>
      <c r="M39" t="s">
        <v>119</v>
      </c>
      <c r="N39" t="s">
        <v>186</v>
      </c>
      <c r="O39" t="s">
        <v>257</v>
      </c>
      <c r="P39" t="s">
        <v>249</v>
      </c>
      <c r="Q39" t="s">
        <v>201</v>
      </c>
      <c r="R39" t="s">
        <v>272</v>
      </c>
      <c r="S39" t="s">
        <v>246</v>
      </c>
      <c r="T39" t="s">
        <v>258</v>
      </c>
      <c r="U39" t="s">
        <v>79</v>
      </c>
      <c r="V39" t="s">
        <v>88</v>
      </c>
      <c r="W39" t="s">
        <v>211</v>
      </c>
      <c r="X39" t="s">
        <v>161</v>
      </c>
      <c r="Y39" t="s">
        <v>86</v>
      </c>
      <c r="Z39" t="s">
        <v>166</v>
      </c>
      <c r="AA39" t="s">
        <v>260</v>
      </c>
      <c r="AB39" t="s">
        <v>135</v>
      </c>
      <c r="AC39" t="s">
        <v>161</v>
      </c>
      <c r="AD39" t="s">
        <v>170</v>
      </c>
    </row>
    <row r="40" spans="1:30" hidden="1" x14ac:dyDescent="0.25">
      <c r="A40" t="s">
        <v>85</v>
      </c>
      <c r="B40" t="s">
        <v>288</v>
      </c>
      <c r="C40" t="s">
        <v>62</v>
      </c>
      <c r="D40" t="s">
        <v>290</v>
      </c>
      <c r="E40" t="s">
        <v>291</v>
      </c>
      <c r="F40" t="s">
        <v>292</v>
      </c>
      <c r="G40" t="s">
        <v>242</v>
      </c>
      <c r="H40" t="s">
        <v>91</v>
      </c>
      <c r="I40" t="s">
        <v>178</v>
      </c>
      <c r="J40" t="s">
        <v>244</v>
      </c>
      <c r="K40" t="s">
        <v>63</v>
      </c>
      <c r="L40" t="s">
        <v>293</v>
      </c>
      <c r="M40" t="s">
        <v>219</v>
      </c>
      <c r="N40" t="s">
        <v>178</v>
      </c>
      <c r="O40" t="s">
        <v>294</v>
      </c>
      <c r="P40" t="s">
        <v>243</v>
      </c>
      <c r="Q40" t="s">
        <v>229</v>
      </c>
      <c r="R40" t="s">
        <v>207</v>
      </c>
      <c r="S40" t="s">
        <v>173</v>
      </c>
      <c r="T40" t="s">
        <v>214</v>
      </c>
      <c r="U40" t="s">
        <v>164</v>
      </c>
      <c r="V40" t="s">
        <v>180</v>
      </c>
      <c r="W40" t="s">
        <v>209</v>
      </c>
      <c r="X40" t="s">
        <v>149</v>
      </c>
      <c r="Y40" t="s">
        <v>215</v>
      </c>
      <c r="Z40" t="s">
        <v>148</v>
      </c>
      <c r="AA40" t="s">
        <v>287</v>
      </c>
      <c r="AB40" t="s">
        <v>156</v>
      </c>
      <c r="AC40" t="s">
        <v>86</v>
      </c>
      <c r="AD40" t="s">
        <v>125</v>
      </c>
    </row>
    <row r="41" spans="1:30" hidden="1" x14ac:dyDescent="0.25">
      <c r="A41" t="s">
        <v>104</v>
      </c>
      <c r="B41" t="s">
        <v>288</v>
      </c>
      <c r="C41" t="s">
        <v>62</v>
      </c>
      <c r="D41" t="s">
        <v>222</v>
      </c>
      <c r="E41" t="s">
        <v>295</v>
      </c>
      <c r="F41" t="s">
        <v>296</v>
      </c>
      <c r="G41" t="s">
        <v>269</v>
      </c>
      <c r="H41" t="s">
        <v>70</v>
      </c>
      <c r="I41" t="s">
        <v>144</v>
      </c>
      <c r="J41" t="s">
        <v>297</v>
      </c>
      <c r="K41" t="s">
        <v>152</v>
      </c>
      <c r="L41" t="s">
        <v>248</v>
      </c>
      <c r="M41" t="s">
        <v>180</v>
      </c>
      <c r="N41" t="s">
        <v>175</v>
      </c>
      <c r="O41" t="s">
        <v>245</v>
      </c>
      <c r="P41" t="s">
        <v>278</v>
      </c>
      <c r="Q41" t="s">
        <v>246</v>
      </c>
      <c r="R41" t="s">
        <v>278</v>
      </c>
      <c r="S41" t="s">
        <v>146</v>
      </c>
      <c r="T41" t="s">
        <v>169</v>
      </c>
      <c r="U41" t="s">
        <v>164</v>
      </c>
      <c r="V41" t="s">
        <v>188</v>
      </c>
      <c r="W41" t="s">
        <v>175</v>
      </c>
      <c r="X41" t="s">
        <v>195</v>
      </c>
      <c r="Y41" t="s">
        <v>192</v>
      </c>
      <c r="Z41" t="s">
        <v>149</v>
      </c>
      <c r="AA41" t="s">
        <v>164</v>
      </c>
      <c r="AB41" t="s">
        <v>142</v>
      </c>
      <c r="AC41" t="s">
        <v>161</v>
      </c>
      <c r="AD41" t="s">
        <v>242</v>
      </c>
    </row>
    <row r="42" spans="1:30" hidden="1" x14ac:dyDescent="0.25">
      <c r="A42" t="s">
        <v>60</v>
      </c>
      <c r="B42" t="s">
        <v>288</v>
      </c>
      <c r="C42" t="s">
        <v>116</v>
      </c>
      <c r="D42" t="s">
        <v>298</v>
      </c>
      <c r="E42" t="s">
        <v>299</v>
      </c>
      <c r="F42" t="s">
        <v>290</v>
      </c>
      <c r="G42" t="s">
        <v>189</v>
      </c>
      <c r="H42" t="s">
        <v>127</v>
      </c>
      <c r="I42" t="s">
        <v>226</v>
      </c>
      <c r="J42" t="s">
        <v>249</v>
      </c>
      <c r="K42" t="s">
        <v>148</v>
      </c>
      <c r="L42" t="s">
        <v>202</v>
      </c>
      <c r="M42" t="s">
        <v>131</v>
      </c>
      <c r="N42" t="s">
        <v>125</v>
      </c>
      <c r="O42" t="s">
        <v>199</v>
      </c>
      <c r="P42" t="s">
        <v>300</v>
      </c>
      <c r="Q42" t="s">
        <v>170</v>
      </c>
      <c r="R42" t="s">
        <v>252</v>
      </c>
      <c r="S42" t="s">
        <v>246</v>
      </c>
      <c r="T42" t="s">
        <v>283</v>
      </c>
      <c r="U42" t="s">
        <v>79</v>
      </c>
      <c r="V42" t="s">
        <v>146</v>
      </c>
      <c r="W42" t="s">
        <v>125</v>
      </c>
      <c r="X42" t="s">
        <v>165</v>
      </c>
      <c r="Y42" t="s">
        <v>215</v>
      </c>
      <c r="Z42" t="s">
        <v>140</v>
      </c>
      <c r="AA42" t="s">
        <v>236</v>
      </c>
      <c r="AB42" t="s">
        <v>118</v>
      </c>
      <c r="AC42" t="s">
        <v>165</v>
      </c>
      <c r="AD42" t="s">
        <v>201</v>
      </c>
    </row>
    <row r="43" spans="1:30" hidden="1" x14ac:dyDescent="0.25">
      <c r="A43" t="s">
        <v>85</v>
      </c>
      <c r="B43" t="s">
        <v>288</v>
      </c>
      <c r="C43" t="s">
        <v>116</v>
      </c>
      <c r="D43" t="s">
        <v>301</v>
      </c>
      <c r="E43" t="s">
        <v>291</v>
      </c>
      <c r="F43" t="s">
        <v>302</v>
      </c>
      <c r="G43" t="s">
        <v>286</v>
      </c>
      <c r="H43" t="s">
        <v>181</v>
      </c>
      <c r="I43" t="s">
        <v>269</v>
      </c>
      <c r="J43" t="s">
        <v>287</v>
      </c>
      <c r="K43" t="s">
        <v>142</v>
      </c>
      <c r="L43" t="s">
        <v>303</v>
      </c>
      <c r="M43" t="s">
        <v>251</v>
      </c>
      <c r="N43" t="s">
        <v>178</v>
      </c>
      <c r="O43" t="s">
        <v>304</v>
      </c>
      <c r="P43" t="s">
        <v>286</v>
      </c>
      <c r="Q43" t="s">
        <v>258</v>
      </c>
      <c r="R43" t="s">
        <v>300</v>
      </c>
      <c r="S43" t="s">
        <v>205</v>
      </c>
      <c r="T43" t="s">
        <v>212</v>
      </c>
      <c r="U43" t="s">
        <v>184</v>
      </c>
      <c r="V43" t="s">
        <v>174</v>
      </c>
      <c r="W43" t="s">
        <v>211</v>
      </c>
      <c r="X43" t="s">
        <v>131</v>
      </c>
      <c r="Y43" t="s">
        <v>173</v>
      </c>
      <c r="Z43" t="s">
        <v>195</v>
      </c>
      <c r="AA43" t="s">
        <v>164</v>
      </c>
      <c r="AB43" t="s">
        <v>118</v>
      </c>
      <c r="AC43" t="s">
        <v>180</v>
      </c>
      <c r="AD43" t="s">
        <v>197</v>
      </c>
    </row>
    <row r="44" spans="1:30" hidden="1" x14ac:dyDescent="0.25">
      <c r="A44" t="s">
        <v>104</v>
      </c>
      <c r="B44" t="s">
        <v>288</v>
      </c>
      <c r="C44" t="s">
        <v>116</v>
      </c>
      <c r="D44" t="s">
        <v>255</v>
      </c>
      <c r="E44" t="s">
        <v>200</v>
      </c>
      <c r="F44" t="s">
        <v>261</v>
      </c>
      <c r="G44" t="s">
        <v>305</v>
      </c>
      <c r="H44" t="s">
        <v>129</v>
      </c>
      <c r="I44" t="s">
        <v>169</v>
      </c>
      <c r="J44" t="s">
        <v>246</v>
      </c>
      <c r="K44" t="s">
        <v>176</v>
      </c>
      <c r="L44" t="s">
        <v>306</v>
      </c>
      <c r="M44" t="s">
        <v>145</v>
      </c>
      <c r="N44" t="s">
        <v>211</v>
      </c>
      <c r="O44" t="s">
        <v>295</v>
      </c>
      <c r="P44" t="s">
        <v>300</v>
      </c>
      <c r="Q44" t="s">
        <v>212</v>
      </c>
      <c r="R44" t="s">
        <v>208</v>
      </c>
      <c r="S44" t="s">
        <v>253</v>
      </c>
      <c r="T44" t="s">
        <v>275</v>
      </c>
      <c r="U44" t="s">
        <v>184</v>
      </c>
      <c r="V44" t="s">
        <v>186</v>
      </c>
      <c r="W44" t="s">
        <v>132</v>
      </c>
      <c r="X44" t="s">
        <v>192</v>
      </c>
      <c r="Y44" t="s">
        <v>174</v>
      </c>
      <c r="Z44" t="s">
        <v>206</v>
      </c>
      <c r="AA44" t="s">
        <v>260</v>
      </c>
      <c r="AB44" t="s">
        <v>118</v>
      </c>
      <c r="AC44" t="s">
        <v>165</v>
      </c>
      <c r="AD44" t="s">
        <v>242</v>
      </c>
    </row>
    <row r="45" spans="1:30" hidden="1" x14ac:dyDescent="0.25">
      <c r="A45" t="s">
        <v>60</v>
      </c>
      <c r="B45" t="s">
        <v>288</v>
      </c>
      <c r="C45" t="s">
        <v>138</v>
      </c>
      <c r="D45" t="s">
        <v>183</v>
      </c>
      <c r="E45" t="s">
        <v>245</v>
      </c>
      <c r="F45" t="s">
        <v>307</v>
      </c>
      <c r="G45" t="s">
        <v>308</v>
      </c>
      <c r="H45" t="s">
        <v>176</v>
      </c>
      <c r="I45" t="s">
        <v>222</v>
      </c>
      <c r="J45" t="s">
        <v>309</v>
      </c>
      <c r="K45" t="s">
        <v>119</v>
      </c>
      <c r="L45" t="s">
        <v>310</v>
      </c>
      <c r="M45" t="s">
        <v>192</v>
      </c>
      <c r="N45" t="s">
        <v>88</v>
      </c>
      <c r="O45" t="s">
        <v>217</v>
      </c>
      <c r="P45" t="s">
        <v>258</v>
      </c>
      <c r="Q45" t="s">
        <v>157</v>
      </c>
      <c r="R45" t="s">
        <v>204</v>
      </c>
      <c r="S45" t="s">
        <v>191</v>
      </c>
      <c r="T45" t="s">
        <v>224</v>
      </c>
      <c r="U45" t="s">
        <v>79</v>
      </c>
      <c r="V45" t="s">
        <v>158</v>
      </c>
      <c r="W45" t="s">
        <v>158</v>
      </c>
      <c r="X45" t="s">
        <v>145</v>
      </c>
      <c r="Y45" t="s">
        <v>150</v>
      </c>
      <c r="Z45" t="s">
        <v>119</v>
      </c>
      <c r="AA45" t="s">
        <v>186</v>
      </c>
      <c r="AB45" t="s">
        <v>152</v>
      </c>
      <c r="AC45" t="s">
        <v>173</v>
      </c>
      <c r="AD45" t="s">
        <v>157</v>
      </c>
    </row>
    <row r="46" spans="1:30" hidden="1" x14ac:dyDescent="0.25">
      <c r="A46" t="s">
        <v>85</v>
      </c>
      <c r="B46" t="s">
        <v>288</v>
      </c>
      <c r="C46" t="s">
        <v>138</v>
      </c>
      <c r="D46" t="s">
        <v>311</v>
      </c>
      <c r="E46" t="s">
        <v>312</v>
      </c>
      <c r="F46" t="s">
        <v>313</v>
      </c>
      <c r="G46" t="s">
        <v>258</v>
      </c>
      <c r="H46" t="s">
        <v>134</v>
      </c>
      <c r="I46" t="s">
        <v>299</v>
      </c>
      <c r="J46" t="s">
        <v>253</v>
      </c>
      <c r="K46" t="s">
        <v>152</v>
      </c>
      <c r="L46" t="s">
        <v>314</v>
      </c>
      <c r="M46" t="s">
        <v>269</v>
      </c>
      <c r="N46" t="s">
        <v>188</v>
      </c>
      <c r="O46" t="s">
        <v>279</v>
      </c>
      <c r="P46" t="s">
        <v>249</v>
      </c>
      <c r="Q46" t="s">
        <v>283</v>
      </c>
      <c r="R46" t="s">
        <v>278</v>
      </c>
      <c r="S46" t="s">
        <v>178</v>
      </c>
      <c r="T46" t="s">
        <v>286</v>
      </c>
      <c r="U46" t="s">
        <v>146</v>
      </c>
      <c r="V46" t="s">
        <v>165</v>
      </c>
      <c r="W46" t="s">
        <v>88</v>
      </c>
      <c r="X46" t="s">
        <v>215</v>
      </c>
      <c r="Y46" t="s">
        <v>164</v>
      </c>
      <c r="Z46" t="s">
        <v>165</v>
      </c>
      <c r="AA46" t="s">
        <v>260</v>
      </c>
      <c r="AB46" t="s">
        <v>117</v>
      </c>
      <c r="AC46" t="s">
        <v>145</v>
      </c>
      <c r="AD46" t="s">
        <v>237</v>
      </c>
    </row>
    <row r="47" spans="1:30" hidden="1" x14ac:dyDescent="0.25">
      <c r="A47" t="s">
        <v>104</v>
      </c>
      <c r="B47" t="s">
        <v>288</v>
      </c>
      <c r="C47" t="s">
        <v>315</v>
      </c>
      <c r="D47" t="s">
        <v>307</v>
      </c>
      <c r="E47" t="s">
        <v>316</v>
      </c>
      <c r="F47" t="s">
        <v>317</v>
      </c>
      <c r="G47" t="s">
        <v>308</v>
      </c>
      <c r="H47" t="s">
        <v>136</v>
      </c>
      <c r="I47" t="s">
        <v>270</v>
      </c>
      <c r="J47" t="s">
        <v>239</v>
      </c>
      <c r="K47" t="s">
        <v>148</v>
      </c>
      <c r="L47" t="s">
        <v>318</v>
      </c>
      <c r="M47" t="s">
        <v>260</v>
      </c>
      <c r="N47" t="s">
        <v>219</v>
      </c>
      <c r="O47" t="s">
        <v>316</v>
      </c>
      <c r="P47" t="s">
        <v>308</v>
      </c>
      <c r="Q47" t="s">
        <v>286</v>
      </c>
      <c r="R47" t="s">
        <v>277</v>
      </c>
      <c r="S47" t="s">
        <v>237</v>
      </c>
      <c r="T47" t="s">
        <v>208</v>
      </c>
      <c r="U47" t="s">
        <v>146</v>
      </c>
      <c r="V47" t="s">
        <v>184</v>
      </c>
      <c r="W47" t="s">
        <v>146</v>
      </c>
      <c r="X47" t="s">
        <v>150</v>
      </c>
      <c r="Y47" t="s">
        <v>145</v>
      </c>
      <c r="Z47" t="s">
        <v>161</v>
      </c>
      <c r="AA47" t="s">
        <v>236</v>
      </c>
      <c r="AB47" t="s">
        <v>127</v>
      </c>
      <c r="AC47" t="s">
        <v>173</v>
      </c>
      <c r="AD47" t="s">
        <v>170</v>
      </c>
    </row>
    <row r="48" spans="1:30" hidden="1" x14ac:dyDescent="0.25">
      <c r="A48" t="s">
        <v>60</v>
      </c>
      <c r="B48" t="s">
        <v>288</v>
      </c>
      <c r="C48" t="s">
        <v>154</v>
      </c>
      <c r="D48" t="s">
        <v>255</v>
      </c>
      <c r="E48" t="s">
        <v>244</v>
      </c>
      <c r="F48" t="s">
        <v>245</v>
      </c>
      <c r="G48" t="s">
        <v>182</v>
      </c>
      <c r="H48" t="s">
        <v>149</v>
      </c>
      <c r="I48" t="s">
        <v>319</v>
      </c>
      <c r="J48" t="s">
        <v>279</v>
      </c>
      <c r="K48" t="s">
        <v>180</v>
      </c>
      <c r="L48" t="s">
        <v>147</v>
      </c>
      <c r="M48" t="s">
        <v>150</v>
      </c>
      <c r="N48" t="s">
        <v>251</v>
      </c>
      <c r="O48" t="s">
        <v>270</v>
      </c>
      <c r="P48" t="s">
        <v>224</v>
      </c>
      <c r="Q48" t="s">
        <v>169</v>
      </c>
      <c r="R48" t="s">
        <v>245</v>
      </c>
      <c r="S48" t="s">
        <v>308</v>
      </c>
      <c r="T48" t="s">
        <v>199</v>
      </c>
      <c r="U48" t="s">
        <v>79</v>
      </c>
      <c r="V48" t="s">
        <v>158</v>
      </c>
      <c r="W48" t="s">
        <v>237</v>
      </c>
      <c r="X48" t="s">
        <v>260</v>
      </c>
      <c r="Y48" t="s">
        <v>150</v>
      </c>
      <c r="Z48" t="s">
        <v>86</v>
      </c>
      <c r="AA48" t="s">
        <v>88</v>
      </c>
      <c r="AB48" t="s">
        <v>152</v>
      </c>
      <c r="AC48" t="s">
        <v>287</v>
      </c>
      <c r="AD48" t="s">
        <v>169</v>
      </c>
    </row>
    <row r="49" spans="1:30" hidden="1" x14ac:dyDescent="0.25">
      <c r="A49" t="s">
        <v>85</v>
      </c>
      <c r="B49" t="s">
        <v>288</v>
      </c>
      <c r="C49" t="s">
        <v>154</v>
      </c>
      <c r="D49" t="s">
        <v>261</v>
      </c>
      <c r="E49" t="s">
        <v>320</v>
      </c>
      <c r="F49" t="s">
        <v>253</v>
      </c>
      <c r="G49" t="s">
        <v>182</v>
      </c>
      <c r="H49" t="s">
        <v>71</v>
      </c>
      <c r="I49" t="s">
        <v>193</v>
      </c>
      <c r="J49" t="s">
        <v>290</v>
      </c>
      <c r="K49" t="s">
        <v>180</v>
      </c>
      <c r="L49" t="s">
        <v>97</v>
      </c>
      <c r="M49" t="s">
        <v>300</v>
      </c>
      <c r="N49" t="s">
        <v>219</v>
      </c>
      <c r="O49" t="s">
        <v>317</v>
      </c>
      <c r="P49" t="s">
        <v>321</v>
      </c>
      <c r="Q49" t="s">
        <v>322</v>
      </c>
      <c r="R49" t="s">
        <v>239</v>
      </c>
      <c r="S49" t="s">
        <v>184</v>
      </c>
      <c r="T49" t="s">
        <v>229</v>
      </c>
      <c r="U49" t="s">
        <v>144</v>
      </c>
      <c r="V49" t="s">
        <v>165</v>
      </c>
      <c r="W49" t="s">
        <v>158</v>
      </c>
      <c r="X49" t="s">
        <v>180</v>
      </c>
      <c r="Y49" t="s">
        <v>150</v>
      </c>
      <c r="Z49" t="s">
        <v>150</v>
      </c>
      <c r="AA49" t="s">
        <v>184</v>
      </c>
      <c r="AB49" t="s">
        <v>87</v>
      </c>
      <c r="AC49" t="s">
        <v>145</v>
      </c>
      <c r="AD49" t="s">
        <v>212</v>
      </c>
    </row>
    <row r="50" spans="1:30" hidden="1" x14ac:dyDescent="0.25">
      <c r="A50" t="s">
        <v>104</v>
      </c>
      <c r="B50" t="s">
        <v>288</v>
      </c>
      <c r="C50" t="s">
        <v>154</v>
      </c>
      <c r="D50" t="s">
        <v>323</v>
      </c>
      <c r="E50" t="s">
        <v>304</v>
      </c>
      <c r="F50" t="s">
        <v>258</v>
      </c>
      <c r="G50" t="s">
        <v>182</v>
      </c>
      <c r="H50" t="s">
        <v>106</v>
      </c>
      <c r="I50" t="s">
        <v>324</v>
      </c>
      <c r="J50" t="s">
        <v>307</v>
      </c>
      <c r="K50" t="s">
        <v>180</v>
      </c>
      <c r="L50" t="s">
        <v>92</v>
      </c>
      <c r="M50" t="s">
        <v>211</v>
      </c>
      <c r="N50" t="s">
        <v>146</v>
      </c>
      <c r="O50" t="s">
        <v>241</v>
      </c>
      <c r="P50" t="s">
        <v>322</v>
      </c>
      <c r="Q50" t="s">
        <v>249</v>
      </c>
      <c r="R50" t="s">
        <v>263</v>
      </c>
      <c r="S50" t="s">
        <v>157</v>
      </c>
      <c r="T50" t="s">
        <v>182</v>
      </c>
      <c r="U50" t="s">
        <v>144</v>
      </c>
      <c r="V50" t="s">
        <v>184</v>
      </c>
      <c r="W50" t="s">
        <v>242</v>
      </c>
      <c r="X50" t="s">
        <v>287</v>
      </c>
      <c r="Y50" t="s">
        <v>150</v>
      </c>
      <c r="Z50" t="s">
        <v>165</v>
      </c>
      <c r="AA50" t="s">
        <v>219</v>
      </c>
      <c r="AB50" t="s">
        <v>127</v>
      </c>
      <c r="AC50" t="s">
        <v>287</v>
      </c>
      <c r="AD50" t="s">
        <v>305</v>
      </c>
    </row>
    <row r="51" spans="1:30" hidden="1" x14ac:dyDescent="0.25">
      <c r="A51" t="s">
        <v>60</v>
      </c>
      <c r="B51" t="s">
        <v>288</v>
      </c>
      <c r="C51" t="s">
        <v>167</v>
      </c>
      <c r="D51" t="s">
        <v>325</v>
      </c>
      <c r="E51" t="s">
        <v>255</v>
      </c>
      <c r="F51" t="s">
        <v>126</v>
      </c>
      <c r="G51" t="s">
        <v>179</v>
      </c>
      <c r="H51" t="s">
        <v>206</v>
      </c>
      <c r="I51" t="s">
        <v>326</v>
      </c>
      <c r="J51" t="s">
        <v>289</v>
      </c>
      <c r="K51" t="s">
        <v>287</v>
      </c>
      <c r="L51" t="s">
        <v>101</v>
      </c>
      <c r="M51" t="s">
        <v>164</v>
      </c>
      <c r="N51" t="s">
        <v>170</v>
      </c>
      <c r="O51" t="s">
        <v>200</v>
      </c>
      <c r="P51" t="s">
        <v>321</v>
      </c>
      <c r="Q51" t="s">
        <v>239</v>
      </c>
      <c r="R51" t="s">
        <v>270</v>
      </c>
      <c r="S51" t="s">
        <v>277</v>
      </c>
      <c r="T51" t="s">
        <v>327</v>
      </c>
      <c r="U51" t="s">
        <v>79</v>
      </c>
      <c r="V51" t="s">
        <v>158</v>
      </c>
      <c r="W51" t="s">
        <v>269</v>
      </c>
      <c r="X51" t="s">
        <v>178</v>
      </c>
      <c r="Y51" t="s">
        <v>145</v>
      </c>
      <c r="Z51" t="s">
        <v>165</v>
      </c>
      <c r="AA51" t="s">
        <v>197</v>
      </c>
      <c r="AB51" t="s">
        <v>152</v>
      </c>
      <c r="AC51" t="s">
        <v>260</v>
      </c>
      <c r="AD51" t="s">
        <v>249</v>
      </c>
    </row>
    <row r="52" spans="1:30" hidden="1" x14ac:dyDescent="0.25">
      <c r="A52" t="s">
        <v>85</v>
      </c>
      <c r="B52" t="s">
        <v>288</v>
      </c>
      <c r="C52" t="s">
        <v>167</v>
      </c>
      <c r="D52" t="s">
        <v>328</v>
      </c>
      <c r="E52" t="s">
        <v>296</v>
      </c>
      <c r="F52" t="s">
        <v>170</v>
      </c>
      <c r="G52" t="s">
        <v>232</v>
      </c>
      <c r="H52" t="s">
        <v>101</v>
      </c>
      <c r="I52" t="s">
        <v>196</v>
      </c>
      <c r="J52" t="s">
        <v>329</v>
      </c>
      <c r="K52" t="s">
        <v>211</v>
      </c>
      <c r="L52" t="s">
        <v>185</v>
      </c>
      <c r="M52" t="s">
        <v>182</v>
      </c>
      <c r="N52" t="s">
        <v>125</v>
      </c>
      <c r="O52" t="s">
        <v>320</v>
      </c>
      <c r="P52" t="s">
        <v>330</v>
      </c>
      <c r="Q52" t="s">
        <v>217</v>
      </c>
      <c r="R52" t="s">
        <v>277</v>
      </c>
      <c r="S52" t="s">
        <v>125</v>
      </c>
      <c r="T52" t="s">
        <v>258</v>
      </c>
      <c r="U52" t="s">
        <v>214</v>
      </c>
      <c r="V52" t="s">
        <v>174</v>
      </c>
      <c r="W52" t="s">
        <v>269</v>
      </c>
      <c r="X52" t="s">
        <v>150</v>
      </c>
      <c r="Y52" t="s">
        <v>173</v>
      </c>
      <c r="Z52" t="s">
        <v>287</v>
      </c>
      <c r="AA52" t="s">
        <v>125</v>
      </c>
      <c r="AB52" t="s">
        <v>176</v>
      </c>
      <c r="AC52" t="s">
        <v>205</v>
      </c>
      <c r="AD52" t="s">
        <v>223</v>
      </c>
    </row>
    <row r="53" spans="1:30" hidden="1" x14ac:dyDescent="0.25">
      <c r="A53" t="s">
        <v>104</v>
      </c>
      <c r="B53" t="s">
        <v>288</v>
      </c>
      <c r="C53" t="s">
        <v>167</v>
      </c>
      <c r="D53" t="s">
        <v>331</v>
      </c>
      <c r="E53" t="s">
        <v>332</v>
      </c>
      <c r="F53" t="s">
        <v>275</v>
      </c>
      <c r="G53" t="s">
        <v>274</v>
      </c>
      <c r="H53" t="s">
        <v>122</v>
      </c>
      <c r="I53" t="s">
        <v>333</v>
      </c>
      <c r="J53" t="s">
        <v>334</v>
      </c>
      <c r="K53" t="s">
        <v>209</v>
      </c>
      <c r="L53" t="s">
        <v>134</v>
      </c>
      <c r="M53" t="s">
        <v>158</v>
      </c>
      <c r="N53" t="s">
        <v>237</v>
      </c>
      <c r="O53" t="s">
        <v>218</v>
      </c>
      <c r="P53" t="s">
        <v>244</v>
      </c>
      <c r="Q53" t="s">
        <v>277</v>
      </c>
      <c r="R53" t="s">
        <v>179</v>
      </c>
      <c r="S53" t="s">
        <v>286</v>
      </c>
      <c r="T53" t="s">
        <v>322</v>
      </c>
      <c r="U53" t="s">
        <v>214</v>
      </c>
      <c r="V53" t="s">
        <v>184</v>
      </c>
      <c r="W53" t="s">
        <v>269</v>
      </c>
      <c r="X53" t="s">
        <v>260</v>
      </c>
      <c r="Y53" t="s">
        <v>173</v>
      </c>
      <c r="Z53" t="s">
        <v>150</v>
      </c>
      <c r="AA53" t="s">
        <v>88</v>
      </c>
      <c r="AB53" t="s">
        <v>87</v>
      </c>
      <c r="AC53" t="s">
        <v>260</v>
      </c>
      <c r="AD53" t="s">
        <v>278</v>
      </c>
    </row>
    <row r="54" spans="1:30" hidden="1" x14ac:dyDescent="0.25">
      <c r="A54" t="s">
        <v>60</v>
      </c>
      <c r="B54" t="s">
        <v>288</v>
      </c>
      <c r="C54" t="s">
        <v>177</v>
      </c>
      <c r="D54" t="s">
        <v>307</v>
      </c>
      <c r="E54" t="s">
        <v>332</v>
      </c>
      <c r="F54" t="s">
        <v>308</v>
      </c>
      <c r="G54" t="s">
        <v>316</v>
      </c>
      <c r="H54" t="s">
        <v>195</v>
      </c>
      <c r="I54" t="s">
        <v>335</v>
      </c>
      <c r="J54" t="s">
        <v>336</v>
      </c>
      <c r="K54" t="s">
        <v>188</v>
      </c>
      <c r="L54" t="s">
        <v>89</v>
      </c>
      <c r="M54" t="s">
        <v>175</v>
      </c>
      <c r="N54" t="s">
        <v>191</v>
      </c>
      <c r="O54" t="s">
        <v>183</v>
      </c>
      <c r="P54" t="s">
        <v>337</v>
      </c>
      <c r="Q54" t="s">
        <v>257</v>
      </c>
      <c r="R54" t="s">
        <v>338</v>
      </c>
      <c r="S54" t="s">
        <v>257</v>
      </c>
      <c r="T54" t="s">
        <v>316</v>
      </c>
      <c r="U54" t="s">
        <v>79</v>
      </c>
      <c r="V54" t="s">
        <v>262</v>
      </c>
      <c r="W54" t="s">
        <v>191</v>
      </c>
      <c r="X54" t="s">
        <v>132</v>
      </c>
      <c r="Y54" t="s">
        <v>188</v>
      </c>
      <c r="Z54" t="s">
        <v>145</v>
      </c>
      <c r="AA54" t="s">
        <v>214</v>
      </c>
      <c r="AB54" t="s">
        <v>156</v>
      </c>
      <c r="AC54" t="s">
        <v>175</v>
      </c>
      <c r="AD54" t="s">
        <v>182</v>
      </c>
    </row>
    <row r="55" spans="1:30" hidden="1" x14ac:dyDescent="0.25">
      <c r="A55" t="s">
        <v>85</v>
      </c>
      <c r="B55" t="s">
        <v>288</v>
      </c>
      <c r="C55" t="s">
        <v>177</v>
      </c>
      <c r="D55" t="s">
        <v>339</v>
      </c>
      <c r="E55" t="s">
        <v>340</v>
      </c>
      <c r="F55" t="s">
        <v>169</v>
      </c>
      <c r="G55" t="s">
        <v>218</v>
      </c>
      <c r="H55" t="s">
        <v>82</v>
      </c>
      <c r="I55" t="s">
        <v>341</v>
      </c>
      <c r="J55" t="s">
        <v>342</v>
      </c>
      <c r="K55" t="s">
        <v>132</v>
      </c>
      <c r="L55" t="s">
        <v>141</v>
      </c>
      <c r="M55" t="s">
        <v>217</v>
      </c>
      <c r="N55" t="s">
        <v>146</v>
      </c>
      <c r="O55" t="s">
        <v>343</v>
      </c>
      <c r="P55" t="s">
        <v>291</v>
      </c>
      <c r="Q55" t="s">
        <v>294</v>
      </c>
      <c r="R55" t="s">
        <v>263</v>
      </c>
      <c r="S55" t="s">
        <v>146</v>
      </c>
      <c r="T55" t="s">
        <v>283</v>
      </c>
      <c r="U55" t="s">
        <v>144</v>
      </c>
      <c r="V55" t="s">
        <v>150</v>
      </c>
      <c r="W55" t="s">
        <v>214</v>
      </c>
      <c r="X55" t="s">
        <v>145</v>
      </c>
      <c r="Y55" t="s">
        <v>287</v>
      </c>
      <c r="Z55" t="s">
        <v>260</v>
      </c>
      <c r="AA55" t="s">
        <v>305</v>
      </c>
      <c r="AB55" t="s">
        <v>118</v>
      </c>
      <c r="AC55" t="s">
        <v>188</v>
      </c>
      <c r="AD55" t="s">
        <v>208</v>
      </c>
    </row>
    <row r="56" spans="1:30" hidden="1" x14ac:dyDescent="0.25">
      <c r="A56" t="s">
        <v>104</v>
      </c>
      <c r="B56" t="s">
        <v>288</v>
      </c>
      <c r="C56" t="s">
        <v>177</v>
      </c>
      <c r="D56" t="s">
        <v>313</v>
      </c>
      <c r="E56" t="s">
        <v>339</v>
      </c>
      <c r="F56" t="s">
        <v>278</v>
      </c>
      <c r="G56" t="s">
        <v>338</v>
      </c>
      <c r="H56" t="s">
        <v>198</v>
      </c>
      <c r="I56" t="s">
        <v>344</v>
      </c>
      <c r="J56" t="s">
        <v>345</v>
      </c>
      <c r="K56" t="s">
        <v>186</v>
      </c>
      <c r="L56" t="s">
        <v>91</v>
      </c>
      <c r="M56" t="s">
        <v>214</v>
      </c>
      <c r="N56" t="s">
        <v>170</v>
      </c>
      <c r="O56" t="s">
        <v>290</v>
      </c>
      <c r="P56" t="s">
        <v>218</v>
      </c>
      <c r="Q56" t="s">
        <v>199</v>
      </c>
      <c r="R56" t="s">
        <v>295</v>
      </c>
      <c r="S56" t="s">
        <v>223</v>
      </c>
      <c r="T56" t="s">
        <v>217</v>
      </c>
      <c r="U56" t="s">
        <v>144</v>
      </c>
      <c r="V56" t="s">
        <v>146</v>
      </c>
      <c r="W56" t="s">
        <v>157</v>
      </c>
      <c r="X56" t="s">
        <v>175</v>
      </c>
      <c r="Y56" t="s">
        <v>260</v>
      </c>
      <c r="Z56" t="s">
        <v>164</v>
      </c>
      <c r="AA56" t="s">
        <v>207</v>
      </c>
      <c r="AB56" t="s">
        <v>135</v>
      </c>
      <c r="AC56" t="s">
        <v>175</v>
      </c>
      <c r="AD56" t="s">
        <v>283</v>
      </c>
    </row>
    <row r="57" spans="1:30" hidden="1" x14ac:dyDescent="0.25">
      <c r="A57" t="s">
        <v>60</v>
      </c>
      <c r="B57" t="s">
        <v>288</v>
      </c>
      <c r="C57" t="s">
        <v>194</v>
      </c>
      <c r="D57" t="s">
        <v>320</v>
      </c>
      <c r="E57" t="s">
        <v>261</v>
      </c>
      <c r="F57" t="s">
        <v>299</v>
      </c>
      <c r="G57" t="s">
        <v>346</v>
      </c>
      <c r="H57" t="s">
        <v>131</v>
      </c>
      <c r="I57" t="s">
        <v>347</v>
      </c>
      <c r="J57" t="s">
        <v>348</v>
      </c>
      <c r="K57" t="s">
        <v>146</v>
      </c>
      <c r="L57" t="s">
        <v>72</v>
      </c>
      <c r="M57" t="s">
        <v>253</v>
      </c>
      <c r="N57" t="s">
        <v>223</v>
      </c>
      <c r="O57" t="s">
        <v>323</v>
      </c>
      <c r="P57" t="s">
        <v>349</v>
      </c>
      <c r="Q57" t="s">
        <v>179</v>
      </c>
      <c r="R57" t="s">
        <v>307</v>
      </c>
      <c r="S57" t="s">
        <v>217</v>
      </c>
      <c r="T57" t="s">
        <v>325</v>
      </c>
      <c r="U57" t="s">
        <v>79</v>
      </c>
      <c r="V57" t="s">
        <v>300</v>
      </c>
      <c r="W57" t="s">
        <v>169</v>
      </c>
      <c r="X57" t="s">
        <v>158</v>
      </c>
      <c r="Y57" t="s">
        <v>146</v>
      </c>
      <c r="Z57" t="s">
        <v>260</v>
      </c>
      <c r="AA57" t="s">
        <v>243</v>
      </c>
      <c r="AB57" t="s">
        <v>139</v>
      </c>
      <c r="AC57" t="s">
        <v>197</v>
      </c>
      <c r="AD57" t="s">
        <v>337</v>
      </c>
    </row>
    <row r="58" spans="1:30" hidden="1" x14ac:dyDescent="0.25">
      <c r="A58" t="s">
        <v>85</v>
      </c>
      <c r="B58" t="s">
        <v>288</v>
      </c>
      <c r="C58" t="s">
        <v>194</v>
      </c>
      <c r="D58" t="s">
        <v>350</v>
      </c>
      <c r="E58" t="s">
        <v>351</v>
      </c>
      <c r="F58" t="s">
        <v>179</v>
      </c>
      <c r="G58" t="s">
        <v>332</v>
      </c>
      <c r="H58" t="s">
        <v>101</v>
      </c>
      <c r="I58" t="s">
        <v>352</v>
      </c>
      <c r="J58" t="s">
        <v>353</v>
      </c>
      <c r="K58" t="s">
        <v>197</v>
      </c>
      <c r="L58" t="s">
        <v>112</v>
      </c>
      <c r="M58" t="s">
        <v>330</v>
      </c>
      <c r="N58" t="s">
        <v>190</v>
      </c>
      <c r="O58" t="s">
        <v>354</v>
      </c>
      <c r="P58" t="s">
        <v>355</v>
      </c>
      <c r="Q58" t="s">
        <v>317</v>
      </c>
      <c r="R58" t="s">
        <v>179</v>
      </c>
      <c r="S58" t="s">
        <v>242</v>
      </c>
      <c r="T58" t="s">
        <v>263</v>
      </c>
      <c r="U58" t="s">
        <v>207</v>
      </c>
      <c r="V58" t="s">
        <v>164</v>
      </c>
      <c r="W58" t="s">
        <v>191</v>
      </c>
      <c r="X58" t="s">
        <v>287</v>
      </c>
      <c r="Y58" t="s">
        <v>88</v>
      </c>
      <c r="Z58" t="s">
        <v>186</v>
      </c>
      <c r="AA58" t="s">
        <v>199</v>
      </c>
      <c r="AB58" t="s">
        <v>149</v>
      </c>
      <c r="AC58" t="s">
        <v>251</v>
      </c>
      <c r="AD58" t="s">
        <v>244</v>
      </c>
    </row>
    <row r="59" spans="1:30" hidden="1" x14ac:dyDescent="0.25">
      <c r="A59" t="s">
        <v>104</v>
      </c>
      <c r="B59" t="s">
        <v>288</v>
      </c>
      <c r="C59" t="s">
        <v>194</v>
      </c>
      <c r="D59" t="s">
        <v>343</v>
      </c>
      <c r="E59" t="s">
        <v>289</v>
      </c>
      <c r="F59" t="s">
        <v>199</v>
      </c>
      <c r="G59" t="s">
        <v>317</v>
      </c>
      <c r="H59" t="s">
        <v>93</v>
      </c>
      <c r="I59" t="s">
        <v>341</v>
      </c>
      <c r="J59" t="s">
        <v>356</v>
      </c>
      <c r="K59" t="s">
        <v>146</v>
      </c>
      <c r="L59" t="s">
        <v>99</v>
      </c>
      <c r="M59" t="s">
        <v>243</v>
      </c>
      <c r="N59" t="s">
        <v>207</v>
      </c>
      <c r="O59" t="s">
        <v>311</v>
      </c>
      <c r="P59" t="s">
        <v>357</v>
      </c>
      <c r="Q59" t="s">
        <v>295</v>
      </c>
      <c r="R59" t="s">
        <v>222</v>
      </c>
      <c r="S59" t="s">
        <v>239</v>
      </c>
      <c r="T59" t="s">
        <v>232</v>
      </c>
      <c r="U59" t="s">
        <v>207</v>
      </c>
      <c r="V59" t="s">
        <v>144</v>
      </c>
      <c r="W59" t="s">
        <v>286</v>
      </c>
      <c r="X59" t="s">
        <v>219</v>
      </c>
      <c r="Y59" t="s">
        <v>197</v>
      </c>
      <c r="Z59" t="s">
        <v>178</v>
      </c>
      <c r="AA59" t="s">
        <v>277</v>
      </c>
      <c r="AB59" t="s">
        <v>117</v>
      </c>
      <c r="AC59" t="s">
        <v>253</v>
      </c>
      <c r="AD59" t="s">
        <v>200</v>
      </c>
    </row>
    <row r="60" spans="1:30" hidden="1" x14ac:dyDescent="0.25">
      <c r="A60" t="s">
        <v>60</v>
      </c>
      <c r="B60" t="s">
        <v>288</v>
      </c>
      <c r="C60" t="s">
        <v>213</v>
      </c>
      <c r="D60" t="s">
        <v>358</v>
      </c>
      <c r="E60" t="s">
        <v>359</v>
      </c>
      <c r="F60" t="s">
        <v>199</v>
      </c>
      <c r="G60" t="s">
        <v>301</v>
      </c>
      <c r="H60" t="s">
        <v>161</v>
      </c>
      <c r="I60" t="s">
        <v>360</v>
      </c>
      <c r="J60" t="s">
        <v>361</v>
      </c>
      <c r="K60" t="s">
        <v>269</v>
      </c>
      <c r="L60" t="s">
        <v>75</v>
      </c>
      <c r="M60" t="s">
        <v>157</v>
      </c>
      <c r="N60" t="s">
        <v>278</v>
      </c>
      <c r="O60" t="s">
        <v>320</v>
      </c>
      <c r="P60" t="s">
        <v>362</v>
      </c>
      <c r="Q60" t="s">
        <v>295</v>
      </c>
      <c r="R60" t="s">
        <v>323</v>
      </c>
      <c r="S60" t="s">
        <v>295</v>
      </c>
      <c r="T60" t="s">
        <v>307</v>
      </c>
      <c r="U60" t="s">
        <v>79</v>
      </c>
      <c r="V60" t="s">
        <v>169</v>
      </c>
      <c r="W60" t="s">
        <v>275</v>
      </c>
      <c r="X60" t="s">
        <v>201</v>
      </c>
      <c r="Y60" t="s">
        <v>146</v>
      </c>
      <c r="Z60" t="s">
        <v>188</v>
      </c>
      <c r="AA60" t="s">
        <v>258</v>
      </c>
      <c r="AB60" t="s">
        <v>227</v>
      </c>
      <c r="AC60" t="s">
        <v>251</v>
      </c>
      <c r="AD60" t="s">
        <v>307</v>
      </c>
    </row>
    <row r="61" spans="1:30" hidden="1" x14ac:dyDescent="0.25">
      <c r="A61" t="s">
        <v>85</v>
      </c>
      <c r="B61" t="s">
        <v>288</v>
      </c>
      <c r="C61" t="s">
        <v>213</v>
      </c>
      <c r="D61" t="s">
        <v>363</v>
      </c>
      <c r="E61" t="s">
        <v>364</v>
      </c>
      <c r="F61" t="s">
        <v>272</v>
      </c>
      <c r="G61" t="s">
        <v>297</v>
      </c>
      <c r="H61" t="s">
        <v>89</v>
      </c>
      <c r="I61" t="s">
        <v>365</v>
      </c>
      <c r="J61" t="s">
        <v>366</v>
      </c>
      <c r="K61" t="s">
        <v>286</v>
      </c>
      <c r="L61" t="s">
        <v>112</v>
      </c>
      <c r="M61" t="s">
        <v>311</v>
      </c>
      <c r="N61" t="s">
        <v>262</v>
      </c>
      <c r="O61" t="s">
        <v>357</v>
      </c>
      <c r="P61" t="s">
        <v>367</v>
      </c>
      <c r="Q61" t="s">
        <v>368</v>
      </c>
      <c r="R61" t="s">
        <v>231</v>
      </c>
      <c r="S61" t="s">
        <v>269</v>
      </c>
      <c r="T61" t="s">
        <v>309</v>
      </c>
      <c r="U61" t="s">
        <v>243</v>
      </c>
      <c r="V61" t="s">
        <v>260</v>
      </c>
      <c r="W61" t="s">
        <v>300</v>
      </c>
      <c r="X61" t="s">
        <v>188</v>
      </c>
      <c r="Y61" t="s">
        <v>184</v>
      </c>
      <c r="Z61" t="s">
        <v>125</v>
      </c>
      <c r="AA61" t="s">
        <v>200</v>
      </c>
      <c r="AB61" t="s">
        <v>86</v>
      </c>
      <c r="AC61" t="s">
        <v>144</v>
      </c>
      <c r="AD61" t="s">
        <v>304</v>
      </c>
    </row>
    <row r="62" spans="1:30" hidden="1" x14ac:dyDescent="0.25">
      <c r="A62" t="s">
        <v>104</v>
      </c>
      <c r="B62" t="s">
        <v>288</v>
      </c>
      <c r="C62" t="s">
        <v>213</v>
      </c>
      <c r="D62" t="s">
        <v>328</v>
      </c>
      <c r="E62" t="s">
        <v>369</v>
      </c>
      <c r="F62" t="s">
        <v>257</v>
      </c>
      <c r="G62" t="s">
        <v>291</v>
      </c>
      <c r="H62" t="s">
        <v>156</v>
      </c>
      <c r="I62" t="s">
        <v>370</v>
      </c>
      <c r="J62" t="s">
        <v>371</v>
      </c>
      <c r="K62" t="s">
        <v>246</v>
      </c>
      <c r="L62" t="s">
        <v>102</v>
      </c>
      <c r="M62" t="s">
        <v>252</v>
      </c>
      <c r="N62" t="s">
        <v>286</v>
      </c>
      <c r="O62" t="s">
        <v>339</v>
      </c>
      <c r="P62" t="s">
        <v>372</v>
      </c>
      <c r="Q62" t="s">
        <v>304</v>
      </c>
      <c r="R62" t="s">
        <v>330</v>
      </c>
      <c r="S62" t="s">
        <v>277</v>
      </c>
      <c r="T62" t="s">
        <v>222</v>
      </c>
      <c r="U62" t="s">
        <v>243</v>
      </c>
      <c r="V62" t="s">
        <v>201</v>
      </c>
      <c r="W62" t="s">
        <v>223</v>
      </c>
      <c r="X62" t="s">
        <v>253</v>
      </c>
      <c r="Y62" t="s">
        <v>132</v>
      </c>
      <c r="Z62" t="s">
        <v>211</v>
      </c>
      <c r="AA62" t="s">
        <v>179</v>
      </c>
      <c r="AB62" t="s">
        <v>140</v>
      </c>
      <c r="AC62" t="s">
        <v>237</v>
      </c>
      <c r="AD62" t="s">
        <v>325</v>
      </c>
    </row>
    <row r="63" spans="1:30" hidden="1" x14ac:dyDescent="0.25">
      <c r="A63" t="s">
        <v>60</v>
      </c>
      <c r="B63" t="s">
        <v>288</v>
      </c>
      <c r="C63" t="s">
        <v>228</v>
      </c>
      <c r="D63" t="s">
        <v>373</v>
      </c>
      <c r="E63" t="s">
        <v>343</v>
      </c>
      <c r="F63" t="s">
        <v>199</v>
      </c>
      <c r="G63" t="s">
        <v>328</v>
      </c>
      <c r="H63" t="s">
        <v>131</v>
      </c>
      <c r="I63" t="s">
        <v>374</v>
      </c>
      <c r="J63" t="s">
        <v>375</v>
      </c>
      <c r="K63" t="s">
        <v>189</v>
      </c>
      <c r="L63" t="s">
        <v>84</v>
      </c>
      <c r="M63" t="s">
        <v>191</v>
      </c>
      <c r="N63" t="s">
        <v>272</v>
      </c>
      <c r="O63" t="s">
        <v>265</v>
      </c>
      <c r="P63" t="s">
        <v>362</v>
      </c>
      <c r="Q63" t="s">
        <v>337</v>
      </c>
      <c r="R63" t="s">
        <v>320</v>
      </c>
      <c r="S63" t="s">
        <v>200</v>
      </c>
      <c r="T63" t="s">
        <v>376</v>
      </c>
      <c r="U63" t="s">
        <v>79</v>
      </c>
      <c r="V63" t="s">
        <v>278</v>
      </c>
      <c r="W63" t="s">
        <v>283</v>
      </c>
      <c r="X63" t="s">
        <v>246</v>
      </c>
      <c r="Y63" t="s">
        <v>132</v>
      </c>
      <c r="Z63" t="s">
        <v>211</v>
      </c>
      <c r="AA63" t="s">
        <v>226</v>
      </c>
      <c r="AB63" t="s">
        <v>87</v>
      </c>
      <c r="AC63" t="s">
        <v>237</v>
      </c>
      <c r="AD63" t="s">
        <v>323</v>
      </c>
    </row>
    <row r="64" spans="1:30" hidden="1" x14ac:dyDescent="0.25">
      <c r="A64" t="s">
        <v>85</v>
      </c>
      <c r="B64" t="s">
        <v>288</v>
      </c>
      <c r="C64" t="s">
        <v>228</v>
      </c>
      <c r="D64" t="s">
        <v>377</v>
      </c>
      <c r="E64" t="s">
        <v>378</v>
      </c>
      <c r="F64" t="s">
        <v>208</v>
      </c>
      <c r="G64" t="s">
        <v>328</v>
      </c>
      <c r="H64" t="s">
        <v>101</v>
      </c>
      <c r="I64" t="s">
        <v>302</v>
      </c>
      <c r="J64" t="s">
        <v>379</v>
      </c>
      <c r="K64" t="s">
        <v>126</v>
      </c>
      <c r="L64" t="s">
        <v>69</v>
      </c>
      <c r="M64" t="s">
        <v>268</v>
      </c>
      <c r="N64" t="s">
        <v>207</v>
      </c>
      <c r="O64" t="s">
        <v>380</v>
      </c>
      <c r="P64" t="s">
        <v>193</v>
      </c>
      <c r="Q64" t="s">
        <v>381</v>
      </c>
      <c r="R64" t="s">
        <v>200</v>
      </c>
      <c r="S64" t="s">
        <v>246</v>
      </c>
      <c r="T64" t="s">
        <v>274</v>
      </c>
      <c r="U64" t="s">
        <v>308</v>
      </c>
      <c r="V64" t="s">
        <v>260</v>
      </c>
      <c r="W64" t="s">
        <v>243</v>
      </c>
      <c r="X64" t="s">
        <v>175</v>
      </c>
      <c r="Y64" t="s">
        <v>150</v>
      </c>
      <c r="Z64" t="s">
        <v>158</v>
      </c>
      <c r="AA64" t="s">
        <v>330</v>
      </c>
      <c r="AB64" t="s">
        <v>107</v>
      </c>
      <c r="AC64" t="s">
        <v>242</v>
      </c>
      <c r="AD64" t="s">
        <v>200</v>
      </c>
    </row>
    <row r="65" spans="1:30" hidden="1" x14ac:dyDescent="0.25">
      <c r="A65" t="s">
        <v>104</v>
      </c>
      <c r="B65" t="s">
        <v>288</v>
      </c>
      <c r="C65" t="s">
        <v>228</v>
      </c>
      <c r="D65" t="s">
        <v>268</v>
      </c>
      <c r="E65" t="s">
        <v>284</v>
      </c>
      <c r="F65" t="s">
        <v>257</v>
      </c>
      <c r="G65" t="s">
        <v>328</v>
      </c>
      <c r="H65" t="s">
        <v>93</v>
      </c>
      <c r="I65" t="s">
        <v>364</v>
      </c>
      <c r="J65" t="s">
        <v>382</v>
      </c>
      <c r="K65" t="s">
        <v>223</v>
      </c>
      <c r="L65" t="s">
        <v>83</v>
      </c>
      <c r="M65" t="s">
        <v>322</v>
      </c>
      <c r="N65" t="s">
        <v>278</v>
      </c>
      <c r="O65" t="s">
        <v>350</v>
      </c>
      <c r="P65" t="s">
        <v>335</v>
      </c>
      <c r="Q65" t="s">
        <v>250</v>
      </c>
      <c r="R65" t="s">
        <v>307</v>
      </c>
      <c r="S65" t="s">
        <v>224</v>
      </c>
      <c r="T65" t="s">
        <v>183</v>
      </c>
      <c r="U65" t="s">
        <v>308</v>
      </c>
      <c r="V65" t="s">
        <v>214</v>
      </c>
      <c r="W65" t="s">
        <v>308</v>
      </c>
      <c r="X65" t="s">
        <v>237</v>
      </c>
      <c r="Y65" t="s">
        <v>236</v>
      </c>
      <c r="Z65" t="s">
        <v>197</v>
      </c>
      <c r="AA65" t="s">
        <v>231</v>
      </c>
      <c r="AB65" t="s">
        <v>155</v>
      </c>
      <c r="AC65" t="s">
        <v>237</v>
      </c>
      <c r="AD65" t="s">
        <v>183</v>
      </c>
    </row>
    <row r="66" spans="1:30" hidden="1" x14ac:dyDescent="0.25">
      <c r="A66" t="s">
        <v>60</v>
      </c>
      <c r="B66" t="s">
        <v>288</v>
      </c>
      <c r="C66" t="s">
        <v>238</v>
      </c>
      <c r="D66" t="s">
        <v>265</v>
      </c>
      <c r="E66" t="s">
        <v>261</v>
      </c>
      <c r="F66" t="s">
        <v>217</v>
      </c>
      <c r="G66" t="s">
        <v>383</v>
      </c>
      <c r="H66" t="s">
        <v>86</v>
      </c>
      <c r="I66" t="s">
        <v>367</v>
      </c>
      <c r="J66" t="s">
        <v>384</v>
      </c>
      <c r="K66" t="s">
        <v>243</v>
      </c>
      <c r="L66" t="s">
        <v>80</v>
      </c>
      <c r="M66" t="s">
        <v>300</v>
      </c>
      <c r="N66" t="s">
        <v>277</v>
      </c>
      <c r="O66" t="s">
        <v>383</v>
      </c>
      <c r="P66" t="s">
        <v>385</v>
      </c>
      <c r="Q66" t="s">
        <v>330</v>
      </c>
      <c r="R66" t="s">
        <v>328</v>
      </c>
      <c r="S66" t="s">
        <v>325</v>
      </c>
      <c r="T66" t="s">
        <v>373</v>
      </c>
      <c r="U66" t="s">
        <v>79</v>
      </c>
      <c r="V66" t="s">
        <v>208</v>
      </c>
      <c r="W66" t="s">
        <v>204</v>
      </c>
      <c r="X66" t="s">
        <v>300</v>
      </c>
      <c r="Y66" t="s">
        <v>211</v>
      </c>
      <c r="Z66" t="s">
        <v>88</v>
      </c>
      <c r="AA66" t="s">
        <v>126</v>
      </c>
      <c r="AB66" t="s">
        <v>176</v>
      </c>
      <c r="AC66" t="s">
        <v>201</v>
      </c>
      <c r="AD66" t="s">
        <v>317</v>
      </c>
    </row>
    <row r="67" spans="1:30" hidden="1" x14ac:dyDescent="0.25">
      <c r="A67" t="s">
        <v>85</v>
      </c>
      <c r="B67" t="s">
        <v>288</v>
      </c>
      <c r="C67" t="s">
        <v>238</v>
      </c>
      <c r="D67" t="s">
        <v>386</v>
      </c>
      <c r="E67" t="s">
        <v>324</v>
      </c>
      <c r="F67" t="s">
        <v>199</v>
      </c>
      <c r="G67" t="s">
        <v>339</v>
      </c>
      <c r="H67" t="s">
        <v>101</v>
      </c>
      <c r="I67" t="s">
        <v>284</v>
      </c>
      <c r="J67" t="s">
        <v>387</v>
      </c>
      <c r="K67" t="s">
        <v>263</v>
      </c>
      <c r="L67" t="s">
        <v>310</v>
      </c>
      <c r="M67" t="s">
        <v>350</v>
      </c>
      <c r="N67" t="s">
        <v>286</v>
      </c>
      <c r="O67" t="s">
        <v>340</v>
      </c>
      <c r="P67" t="s">
        <v>335</v>
      </c>
      <c r="Q67" t="s">
        <v>381</v>
      </c>
      <c r="R67" t="s">
        <v>222</v>
      </c>
      <c r="S67" t="s">
        <v>191</v>
      </c>
      <c r="T67" t="s">
        <v>244</v>
      </c>
      <c r="U67" t="s">
        <v>283</v>
      </c>
      <c r="V67" t="s">
        <v>236</v>
      </c>
      <c r="W67" t="s">
        <v>278</v>
      </c>
      <c r="X67" t="s">
        <v>211</v>
      </c>
      <c r="Y67" t="s">
        <v>180</v>
      </c>
      <c r="Z67" t="s">
        <v>242</v>
      </c>
      <c r="AA67" t="s">
        <v>255</v>
      </c>
      <c r="AB67" t="s">
        <v>206</v>
      </c>
      <c r="AC67" t="s">
        <v>237</v>
      </c>
      <c r="AD67" t="s">
        <v>232</v>
      </c>
    </row>
    <row r="68" spans="1:30" hidden="1" x14ac:dyDescent="0.25">
      <c r="A68" t="s">
        <v>104</v>
      </c>
      <c r="B68" t="s">
        <v>288</v>
      </c>
      <c r="C68" t="s">
        <v>238</v>
      </c>
      <c r="D68" t="s">
        <v>383</v>
      </c>
      <c r="E68" t="s">
        <v>350</v>
      </c>
      <c r="F68" t="s">
        <v>245</v>
      </c>
      <c r="G68" t="s">
        <v>383</v>
      </c>
      <c r="H68" t="s">
        <v>93</v>
      </c>
      <c r="I68" t="s">
        <v>351</v>
      </c>
      <c r="J68" t="s">
        <v>388</v>
      </c>
      <c r="K68" t="s">
        <v>308</v>
      </c>
      <c r="L68" t="s">
        <v>71</v>
      </c>
      <c r="M68" t="s">
        <v>245</v>
      </c>
      <c r="N68" t="s">
        <v>308</v>
      </c>
      <c r="O68" t="s">
        <v>302</v>
      </c>
      <c r="P68" t="s">
        <v>378</v>
      </c>
      <c r="Q68" t="s">
        <v>331</v>
      </c>
      <c r="R68" t="s">
        <v>313</v>
      </c>
      <c r="S68" t="s">
        <v>245</v>
      </c>
      <c r="T68" t="s">
        <v>317</v>
      </c>
      <c r="U68" t="s">
        <v>283</v>
      </c>
      <c r="V68" t="s">
        <v>212</v>
      </c>
      <c r="W68" t="s">
        <v>283</v>
      </c>
      <c r="X68" t="s">
        <v>214</v>
      </c>
      <c r="Y68" t="s">
        <v>260</v>
      </c>
      <c r="Z68" t="s">
        <v>253</v>
      </c>
      <c r="AA68" t="s">
        <v>295</v>
      </c>
      <c r="AB68" t="s">
        <v>166</v>
      </c>
      <c r="AC68" t="s">
        <v>144</v>
      </c>
      <c r="AD68" t="s">
        <v>183</v>
      </c>
    </row>
    <row r="69" spans="1:30" hidden="1" x14ac:dyDescent="0.25">
      <c r="A69" t="s">
        <v>60</v>
      </c>
      <c r="B69" t="s">
        <v>288</v>
      </c>
      <c r="C69" t="s">
        <v>264</v>
      </c>
      <c r="D69" t="s">
        <v>328</v>
      </c>
      <c r="E69" t="s">
        <v>265</v>
      </c>
      <c r="F69" t="s">
        <v>304</v>
      </c>
      <c r="G69" t="s">
        <v>389</v>
      </c>
      <c r="H69" t="s">
        <v>86</v>
      </c>
      <c r="I69" t="s">
        <v>390</v>
      </c>
      <c r="J69" t="s">
        <v>391</v>
      </c>
      <c r="K69" t="s">
        <v>258</v>
      </c>
      <c r="L69" t="s">
        <v>81</v>
      </c>
      <c r="M69" t="s">
        <v>278</v>
      </c>
      <c r="N69" t="s">
        <v>277</v>
      </c>
      <c r="O69" t="s">
        <v>302</v>
      </c>
      <c r="P69" t="s">
        <v>392</v>
      </c>
      <c r="Q69" t="s">
        <v>250</v>
      </c>
      <c r="R69" t="s">
        <v>349</v>
      </c>
      <c r="S69" t="s">
        <v>279</v>
      </c>
      <c r="T69" t="s">
        <v>268</v>
      </c>
      <c r="U69" t="s">
        <v>79</v>
      </c>
      <c r="V69" t="s">
        <v>257</v>
      </c>
      <c r="W69" t="s">
        <v>245</v>
      </c>
      <c r="X69" t="s">
        <v>275</v>
      </c>
      <c r="Y69" t="s">
        <v>236</v>
      </c>
      <c r="Z69" t="s">
        <v>253</v>
      </c>
      <c r="AA69" t="s">
        <v>224</v>
      </c>
      <c r="AB69" t="s">
        <v>139</v>
      </c>
      <c r="AC69" t="s">
        <v>269</v>
      </c>
      <c r="AD69" t="s">
        <v>331</v>
      </c>
    </row>
    <row r="70" spans="1:30" hidden="1" x14ac:dyDescent="0.25">
      <c r="A70" t="s">
        <v>85</v>
      </c>
      <c r="B70" t="s">
        <v>288</v>
      </c>
      <c r="C70" t="s">
        <v>264</v>
      </c>
      <c r="D70" t="s">
        <v>302</v>
      </c>
      <c r="E70" t="s">
        <v>393</v>
      </c>
      <c r="F70" t="s">
        <v>328</v>
      </c>
      <c r="G70" t="s">
        <v>386</v>
      </c>
      <c r="H70" t="s">
        <v>100</v>
      </c>
      <c r="I70" t="s">
        <v>297</v>
      </c>
      <c r="J70" t="s">
        <v>394</v>
      </c>
      <c r="K70" t="s">
        <v>316</v>
      </c>
      <c r="L70" t="s">
        <v>395</v>
      </c>
      <c r="M70" t="s">
        <v>386</v>
      </c>
      <c r="N70" t="s">
        <v>278</v>
      </c>
      <c r="O70" t="s">
        <v>396</v>
      </c>
      <c r="P70" t="s">
        <v>378</v>
      </c>
      <c r="Q70" t="s">
        <v>335</v>
      </c>
      <c r="R70" t="s">
        <v>325</v>
      </c>
      <c r="S70" t="s">
        <v>169</v>
      </c>
      <c r="T70" t="s">
        <v>337</v>
      </c>
      <c r="U70" t="s">
        <v>252</v>
      </c>
      <c r="V70" t="s">
        <v>211</v>
      </c>
      <c r="W70" t="s">
        <v>208</v>
      </c>
      <c r="X70" t="s">
        <v>88</v>
      </c>
      <c r="Y70" t="s">
        <v>149</v>
      </c>
      <c r="Z70" t="s">
        <v>201</v>
      </c>
      <c r="AA70" t="s">
        <v>325</v>
      </c>
      <c r="AB70" t="s">
        <v>166</v>
      </c>
      <c r="AC70" t="s">
        <v>158</v>
      </c>
      <c r="AD70" t="s">
        <v>294</v>
      </c>
    </row>
    <row r="71" spans="1:30" hidden="1" x14ac:dyDescent="0.25">
      <c r="A71" t="s">
        <v>104</v>
      </c>
      <c r="B71" t="s">
        <v>288</v>
      </c>
      <c r="C71" t="s">
        <v>264</v>
      </c>
      <c r="D71" t="s">
        <v>349</v>
      </c>
      <c r="E71" t="s">
        <v>172</v>
      </c>
      <c r="F71" t="s">
        <v>317</v>
      </c>
      <c r="G71" t="s">
        <v>377</v>
      </c>
      <c r="H71" t="s">
        <v>198</v>
      </c>
      <c r="I71" t="s">
        <v>397</v>
      </c>
      <c r="J71" t="s">
        <v>398</v>
      </c>
      <c r="K71" t="s">
        <v>224</v>
      </c>
      <c r="L71" t="s">
        <v>159</v>
      </c>
      <c r="M71" t="s">
        <v>270</v>
      </c>
      <c r="N71" t="s">
        <v>208</v>
      </c>
      <c r="O71" t="s">
        <v>393</v>
      </c>
      <c r="P71" t="s">
        <v>385</v>
      </c>
      <c r="Q71" t="s">
        <v>311</v>
      </c>
      <c r="R71" t="s">
        <v>311</v>
      </c>
      <c r="S71" t="s">
        <v>274</v>
      </c>
      <c r="T71" t="s">
        <v>332</v>
      </c>
      <c r="U71" t="s">
        <v>252</v>
      </c>
      <c r="V71" t="s">
        <v>243</v>
      </c>
      <c r="W71" t="s">
        <v>257</v>
      </c>
      <c r="X71" t="s">
        <v>207</v>
      </c>
      <c r="Y71" t="s">
        <v>215</v>
      </c>
      <c r="Z71" t="s">
        <v>237</v>
      </c>
      <c r="AA71" t="s">
        <v>294</v>
      </c>
      <c r="AB71" t="s">
        <v>87</v>
      </c>
      <c r="AC71" t="s">
        <v>190</v>
      </c>
      <c r="AD71" t="s">
        <v>183</v>
      </c>
    </row>
    <row r="72" spans="1:30" hidden="1" x14ac:dyDescent="0.25">
      <c r="A72" t="s">
        <v>60</v>
      </c>
      <c r="B72" t="s">
        <v>288</v>
      </c>
      <c r="C72" t="s">
        <v>273</v>
      </c>
      <c r="D72" t="s">
        <v>343</v>
      </c>
      <c r="E72" t="s">
        <v>343</v>
      </c>
      <c r="F72" t="s">
        <v>358</v>
      </c>
      <c r="G72" t="s">
        <v>377</v>
      </c>
      <c r="H72" t="s">
        <v>119</v>
      </c>
      <c r="I72" t="s">
        <v>399</v>
      </c>
      <c r="J72" t="s">
        <v>400</v>
      </c>
      <c r="K72" t="s">
        <v>239</v>
      </c>
      <c r="L72" t="s">
        <v>160</v>
      </c>
      <c r="M72" t="s">
        <v>249</v>
      </c>
      <c r="N72" t="s">
        <v>257</v>
      </c>
      <c r="O72" t="s">
        <v>363</v>
      </c>
      <c r="P72" t="s">
        <v>349</v>
      </c>
      <c r="Q72" t="s">
        <v>320</v>
      </c>
      <c r="R72" t="s">
        <v>350</v>
      </c>
      <c r="S72" t="s">
        <v>346</v>
      </c>
      <c r="T72" t="s">
        <v>349</v>
      </c>
      <c r="U72" t="s">
        <v>79</v>
      </c>
      <c r="V72" t="s">
        <v>263</v>
      </c>
      <c r="W72" t="s">
        <v>321</v>
      </c>
      <c r="X72" t="s">
        <v>258</v>
      </c>
      <c r="Y72" t="s">
        <v>287</v>
      </c>
      <c r="Z72" t="s">
        <v>253</v>
      </c>
      <c r="AA72" t="s">
        <v>299</v>
      </c>
      <c r="AB72" t="s">
        <v>227</v>
      </c>
      <c r="AC72" t="s">
        <v>170</v>
      </c>
      <c r="AD72" t="s">
        <v>325</v>
      </c>
    </row>
    <row r="73" spans="1:30" hidden="1" x14ac:dyDescent="0.25">
      <c r="A73" t="s">
        <v>85</v>
      </c>
      <c r="B73" t="s">
        <v>288</v>
      </c>
      <c r="C73" t="s">
        <v>273</v>
      </c>
      <c r="D73" t="s">
        <v>389</v>
      </c>
      <c r="E73" t="s">
        <v>357</v>
      </c>
      <c r="F73" t="s">
        <v>326</v>
      </c>
      <c r="G73" t="s">
        <v>392</v>
      </c>
      <c r="H73" t="s">
        <v>151</v>
      </c>
      <c r="I73" t="s">
        <v>373</v>
      </c>
      <c r="J73" t="s">
        <v>401</v>
      </c>
      <c r="K73" t="s">
        <v>183</v>
      </c>
      <c r="L73" t="s">
        <v>402</v>
      </c>
      <c r="M73" t="s">
        <v>378</v>
      </c>
      <c r="N73" t="s">
        <v>308</v>
      </c>
      <c r="O73" t="s">
        <v>403</v>
      </c>
      <c r="P73" t="s">
        <v>389</v>
      </c>
      <c r="Q73" t="s">
        <v>351</v>
      </c>
      <c r="R73" t="s">
        <v>307</v>
      </c>
      <c r="S73" t="s">
        <v>278</v>
      </c>
      <c r="T73" t="s">
        <v>330</v>
      </c>
      <c r="U73" t="s">
        <v>272</v>
      </c>
      <c r="V73" t="s">
        <v>88</v>
      </c>
      <c r="W73" t="s">
        <v>277</v>
      </c>
      <c r="X73" t="s">
        <v>146</v>
      </c>
      <c r="Y73" t="s">
        <v>139</v>
      </c>
      <c r="Z73" t="s">
        <v>214</v>
      </c>
      <c r="AA73" t="s">
        <v>307</v>
      </c>
      <c r="AB73" t="s">
        <v>131</v>
      </c>
      <c r="AC73" t="s">
        <v>158</v>
      </c>
      <c r="AD73" t="s">
        <v>274</v>
      </c>
    </row>
    <row r="74" spans="1:30" hidden="1" x14ac:dyDescent="0.25">
      <c r="A74" t="s">
        <v>104</v>
      </c>
      <c r="B74" t="s">
        <v>288</v>
      </c>
      <c r="C74" t="s">
        <v>273</v>
      </c>
      <c r="D74" t="s">
        <v>268</v>
      </c>
      <c r="E74" t="s">
        <v>383</v>
      </c>
      <c r="F74" t="s">
        <v>284</v>
      </c>
      <c r="G74" t="s">
        <v>302</v>
      </c>
      <c r="H74" t="s">
        <v>143</v>
      </c>
      <c r="I74" t="s">
        <v>397</v>
      </c>
      <c r="J74" t="s">
        <v>404</v>
      </c>
      <c r="K74" t="s">
        <v>322</v>
      </c>
      <c r="L74" t="s">
        <v>405</v>
      </c>
      <c r="M74" t="s">
        <v>232</v>
      </c>
      <c r="N74" t="s">
        <v>277</v>
      </c>
      <c r="O74" t="s">
        <v>324</v>
      </c>
      <c r="P74" t="s">
        <v>406</v>
      </c>
      <c r="Q74" t="s">
        <v>368</v>
      </c>
      <c r="R74" t="s">
        <v>265</v>
      </c>
      <c r="S74" t="s">
        <v>231</v>
      </c>
      <c r="T74" t="s">
        <v>291</v>
      </c>
      <c r="U74" t="s">
        <v>272</v>
      </c>
      <c r="V74" t="s">
        <v>229</v>
      </c>
      <c r="W74" t="s">
        <v>204</v>
      </c>
      <c r="X74" t="s">
        <v>305</v>
      </c>
      <c r="Y74" t="s">
        <v>206</v>
      </c>
      <c r="Z74" t="s">
        <v>144</v>
      </c>
      <c r="AA74" t="s">
        <v>337</v>
      </c>
      <c r="AB74" t="s">
        <v>148</v>
      </c>
      <c r="AC74" t="s">
        <v>190</v>
      </c>
      <c r="AD74" t="s">
        <v>298</v>
      </c>
    </row>
    <row r="75" spans="1:30" hidden="1" x14ac:dyDescent="0.25">
      <c r="A75" t="s">
        <v>60</v>
      </c>
      <c r="B75" t="s">
        <v>407</v>
      </c>
      <c r="C75" t="s">
        <v>62</v>
      </c>
      <c r="D75" t="s">
        <v>339</v>
      </c>
      <c r="E75" t="s">
        <v>339</v>
      </c>
      <c r="F75" t="s">
        <v>311</v>
      </c>
      <c r="G75" t="s">
        <v>392</v>
      </c>
      <c r="H75" t="s">
        <v>180</v>
      </c>
      <c r="I75" t="s">
        <v>408</v>
      </c>
      <c r="J75" t="s">
        <v>409</v>
      </c>
      <c r="K75" t="s">
        <v>224</v>
      </c>
      <c r="L75" t="s">
        <v>163</v>
      </c>
      <c r="M75" t="s">
        <v>224</v>
      </c>
      <c r="N75" t="s">
        <v>309</v>
      </c>
      <c r="O75" t="s">
        <v>393</v>
      </c>
      <c r="P75" t="s">
        <v>359</v>
      </c>
      <c r="Q75" t="s">
        <v>328</v>
      </c>
      <c r="R75" t="s">
        <v>369</v>
      </c>
      <c r="S75" t="s">
        <v>332</v>
      </c>
      <c r="T75" t="s">
        <v>389</v>
      </c>
      <c r="U75" t="s">
        <v>79</v>
      </c>
      <c r="V75" t="s">
        <v>274</v>
      </c>
      <c r="W75" t="s">
        <v>244</v>
      </c>
      <c r="X75" t="s">
        <v>226</v>
      </c>
      <c r="Y75" t="s">
        <v>180</v>
      </c>
      <c r="Z75" t="s">
        <v>201</v>
      </c>
      <c r="AA75" t="s">
        <v>321</v>
      </c>
      <c r="AB75" t="s">
        <v>119</v>
      </c>
      <c r="AC75" t="s">
        <v>246</v>
      </c>
      <c r="AD75" t="s">
        <v>325</v>
      </c>
    </row>
    <row r="76" spans="1:30" hidden="1" x14ac:dyDescent="0.25">
      <c r="A76" t="s">
        <v>85</v>
      </c>
      <c r="B76" t="s">
        <v>407</v>
      </c>
      <c r="C76" t="s">
        <v>62</v>
      </c>
      <c r="D76" t="s">
        <v>389</v>
      </c>
      <c r="E76" t="s">
        <v>319</v>
      </c>
      <c r="F76" t="s">
        <v>372</v>
      </c>
      <c r="G76" t="s">
        <v>380</v>
      </c>
      <c r="H76" t="s">
        <v>102</v>
      </c>
      <c r="I76" t="s">
        <v>376</v>
      </c>
      <c r="J76" t="s">
        <v>410</v>
      </c>
      <c r="K76" t="s">
        <v>268</v>
      </c>
      <c r="L76" t="s">
        <v>411</v>
      </c>
      <c r="M76" t="s">
        <v>372</v>
      </c>
      <c r="N76" t="s">
        <v>272</v>
      </c>
      <c r="O76" t="s">
        <v>412</v>
      </c>
      <c r="P76" t="s">
        <v>284</v>
      </c>
      <c r="Q76" t="s">
        <v>413</v>
      </c>
      <c r="R76" t="s">
        <v>317</v>
      </c>
      <c r="S76" t="s">
        <v>308</v>
      </c>
      <c r="T76" t="s">
        <v>255</v>
      </c>
      <c r="U76" t="s">
        <v>257</v>
      </c>
      <c r="V76" t="s">
        <v>158</v>
      </c>
      <c r="W76" t="s">
        <v>224</v>
      </c>
      <c r="X76" t="s">
        <v>237</v>
      </c>
      <c r="Y76" t="s">
        <v>93</v>
      </c>
      <c r="Z76" t="s">
        <v>157</v>
      </c>
      <c r="AA76" t="s">
        <v>250</v>
      </c>
      <c r="AB76" t="s">
        <v>145</v>
      </c>
      <c r="AC76" t="s">
        <v>158</v>
      </c>
      <c r="AD76" t="s">
        <v>327</v>
      </c>
    </row>
    <row r="77" spans="1:30" hidden="1" x14ac:dyDescent="0.25">
      <c r="A77" t="s">
        <v>104</v>
      </c>
      <c r="B77" t="s">
        <v>407</v>
      </c>
      <c r="C77" t="s">
        <v>62</v>
      </c>
      <c r="D77" t="s">
        <v>354</v>
      </c>
      <c r="E77" t="s">
        <v>289</v>
      </c>
      <c r="F77" t="s">
        <v>350</v>
      </c>
      <c r="G77" t="s">
        <v>334</v>
      </c>
      <c r="H77" t="s">
        <v>162</v>
      </c>
      <c r="I77" t="s">
        <v>414</v>
      </c>
      <c r="J77" t="s">
        <v>415</v>
      </c>
      <c r="K77" t="s">
        <v>232</v>
      </c>
      <c r="L77" t="s">
        <v>416</v>
      </c>
      <c r="M77" t="s">
        <v>325</v>
      </c>
      <c r="N77" t="s">
        <v>257</v>
      </c>
      <c r="O77" t="s">
        <v>193</v>
      </c>
      <c r="P77" t="s">
        <v>339</v>
      </c>
      <c r="Q77" t="s">
        <v>389</v>
      </c>
      <c r="R77" t="s">
        <v>339</v>
      </c>
      <c r="S77" t="s">
        <v>316</v>
      </c>
      <c r="T77" t="s">
        <v>261</v>
      </c>
      <c r="U77" t="s">
        <v>257</v>
      </c>
      <c r="V77" t="s">
        <v>272</v>
      </c>
      <c r="W77" t="s">
        <v>245</v>
      </c>
      <c r="X77" t="s">
        <v>243</v>
      </c>
      <c r="Y77" t="s">
        <v>227</v>
      </c>
      <c r="Z77" t="s">
        <v>214</v>
      </c>
      <c r="AA77" t="s">
        <v>338</v>
      </c>
      <c r="AB77" t="s">
        <v>192</v>
      </c>
      <c r="AC77" t="s">
        <v>201</v>
      </c>
      <c r="AD77" t="s">
        <v>337</v>
      </c>
    </row>
    <row r="78" spans="1:30" hidden="1" x14ac:dyDescent="0.25">
      <c r="A78" t="s">
        <v>60</v>
      </c>
      <c r="B78" t="s">
        <v>407</v>
      </c>
      <c r="C78" t="s">
        <v>116</v>
      </c>
      <c r="D78" t="s">
        <v>354</v>
      </c>
      <c r="E78" t="s">
        <v>369</v>
      </c>
      <c r="F78" t="s">
        <v>311</v>
      </c>
      <c r="G78" t="s">
        <v>335</v>
      </c>
      <c r="H78" t="s">
        <v>287</v>
      </c>
      <c r="I78" t="s">
        <v>417</v>
      </c>
      <c r="J78" t="s">
        <v>418</v>
      </c>
      <c r="K78" t="s">
        <v>295</v>
      </c>
      <c r="L78" t="s">
        <v>419</v>
      </c>
      <c r="M78" t="s">
        <v>231</v>
      </c>
      <c r="N78" t="s">
        <v>295</v>
      </c>
      <c r="O78" t="s">
        <v>420</v>
      </c>
      <c r="P78" t="s">
        <v>359</v>
      </c>
      <c r="Q78" t="s">
        <v>377</v>
      </c>
      <c r="R78" t="s">
        <v>378</v>
      </c>
      <c r="S78" t="s">
        <v>328</v>
      </c>
      <c r="T78" t="s">
        <v>334</v>
      </c>
      <c r="U78" t="s">
        <v>79</v>
      </c>
      <c r="V78" t="s">
        <v>330</v>
      </c>
      <c r="W78" t="s">
        <v>222</v>
      </c>
      <c r="X78" t="s">
        <v>299</v>
      </c>
      <c r="Y78" t="s">
        <v>165</v>
      </c>
      <c r="Z78" t="s">
        <v>207</v>
      </c>
      <c r="AA78" t="s">
        <v>270</v>
      </c>
      <c r="AB78" t="s">
        <v>215</v>
      </c>
      <c r="AC78" t="s">
        <v>189</v>
      </c>
      <c r="AD78" t="s">
        <v>346</v>
      </c>
    </row>
    <row r="79" spans="1:30" hidden="1" x14ac:dyDescent="0.25">
      <c r="A79" t="s">
        <v>85</v>
      </c>
      <c r="B79" t="s">
        <v>407</v>
      </c>
      <c r="C79" t="s">
        <v>116</v>
      </c>
      <c r="D79" t="s">
        <v>381</v>
      </c>
      <c r="E79" t="s">
        <v>421</v>
      </c>
      <c r="F79" t="s">
        <v>337</v>
      </c>
      <c r="G79" t="s">
        <v>393</v>
      </c>
      <c r="H79" t="s">
        <v>66</v>
      </c>
      <c r="I79" t="s">
        <v>332</v>
      </c>
      <c r="J79" t="s">
        <v>422</v>
      </c>
      <c r="K79" t="s">
        <v>385</v>
      </c>
      <c r="L79" t="s">
        <v>423</v>
      </c>
      <c r="M79" t="s">
        <v>333</v>
      </c>
      <c r="N79" t="s">
        <v>277</v>
      </c>
      <c r="O79" t="s">
        <v>399</v>
      </c>
      <c r="P79" t="s">
        <v>172</v>
      </c>
      <c r="Q79" t="s">
        <v>424</v>
      </c>
      <c r="R79" t="s">
        <v>376</v>
      </c>
      <c r="S79" t="s">
        <v>272</v>
      </c>
      <c r="T79" t="s">
        <v>346</v>
      </c>
      <c r="U79" t="s">
        <v>245</v>
      </c>
      <c r="V79" t="s">
        <v>201</v>
      </c>
      <c r="W79" t="s">
        <v>299</v>
      </c>
      <c r="X79" t="s">
        <v>269</v>
      </c>
      <c r="Y79" t="s">
        <v>70</v>
      </c>
      <c r="Z79" t="s">
        <v>191</v>
      </c>
      <c r="AA79" t="s">
        <v>218</v>
      </c>
      <c r="AB79" t="s">
        <v>205</v>
      </c>
      <c r="AC79" t="s">
        <v>146</v>
      </c>
      <c r="AD79" t="s">
        <v>270</v>
      </c>
    </row>
    <row r="80" spans="1:30" hidden="1" x14ac:dyDescent="0.25">
      <c r="A80" t="s">
        <v>104</v>
      </c>
      <c r="B80" t="s">
        <v>407</v>
      </c>
      <c r="C80" t="s">
        <v>116</v>
      </c>
      <c r="D80" t="s">
        <v>172</v>
      </c>
      <c r="E80" t="s">
        <v>385</v>
      </c>
      <c r="F80" t="s">
        <v>331</v>
      </c>
      <c r="G80" t="s">
        <v>397</v>
      </c>
      <c r="H80" t="s">
        <v>87</v>
      </c>
      <c r="I80" t="s">
        <v>335</v>
      </c>
      <c r="J80" t="s">
        <v>417</v>
      </c>
      <c r="K80" t="s">
        <v>323</v>
      </c>
      <c r="L80" t="s">
        <v>425</v>
      </c>
      <c r="M80" t="s">
        <v>332</v>
      </c>
      <c r="N80" t="s">
        <v>179</v>
      </c>
      <c r="O80" t="s">
        <v>403</v>
      </c>
      <c r="P80" t="s">
        <v>339</v>
      </c>
      <c r="Q80" t="s">
        <v>380</v>
      </c>
      <c r="R80" t="s">
        <v>350</v>
      </c>
      <c r="S80" t="s">
        <v>183</v>
      </c>
      <c r="T80" t="s">
        <v>349</v>
      </c>
      <c r="U80" t="s">
        <v>245</v>
      </c>
      <c r="V80" t="s">
        <v>299</v>
      </c>
      <c r="W80" t="s">
        <v>270</v>
      </c>
      <c r="X80" t="s">
        <v>239</v>
      </c>
      <c r="Y80" t="s">
        <v>118</v>
      </c>
      <c r="Z80" t="s">
        <v>191</v>
      </c>
      <c r="AA80" t="s">
        <v>338</v>
      </c>
      <c r="AB80" t="s">
        <v>150</v>
      </c>
      <c r="AC80" t="s">
        <v>269</v>
      </c>
      <c r="AD80" t="s">
        <v>338</v>
      </c>
    </row>
    <row r="81" spans="1:30" hidden="1" x14ac:dyDescent="0.25">
      <c r="A81" t="s">
        <v>60</v>
      </c>
      <c r="B81" t="s">
        <v>407</v>
      </c>
      <c r="C81" t="s">
        <v>138</v>
      </c>
      <c r="D81" t="s">
        <v>349</v>
      </c>
      <c r="E81" t="s">
        <v>357</v>
      </c>
      <c r="F81" t="s">
        <v>244</v>
      </c>
      <c r="G81" t="s">
        <v>426</v>
      </c>
      <c r="H81" t="s">
        <v>260</v>
      </c>
      <c r="I81" t="s">
        <v>427</v>
      </c>
      <c r="J81" t="s">
        <v>412</v>
      </c>
      <c r="K81" t="s">
        <v>304</v>
      </c>
      <c r="L81" t="s">
        <v>428</v>
      </c>
      <c r="M81" t="s">
        <v>298</v>
      </c>
      <c r="N81" t="s">
        <v>244</v>
      </c>
      <c r="O81" t="s">
        <v>333</v>
      </c>
      <c r="P81" t="s">
        <v>339</v>
      </c>
      <c r="Q81" t="s">
        <v>357</v>
      </c>
      <c r="R81" t="s">
        <v>426</v>
      </c>
      <c r="S81" t="s">
        <v>268</v>
      </c>
      <c r="T81" t="s">
        <v>319</v>
      </c>
      <c r="U81" t="s">
        <v>79</v>
      </c>
      <c r="V81" t="s">
        <v>346</v>
      </c>
      <c r="W81" t="s">
        <v>255</v>
      </c>
      <c r="X81" t="s">
        <v>321</v>
      </c>
      <c r="Y81" t="s">
        <v>164</v>
      </c>
      <c r="Z81" t="s">
        <v>243</v>
      </c>
      <c r="AA81" t="s">
        <v>298</v>
      </c>
      <c r="AB81" t="s">
        <v>215</v>
      </c>
      <c r="AC81" t="s">
        <v>243</v>
      </c>
      <c r="AD81" t="s">
        <v>331</v>
      </c>
    </row>
    <row r="82" spans="1:30" hidden="1" x14ac:dyDescent="0.25">
      <c r="A82" t="s">
        <v>85</v>
      </c>
      <c r="B82" t="s">
        <v>407</v>
      </c>
      <c r="C82" t="s">
        <v>138</v>
      </c>
      <c r="D82" t="s">
        <v>389</v>
      </c>
      <c r="E82" t="s">
        <v>193</v>
      </c>
      <c r="F82" t="s">
        <v>251</v>
      </c>
      <c r="G82" t="s">
        <v>340</v>
      </c>
      <c r="H82" t="s">
        <v>72</v>
      </c>
      <c r="I82" t="s">
        <v>350</v>
      </c>
      <c r="J82" t="s">
        <v>429</v>
      </c>
      <c r="K82" t="s">
        <v>430</v>
      </c>
      <c r="L82" t="s">
        <v>431</v>
      </c>
      <c r="M82" t="s">
        <v>413</v>
      </c>
      <c r="N82" t="s">
        <v>182</v>
      </c>
      <c r="O82" t="s">
        <v>196</v>
      </c>
      <c r="P82" t="s">
        <v>289</v>
      </c>
      <c r="Q82" t="s">
        <v>390</v>
      </c>
      <c r="R82" t="s">
        <v>320</v>
      </c>
      <c r="S82" t="s">
        <v>126</v>
      </c>
      <c r="T82" t="s">
        <v>323</v>
      </c>
      <c r="U82" t="s">
        <v>231</v>
      </c>
      <c r="V82" t="s">
        <v>262</v>
      </c>
      <c r="W82" t="s">
        <v>179</v>
      </c>
      <c r="X82" t="s">
        <v>214</v>
      </c>
      <c r="Y82" t="s">
        <v>105</v>
      </c>
      <c r="Z82" t="s">
        <v>169</v>
      </c>
      <c r="AA82" t="s">
        <v>346</v>
      </c>
      <c r="AB82" t="s">
        <v>173</v>
      </c>
      <c r="AC82" t="s">
        <v>190</v>
      </c>
      <c r="AD82" t="s">
        <v>232</v>
      </c>
    </row>
    <row r="83" spans="1:30" hidden="1" x14ac:dyDescent="0.25">
      <c r="A83" t="s">
        <v>104</v>
      </c>
      <c r="B83" t="s">
        <v>407</v>
      </c>
      <c r="C83" t="s">
        <v>138</v>
      </c>
      <c r="D83" t="s">
        <v>284</v>
      </c>
      <c r="E83" t="s">
        <v>378</v>
      </c>
      <c r="F83" t="s">
        <v>277</v>
      </c>
      <c r="G83" t="s">
        <v>426</v>
      </c>
      <c r="H83" t="s">
        <v>117</v>
      </c>
      <c r="I83" t="s">
        <v>403</v>
      </c>
      <c r="J83" t="s">
        <v>196</v>
      </c>
      <c r="K83" t="s">
        <v>343</v>
      </c>
      <c r="L83" t="s">
        <v>432</v>
      </c>
      <c r="M83" t="s">
        <v>311</v>
      </c>
      <c r="N83" t="s">
        <v>245</v>
      </c>
      <c r="O83" t="s">
        <v>433</v>
      </c>
      <c r="P83" t="s">
        <v>354</v>
      </c>
      <c r="Q83" t="s">
        <v>335</v>
      </c>
      <c r="R83" t="s">
        <v>381</v>
      </c>
      <c r="S83" t="s">
        <v>218</v>
      </c>
      <c r="T83" t="s">
        <v>172</v>
      </c>
      <c r="U83" t="s">
        <v>231</v>
      </c>
      <c r="V83" t="s">
        <v>217</v>
      </c>
      <c r="W83" t="s">
        <v>200</v>
      </c>
      <c r="X83" t="s">
        <v>283</v>
      </c>
      <c r="Y83" t="s">
        <v>140</v>
      </c>
      <c r="Z83" t="s">
        <v>169</v>
      </c>
      <c r="AA83" t="s">
        <v>183</v>
      </c>
      <c r="AB83" t="s">
        <v>180</v>
      </c>
      <c r="AC83" t="s">
        <v>212</v>
      </c>
      <c r="AD83" t="s">
        <v>255</v>
      </c>
    </row>
    <row r="84" spans="1:30" hidden="1" x14ac:dyDescent="0.25">
      <c r="A84" t="s">
        <v>60</v>
      </c>
      <c r="B84" t="s">
        <v>407</v>
      </c>
      <c r="C84" t="s">
        <v>154</v>
      </c>
      <c r="D84" t="s">
        <v>349</v>
      </c>
      <c r="E84" t="s">
        <v>319</v>
      </c>
      <c r="F84" t="s">
        <v>224</v>
      </c>
      <c r="G84" t="s">
        <v>420</v>
      </c>
      <c r="H84" t="s">
        <v>209</v>
      </c>
      <c r="I84" t="s">
        <v>434</v>
      </c>
      <c r="J84" t="s">
        <v>435</v>
      </c>
      <c r="K84" t="s">
        <v>313</v>
      </c>
      <c r="L84" t="s">
        <v>402</v>
      </c>
      <c r="M84" t="s">
        <v>241</v>
      </c>
      <c r="N84" t="s">
        <v>298</v>
      </c>
      <c r="O84" t="s">
        <v>436</v>
      </c>
      <c r="P84" t="s">
        <v>406</v>
      </c>
      <c r="Q84" t="s">
        <v>397</v>
      </c>
      <c r="R84" t="s">
        <v>351</v>
      </c>
      <c r="S84" t="s">
        <v>349</v>
      </c>
      <c r="T84" t="s">
        <v>426</v>
      </c>
      <c r="U84" t="s">
        <v>79</v>
      </c>
      <c r="V84" t="s">
        <v>290</v>
      </c>
      <c r="W84" t="s">
        <v>323</v>
      </c>
      <c r="X84" t="s">
        <v>231</v>
      </c>
      <c r="Y84" t="s">
        <v>209</v>
      </c>
      <c r="Z84" t="s">
        <v>258</v>
      </c>
      <c r="AA84" t="s">
        <v>304</v>
      </c>
      <c r="AB84" t="s">
        <v>164</v>
      </c>
      <c r="AC84" t="s">
        <v>249</v>
      </c>
      <c r="AD84" t="s">
        <v>313</v>
      </c>
    </row>
    <row r="85" spans="1:30" hidden="1" x14ac:dyDescent="0.25">
      <c r="A85" t="s">
        <v>85</v>
      </c>
      <c r="B85" t="s">
        <v>407</v>
      </c>
      <c r="C85" t="s">
        <v>154</v>
      </c>
      <c r="D85" t="s">
        <v>350</v>
      </c>
      <c r="E85" t="s">
        <v>418</v>
      </c>
      <c r="F85" t="s">
        <v>107</v>
      </c>
      <c r="G85" t="s">
        <v>326</v>
      </c>
      <c r="H85" t="s">
        <v>114</v>
      </c>
      <c r="I85" t="s">
        <v>437</v>
      </c>
      <c r="J85" t="s">
        <v>438</v>
      </c>
      <c r="K85" t="s">
        <v>439</v>
      </c>
      <c r="L85" t="s">
        <v>440</v>
      </c>
      <c r="M85" t="s">
        <v>333</v>
      </c>
      <c r="N85" t="s">
        <v>224</v>
      </c>
      <c r="O85" t="s">
        <v>441</v>
      </c>
      <c r="P85" t="s">
        <v>386</v>
      </c>
      <c r="Q85" t="s">
        <v>442</v>
      </c>
      <c r="R85" t="s">
        <v>311</v>
      </c>
      <c r="S85" t="s">
        <v>224</v>
      </c>
      <c r="T85" t="s">
        <v>376</v>
      </c>
      <c r="U85" t="s">
        <v>200</v>
      </c>
      <c r="V85" t="s">
        <v>212</v>
      </c>
      <c r="W85" t="s">
        <v>274</v>
      </c>
      <c r="X85" t="s">
        <v>157</v>
      </c>
      <c r="Y85" t="s">
        <v>105</v>
      </c>
      <c r="Z85" t="s">
        <v>223</v>
      </c>
      <c r="AA85" t="s">
        <v>320</v>
      </c>
      <c r="AB85" t="s">
        <v>260</v>
      </c>
      <c r="AC85" t="s">
        <v>170</v>
      </c>
      <c r="AD85" t="s">
        <v>338</v>
      </c>
    </row>
    <row r="86" spans="1:30" hidden="1" x14ac:dyDescent="0.25">
      <c r="A86" t="s">
        <v>104</v>
      </c>
      <c r="B86" t="s">
        <v>407</v>
      </c>
      <c r="C86" t="s">
        <v>154</v>
      </c>
      <c r="D86" t="s">
        <v>284</v>
      </c>
      <c r="E86" t="s">
        <v>351</v>
      </c>
      <c r="F86" t="s">
        <v>262</v>
      </c>
      <c r="G86" t="s">
        <v>372</v>
      </c>
      <c r="H86" t="s">
        <v>117</v>
      </c>
      <c r="I86" t="s">
        <v>443</v>
      </c>
      <c r="J86" t="s">
        <v>399</v>
      </c>
      <c r="K86" t="s">
        <v>363</v>
      </c>
      <c r="L86" t="s">
        <v>444</v>
      </c>
      <c r="M86" t="s">
        <v>343</v>
      </c>
      <c r="N86" t="s">
        <v>327</v>
      </c>
      <c r="O86" t="s">
        <v>347</v>
      </c>
      <c r="P86" t="s">
        <v>389</v>
      </c>
      <c r="Q86" t="s">
        <v>396</v>
      </c>
      <c r="R86" t="s">
        <v>357</v>
      </c>
      <c r="S86" t="s">
        <v>250</v>
      </c>
      <c r="T86" t="s">
        <v>296</v>
      </c>
      <c r="U86" t="s">
        <v>200</v>
      </c>
      <c r="V86" t="s">
        <v>270</v>
      </c>
      <c r="W86" t="s">
        <v>338</v>
      </c>
      <c r="X86" t="s">
        <v>252</v>
      </c>
      <c r="Y86" t="s">
        <v>206</v>
      </c>
      <c r="Z86" t="s">
        <v>275</v>
      </c>
      <c r="AA86" t="s">
        <v>317</v>
      </c>
      <c r="AB86" t="s">
        <v>205</v>
      </c>
      <c r="AC86" t="s">
        <v>305</v>
      </c>
      <c r="AD86" t="s">
        <v>307</v>
      </c>
    </row>
    <row r="87" spans="1:30" hidden="1" x14ac:dyDescent="0.25">
      <c r="A87" t="s">
        <v>60</v>
      </c>
      <c r="B87" t="s">
        <v>407</v>
      </c>
      <c r="C87" t="s">
        <v>167</v>
      </c>
      <c r="D87" t="s">
        <v>284</v>
      </c>
      <c r="E87" t="s">
        <v>355</v>
      </c>
      <c r="F87" t="s">
        <v>257</v>
      </c>
      <c r="G87" t="s">
        <v>333</v>
      </c>
      <c r="H87" t="s">
        <v>184</v>
      </c>
      <c r="I87" t="s">
        <v>445</v>
      </c>
      <c r="J87" t="s">
        <v>280</v>
      </c>
      <c r="K87" t="s">
        <v>381</v>
      </c>
      <c r="L87" t="s">
        <v>446</v>
      </c>
      <c r="M87" t="s">
        <v>307</v>
      </c>
      <c r="N87" t="s">
        <v>255</v>
      </c>
      <c r="O87" t="s">
        <v>374</v>
      </c>
      <c r="P87" t="s">
        <v>369</v>
      </c>
      <c r="Q87" t="s">
        <v>193</v>
      </c>
      <c r="R87" t="s">
        <v>364</v>
      </c>
      <c r="S87" t="s">
        <v>296</v>
      </c>
      <c r="T87" t="s">
        <v>420</v>
      </c>
      <c r="U87" t="s">
        <v>79</v>
      </c>
      <c r="V87" t="s">
        <v>301</v>
      </c>
      <c r="W87" t="s">
        <v>313</v>
      </c>
      <c r="X87" t="s">
        <v>298</v>
      </c>
      <c r="Y87" t="s">
        <v>253</v>
      </c>
      <c r="Z87" t="s">
        <v>283</v>
      </c>
      <c r="AA87" t="s">
        <v>279</v>
      </c>
      <c r="AB87" t="s">
        <v>175</v>
      </c>
      <c r="AC87" t="s">
        <v>126</v>
      </c>
      <c r="AD87" t="s">
        <v>343</v>
      </c>
    </row>
    <row r="88" spans="1:30" hidden="1" x14ac:dyDescent="0.25">
      <c r="A88" t="s">
        <v>85</v>
      </c>
      <c r="B88" t="s">
        <v>407</v>
      </c>
      <c r="C88" t="s">
        <v>167</v>
      </c>
      <c r="D88" t="s">
        <v>350</v>
      </c>
      <c r="E88" t="s">
        <v>360</v>
      </c>
      <c r="F88" t="s">
        <v>173</v>
      </c>
      <c r="G88" t="s">
        <v>372</v>
      </c>
      <c r="H88" t="s">
        <v>95</v>
      </c>
      <c r="I88" t="s">
        <v>438</v>
      </c>
      <c r="J88" t="s">
        <v>447</v>
      </c>
      <c r="K88" t="s">
        <v>448</v>
      </c>
      <c r="L88" t="s">
        <v>449</v>
      </c>
      <c r="M88" t="s">
        <v>390</v>
      </c>
      <c r="N88" t="s">
        <v>299</v>
      </c>
      <c r="O88" t="s">
        <v>292</v>
      </c>
      <c r="P88" t="s">
        <v>324</v>
      </c>
      <c r="Q88" t="s">
        <v>439</v>
      </c>
      <c r="R88" t="s">
        <v>343</v>
      </c>
      <c r="S88" t="s">
        <v>263</v>
      </c>
      <c r="T88" t="s">
        <v>332</v>
      </c>
      <c r="U88" t="s">
        <v>222</v>
      </c>
      <c r="V88" t="s">
        <v>191</v>
      </c>
      <c r="W88" t="s">
        <v>270</v>
      </c>
      <c r="X88" t="s">
        <v>191</v>
      </c>
      <c r="Y88" t="s">
        <v>215</v>
      </c>
      <c r="Z88" t="s">
        <v>249</v>
      </c>
      <c r="AA88" t="s">
        <v>291</v>
      </c>
      <c r="AB88" t="s">
        <v>186</v>
      </c>
      <c r="AC88" t="s">
        <v>286</v>
      </c>
      <c r="AD88" t="s">
        <v>307</v>
      </c>
    </row>
    <row r="89" spans="1:30" hidden="1" x14ac:dyDescent="0.25">
      <c r="A89" t="s">
        <v>104</v>
      </c>
      <c r="B89" t="s">
        <v>407</v>
      </c>
      <c r="C89" t="s">
        <v>167</v>
      </c>
      <c r="D89" t="s">
        <v>406</v>
      </c>
      <c r="E89" t="s">
        <v>412</v>
      </c>
      <c r="F89" t="s">
        <v>189</v>
      </c>
      <c r="G89" t="s">
        <v>364</v>
      </c>
      <c r="H89" t="s">
        <v>148</v>
      </c>
      <c r="I89" t="s">
        <v>450</v>
      </c>
      <c r="J89" t="s">
        <v>427</v>
      </c>
      <c r="K89" t="s">
        <v>451</v>
      </c>
      <c r="L89" t="s">
        <v>452</v>
      </c>
      <c r="M89" t="s">
        <v>354</v>
      </c>
      <c r="N89" t="s">
        <v>200</v>
      </c>
      <c r="O89" t="s">
        <v>374</v>
      </c>
      <c r="P89" t="s">
        <v>334</v>
      </c>
      <c r="Q89" t="s">
        <v>453</v>
      </c>
      <c r="R89" t="s">
        <v>378</v>
      </c>
      <c r="S89" t="s">
        <v>376</v>
      </c>
      <c r="T89" t="s">
        <v>357</v>
      </c>
      <c r="U89" t="s">
        <v>222</v>
      </c>
      <c r="V89" t="s">
        <v>200</v>
      </c>
      <c r="W89" t="s">
        <v>255</v>
      </c>
      <c r="X89" t="s">
        <v>299</v>
      </c>
      <c r="Y89" t="s">
        <v>236</v>
      </c>
      <c r="Z89" t="s">
        <v>239</v>
      </c>
      <c r="AA89" t="s">
        <v>312</v>
      </c>
      <c r="AB89" t="s">
        <v>175</v>
      </c>
      <c r="AC89" t="s">
        <v>308</v>
      </c>
      <c r="AD89" t="s">
        <v>332</v>
      </c>
    </row>
    <row r="90" spans="1:30" hidden="1" x14ac:dyDescent="0.25">
      <c r="A90" t="s">
        <v>60</v>
      </c>
      <c r="B90" t="s">
        <v>407</v>
      </c>
      <c r="C90" t="s">
        <v>177</v>
      </c>
      <c r="D90" t="s">
        <v>296</v>
      </c>
      <c r="E90" t="s">
        <v>408</v>
      </c>
      <c r="F90" t="s">
        <v>311</v>
      </c>
      <c r="G90" t="s">
        <v>436</v>
      </c>
      <c r="H90" t="s">
        <v>269</v>
      </c>
      <c r="I90" t="s">
        <v>454</v>
      </c>
      <c r="J90" t="s">
        <v>455</v>
      </c>
      <c r="K90" t="s">
        <v>456</v>
      </c>
      <c r="L90" t="s">
        <v>314</v>
      </c>
      <c r="M90" t="s">
        <v>368</v>
      </c>
      <c r="N90" t="s">
        <v>331</v>
      </c>
      <c r="O90" t="s">
        <v>341</v>
      </c>
      <c r="P90" t="s">
        <v>372</v>
      </c>
      <c r="Q90" t="s">
        <v>418</v>
      </c>
      <c r="R90" t="s">
        <v>433</v>
      </c>
      <c r="S90" t="s">
        <v>385</v>
      </c>
      <c r="T90" t="s">
        <v>412</v>
      </c>
      <c r="U90" t="s">
        <v>79</v>
      </c>
      <c r="V90" t="s">
        <v>265</v>
      </c>
      <c r="W90" t="s">
        <v>359</v>
      </c>
      <c r="X90" t="s">
        <v>218</v>
      </c>
      <c r="Y90" t="s">
        <v>170</v>
      </c>
      <c r="Z90" t="s">
        <v>309</v>
      </c>
      <c r="AA90" t="s">
        <v>291</v>
      </c>
      <c r="AB90" t="s">
        <v>88</v>
      </c>
      <c r="AC90" t="s">
        <v>309</v>
      </c>
      <c r="AD90" t="s">
        <v>296</v>
      </c>
    </row>
    <row r="91" spans="1:30" hidden="1" x14ac:dyDescent="0.25">
      <c r="A91" t="s">
        <v>85</v>
      </c>
      <c r="B91" t="s">
        <v>407</v>
      </c>
      <c r="C91" t="s">
        <v>177</v>
      </c>
      <c r="D91" t="s">
        <v>406</v>
      </c>
      <c r="E91" t="s">
        <v>410</v>
      </c>
      <c r="F91" t="s">
        <v>323</v>
      </c>
      <c r="G91" t="s">
        <v>364</v>
      </c>
      <c r="H91" t="s">
        <v>110</v>
      </c>
      <c r="I91" t="s">
        <v>409</v>
      </c>
      <c r="J91" t="s">
        <v>457</v>
      </c>
      <c r="K91" t="s">
        <v>458</v>
      </c>
      <c r="L91" t="s">
        <v>459</v>
      </c>
      <c r="M91" t="s">
        <v>451</v>
      </c>
      <c r="N91" t="s">
        <v>179</v>
      </c>
      <c r="O91" t="s">
        <v>451</v>
      </c>
      <c r="P91" t="s">
        <v>280</v>
      </c>
      <c r="Q91" t="s">
        <v>345</v>
      </c>
      <c r="R91" t="s">
        <v>383</v>
      </c>
      <c r="S91" t="s">
        <v>322</v>
      </c>
      <c r="T91" t="s">
        <v>373</v>
      </c>
      <c r="U91" t="s">
        <v>294</v>
      </c>
      <c r="V91" t="s">
        <v>305</v>
      </c>
      <c r="W91" t="s">
        <v>200</v>
      </c>
      <c r="X91" t="s">
        <v>169</v>
      </c>
      <c r="Y91" t="s">
        <v>205</v>
      </c>
      <c r="Z91" t="s">
        <v>258</v>
      </c>
      <c r="AA91" t="s">
        <v>350</v>
      </c>
      <c r="AB91" t="s">
        <v>184</v>
      </c>
      <c r="AC91" t="s">
        <v>249</v>
      </c>
      <c r="AD91" t="s">
        <v>320</v>
      </c>
    </row>
    <row r="92" spans="1:30" hidden="1" x14ac:dyDescent="0.25">
      <c r="A92" t="s">
        <v>104</v>
      </c>
      <c r="B92" t="s">
        <v>407</v>
      </c>
      <c r="C92" t="s">
        <v>177</v>
      </c>
      <c r="D92" t="s">
        <v>289</v>
      </c>
      <c r="E92" t="s">
        <v>422</v>
      </c>
      <c r="F92" t="s">
        <v>332</v>
      </c>
      <c r="G92" t="s">
        <v>418</v>
      </c>
      <c r="H92" t="s">
        <v>174</v>
      </c>
      <c r="I92" t="s">
        <v>460</v>
      </c>
      <c r="J92" t="s">
        <v>461</v>
      </c>
      <c r="K92" t="s">
        <v>462</v>
      </c>
      <c r="L92" t="s">
        <v>463</v>
      </c>
      <c r="M92" t="s">
        <v>319</v>
      </c>
      <c r="N92" t="s">
        <v>241</v>
      </c>
      <c r="O92" t="s">
        <v>427</v>
      </c>
      <c r="P92" t="s">
        <v>364</v>
      </c>
      <c r="Q92" t="s">
        <v>196</v>
      </c>
      <c r="R92" t="s">
        <v>351</v>
      </c>
      <c r="S92" t="s">
        <v>291</v>
      </c>
      <c r="T92" t="s">
        <v>397</v>
      </c>
      <c r="U92" t="s">
        <v>294</v>
      </c>
      <c r="V92" t="s">
        <v>241</v>
      </c>
      <c r="W92" t="s">
        <v>331</v>
      </c>
      <c r="X92" t="s">
        <v>327</v>
      </c>
      <c r="Y92" t="s">
        <v>125</v>
      </c>
      <c r="Z92" t="s">
        <v>126</v>
      </c>
      <c r="AA92" t="s">
        <v>339</v>
      </c>
      <c r="AB92" t="s">
        <v>132</v>
      </c>
      <c r="AC92" t="s">
        <v>182</v>
      </c>
      <c r="AD92" t="s">
        <v>368</v>
      </c>
    </row>
    <row r="93" spans="1:30" hidden="1" x14ac:dyDescent="0.25">
      <c r="A93" t="s">
        <v>60</v>
      </c>
      <c r="B93" t="s">
        <v>407</v>
      </c>
      <c r="C93" t="s">
        <v>194</v>
      </c>
      <c r="D93" t="s">
        <v>389</v>
      </c>
      <c r="E93" t="s">
        <v>464</v>
      </c>
      <c r="F93" t="s">
        <v>291</v>
      </c>
      <c r="G93" t="s">
        <v>436</v>
      </c>
      <c r="H93" t="s">
        <v>251</v>
      </c>
      <c r="I93" t="s">
        <v>465</v>
      </c>
      <c r="J93" t="s">
        <v>466</v>
      </c>
      <c r="K93" t="s">
        <v>467</v>
      </c>
      <c r="L93" t="s">
        <v>463</v>
      </c>
      <c r="M93" t="s">
        <v>354</v>
      </c>
      <c r="N93" t="s">
        <v>317</v>
      </c>
      <c r="O93" t="s">
        <v>468</v>
      </c>
      <c r="P93" t="s">
        <v>435</v>
      </c>
      <c r="Q93" t="s">
        <v>417</v>
      </c>
      <c r="R93" t="s">
        <v>390</v>
      </c>
      <c r="S93" t="s">
        <v>319</v>
      </c>
      <c r="T93" t="s">
        <v>344</v>
      </c>
      <c r="U93" t="s">
        <v>79</v>
      </c>
      <c r="V93" t="s">
        <v>368</v>
      </c>
      <c r="W93" t="s">
        <v>368</v>
      </c>
      <c r="X93" t="s">
        <v>250</v>
      </c>
      <c r="Y93" t="s">
        <v>269</v>
      </c>
      <c r="Z93" t="s">
        <v>179</v>
      </c>
      <c r="AA93" t="s">
        <v>268</v>
      </c>
      <c r="AB93" t="s">
        <v>219</v>
      </c>
      <c r="AC93" t="s">
        <v>245</v>
      </c>
      <c r="AD93" t="s">
        <v>357</v>
      </c>
    </row>
    <row r="94" spans="1:30" hidden="1" x14ac:dyDescent="0.25">
      <c r="A94" t="s">
        <v>85</v>
      </c>
      <c r="B94" t="s">
        <v>407</v>
      </c>
      <c r="C94" t="s">
        <v>194</v>
      </c>
      <c r="D94" t="s">
        <v>383</v>
      </c>
      <c r="E94" t="s">
        <v>469</v>
      </c>
      <c r="F94" t="s">
        <v>337</v>
      </c>
      <c r="G94" t="s">
        <v>333</v>
      </c>
      <c r="H94" t="s">
        <v>64</v>
      </c>
      <c r="I94" t="s">
        <v>460</v>
      </c>
      <c r="J94" t="s">
        <v>470</v>
      </c>
      <c r="K94" t="s">
        <v>471</v>
      </c>
      <c r="L94" t="s">
        <v>472</v>
      </c>
      <c r="M94" t="s">
        <v>464</v>
      </c>
      <c r="N94" t="s">
        <v>217</v>
      </c>
      <c r="O94" t="s">
        <v>370</v>
      </c>
      <c r="P94" t="s">
        <v>441</v>
      </c>
      <c r="Q94" t="s">
        <v>473</v>
      </c>
      <c r="R94" t="s">
        <v>284</v>
      </c>
      <c r="S94" t="s">
        <v>309</v>
      </c>
      <c r="T94" t="s">
        <v>328</v>
      </c>
      <c r="U94" t="s">
        <v>304</v>
      </c>
      <c r="V94" t="s">
        <v>300</v>
      </c>
      <c r="W94" t="s">
        <v>337</v>
      </c>
      <c r="X94" t="s">
        <v>249</v>
      </c>
      <c r="Y94" t="s">
        <v>287</v>
      </c>
      <c r="Z94" t="s">
        <v>226</v>
      </c>
      <c r="AA94" t="s">
        <v>378</v>
      </c>
      <c r="AB94" t="s">
        <v>205</v>
      </c>
      <c r="AC94" t="s">
        <v>239</v>
      </c>
      <c r="AD94" t="s">
        <v>343</v>
      </c>
    </row>
    <row r="95" spans="1:30" hidden="1" x14ac:dyDescent="0.25">
      <c r="A95" t="s">
        <v>104</v>
      </c>
      <c r="B95" t="s">
        <v>407</v>
      </c>
      <c r="C95" t="s">
        <v>194</v>
      </c>
      <c r="D95" t="s">
        <v>172</v>
      </c>
      <c r="E95" t="s">
        <v>443</v>
      </c>
      <c r="F95" t="s">
        <v>317</v>
      </c>
      <c r="G95" t="s">
        <v>344</v>
      </c>
      <c r="H95" t="s">
        <v>165</v>
      </c>
      <c r="I95" t="s">
        <v>473</v>
      </c>
      <c r="J95" t="s">
        <v>474</v>
      </c>
      <c r="K95" t="s">
        <v>461</v>
      </c>
      <c r="L95" t="s">
        <v>475</v>
      </c>
      <c r="M95" t="s">
        <v>324</v>
      </c>
      <c r="N95" t="s">
        <v>304</v>
      </c>
      <c r="O95" t="s">
        <v>429</v>
      </c>
      <c r="P95" t="s">
        <v>418</v>
      </c>
      <c r="Q95" t="s">
        <v>408</v>
      </c>
      <c r="R95" t="s">
        <v>193</v>
      </c>
      <c r="S95" t="s">
        <v>373</v>
      </c>
      <c r="T95" t="s">
        <v>324</v>
      </c>
      <c r="U95" t="s">
        <v>304</v>
      </c>
      <c r="V95" t="s">
        <v>183</v>
      </c>
      <c r="W95" t="s">
        <v>376</v>
      </c>
      <c r="X95" t="s">
        <v>294</v>
      </c>
      <c r="Y95" t="s">
        <v>219</v>
      </c>
      <c r="Z95" t="s">
        <v>224</v>
      </c>
      <c r="AA95" t="s">
        <v>369</v>
      </c>
      <c r="AB95" t="s">
        <v>175</v>
      </c>
      <c r="AC95" t="s">
        <v>224</v>
      </c>
      <c r="AD95" t="s">
        <v>406</v>
      </c>
    </row>
    <row r="96" spans="1:30" hidden="1" x14ac:dyDescent="0.25">
      <c r="A96" t="s">
        <v>60</v>
      </c>
      <c r="B96" t="s">
        <v>407</v>
      </c>
      <c r="C96" t="s">
        <v>213</v>
      </c>
      <c r="D96" t="s">
        <v>357</v>
      </c>
      <c r="E96" t="s">
        <v>439</v>
      </c>
      <c r="F96" t="s">
        <v>376</v>
      </c>
      <c r="G96" t="s">
        <v>390</v>
      </c>
      <c r="H96" t="s">
        <v>201</v>
      </c>
      <c r="I96" t="s">
        <v>434</v>
      </c>
      <c r="J96" t="s">
        <v>476</v>
      </c>
      <c r="K96" t="s">
        <v>477</v>
      </c>
      <c r="L96" t="s">
        <v>478</v>
      </c>
      <c r="M96" t="s">
        <v>289</v>
      </c>
      <c r="N96" t="s">
        <v>313</v>
      </c>
      <c r="O96" t="s">
        <v>443</v>
      </c>
      <c r="P96" t="s">
        <v>374</v>
      </c>
      <c r="Q96" t="s">
        <v>442</v>
      </c>
      <c r="R96" t="s">
        <v>441</v>
      </c>
      <c r="S96" t="s">
        <v>326</v>
      </c>
      <c r="T96" t="s">
        <v>479</v>
      </c>
      <c r="U96" t="s">
        <v>79</v>
      </c>
      <c r="V96" t="s">
        <v>350</v>
      </c>
      <c r="W96" t="s">
        <v>172</v>
      </c>
      <c r="X96" t="s">
        <v>331</v>
      </c>
      <c r="Y96" t="s">
        <v>242</v>
      </c>
      <c r="Z96" t="s">
        <v>327</v>
      </c>
      <c r="AA96" t="s">
        <v>406</v>
      </c>
      <c r="AB96" t="s">
        <v>184</v>
      </c>
      <c r="AC96" t="s">
        <v>321</v>
      </c>
      <c r="AD96" t="s">
        <v>324</v>
      </c>
    </row>
    <row r="97" spans="1:30" hidden="1" x14ac:dyDescent="0.25">
      <c r="A97" t="s">
        <v>85</v>
      </c>
      <c r="B97" t="s">
        <v>407</v>
      </c>
      <c r="C97" t="s">
        <v>213</v>
      </c>
      <c r="D97" t="s">
        <v>339</v>
      </c>
      <c r="E97" t="s">
        <v>468</v>
      </c>
      <c r="F97" t="s">
        <v>245</v>
      </c>
      <c r="G97" t="s">
        <v>412</v>
      </c>
      <c r="H97" t="s">
        <v>70</v>
      </c>
      <c r="I97" t="s">
        <v>442</v>
      </c>
      <c r="J97" t="s">
        <v>480</v>
      </c>
      <c r="K97" t="s">
        <v>481</v>
      </c>
      <c r="L97" t="s">
        <v>482</v>
      </c>
      <c r="M97" t="s">
        <v>365</v>
      </c>
      <c r="N97" t="s">
        <v>295</v>
      </c>
      <c r="O97" t="s">
        <v>468</v>
      </c>
      <c r="P97" t="s">
        <v>370</v>
      </c>
      <c r="Q97" t="s">
        <v>434</v>
      </c>
      <c r="R97" t="s">
        <v>172</v>
      </c>
      <c r="S97" t="s">
        <v>321</v>
      </c>
      <c r="T97" t="s">
        <v>268</v>
      </c>
      <c r="U97" t="s">
        <v>323</v>
      </c>
      <c r="V97" t="s">
        <v>300</v>
      </c>
      <c r="W97" t="s">
        <v>330</v>
      </c>
      <c r="X97" t="s">
        <v>226</v>
      </c>
      <c r="Y97" t="s">
        <v>140</v>
      </c>
      <c r="Z97" t="s">
        <v>224</v>
      </c>
      <c r="AA97" t="s">
        <v>414</v>
      </c>
      <c r="AB97" t="s">
        <v>236</v>
      </c>
      <c r="AC97" t="s">
        <v>258</v>
      </c>
      <c r="AD97" t="s">
        <v>383</v>
      </c>
    </row>
    <row r="98" spans="1:30" hidden="1" x14ac:dyDescent="0.25">
      <c r="A98" t="s">
        <v>104</v>
      </c>
      <c r="B98" t="s">
        <v>407</v>
      </c>
      <c r="C98" t="s">
        <v>213</v>
      </c>
      <c r="D98" t="s">
        <v>377</v>
      </c>
      <c r="E98" t="s">
        <v>429</v>
      </c>
      <c r="F98" t="s">
        <v>183</v>
      </c>
      <c r="G98" t="s">
        <v>280</v>
      </c>
      <c r="H98" t="s">
        <v>145</v>
      </c>
      <c r="I98" t="s">
        <v>409</v>
      </c>
      <c r="J98" t="s">
        <v>483</v>
      </c>
      <c r="K98" t="s">
        <v>484</v>
      </c>
      <c r="L98" t="s">
        <v>485</v>
      </c>
      <c r="M98" t="s">
        <v>420</v>
      </c>
      <c r="N98" t="s">
        <v>218</v>
      </c>
      <c r="O98" t="s">
        <v>345</v>
      </c>
      <c r="P98" t="s">
        <v>486</v>
      </c>
      <c r="Q98" t="s">
        <v>341</v>
      </c>
      <c r="R98" t="s">
        <v>430</v>
      </c>
      <c r="S98" t="s">
        <v>268</v>
      </c>
      <c r="T98" t="s">
        <v>372</v>
      </c>
      <c r="U98" t="s">
        <v>323</v>
      </c>
      <c r="V98" t="s">
        <v>346</v>
      </c>
      <c r="W98" t="s">
        <v>291</v>
      </c>
      <c r="X98" t="s">
        <v>298</v>
      </c>
      <c r="Y98" t="s">
        <v>205</v>
      </c>
      <c r="Z98" t="s">
        <v>199</v>
      </c>
      <c r="AA98" t="s">
        <v>385</v>
      </c>
      <c r="AB98" t="s">
        <v>175</v>
      </c>
      <c r="AC98" t="s">
        <v>224</v>
      </c>
      <c r="AD98" t="s">
        <v>363</v>
      </c>
    </row>
    <row r="99" spans="1:30" hidden="1" x14ac:dyDescent="0.25">
      <c r="A99" t="s">
        <v>60</v>
      </c>
      <c r="B99" t="s">
        <v>407</v>
      </c>
      <c r="C99" t="s">
        <v>228</v>
      </c>
      <c r="D99" t="s">
        <v>385</v>
      </c>
      <c r="E99" t="s">
        <v>370</v>
      </c>
      <c r="F99" t="s">
        <v>307</v>
      </c>
      <c r="G99" t="s">
        <v>196</v>
      </c>
      <c r="H99" t="s">
        <v>212</v>
      </c>
      <c r="I99" t="s">
        <v>409</v>
      </c>
      <c r="J99" t="s">
        <v>487</v>
      </c>
      <c r="K99" t="s">
        <v>488</v>
      </c>
      <c r="L99" t="s">
        <v>489</v>
      </c>
      <c r="M99" t="s">
        <v>378</v>
      </c>
      <c r="N99" t="s">
        <v>301</v>
      </c>
      <c r="O99" t="s">
        <v>365</v>
      </c>
      <c r="P99" t="s">
        <v>490</v>
      </c>
      <c r="Q99" t="s">
        <v>490</v>
      </c>
      <c r="R99" t="s">
        <v>408</v>
      </c>
      <c r="S99" t="s">
        <v>420</v>
      </c>
      <c r="T99" t="s">
        <v>292</v>
      </c>
      <c r="U99" t="s">
        <v>79</v>
      </c>
      <c r="V99" t="s">
        <v>172</v>
      </c>
      <c r="W99" t="s">
        <v>302</v>
      </c>
      <c r="X99" t="s">
        <v>312</v>
      </c>
      <c r="Y99" t="s">
        <v>190</v>
      </c>
      <c r="Z99" t="s">
        <v>222</v>
      </c>
      <c r="AA99" t="s">
        <v>302</v>
      </c>
      <c r="AB99" t="s">
        <v>237</v>
      </c>
      <c r="AC99" t="s">
        <v>295</v>
      </c>
      <c r="AD99" t="s">
        <v>329</v>
      </c>
    </row>
    <row r="100" spans="1:30" hidden="1" x14ac:dyDescent="0.25">
      <c r="A100" t="s">
        <v>85</v>
      </c>
      <c r="B100" t="s">
        <v>407</v>
      </c>
      <c r="C100" t="s">
        <v>228</v>
      </c>
      <c r="D100" t="s">
        <v>354</v>
      </c>
      <c r="E100" t="s">
        <v>479</v>
      </c>
      <c r="F100" t="s">
        <v>223</v>
      </c>
      <c r="G100" t="s">
        <v>344</v>
      </c>
      <c r="H100" t="s">
        <v>124</v>
      </c>
      <c r="I100" t="s">
        <v>389</v>
      </c>
      <c r="J100" t="s">
        <v>491</v>
      </c>
      <c r="K100" t="s">
        <v>492</v>
      </c>
      <c r="L100" t="s">
        <v>493</v>
      </c>
      <c r="M100" t="s">
        <v>410</v>
      </c>
      <c r="N100" t="s">
        <v>232</v>
      </c>
      <c r="O100" t="s">
        <v>409</v>
      </c>
      <c r="P100" t="s">
        <v>464</v>
      </c>
      <c r="Q100" t="s">
        <v>494</v>
      </c>
      <c r="R100" t="s">
        <v>389</v>
      </c>
      <c r="S100" t="s">
        <v>231</v>
      </c>
      <c r="T100" t="s">
        <v>383</v>
      </c>
      <c r="U100" t="s">
        <v>332</v>
      </c>
      <c r="V100" t="s">
        <v>305</v>
      </c>
      <c r="W100" t="s">
        <v>218</v>
      </c>
      <c r="X100" t="s">
        <v>252</v>
      </c>
      <c r="Y100" t="s">
        <v>87</v>
      </c>
      <c r="Z100" t="s">
        <v>257</v>
      </c>
      <c r="AA100" t="s">
        <v>421</v>
      </c>
      <c r="AB100" t="s">
        <v>125</v>
      </c>
      <c r="AC100" t="s">
        <v>258</v>
      </c>
      <c r="AD100" t="s">
        <v>284</v>
      </c>
    </row>
    <row r="101" spans="1:30" hidden="1" x14ac:dyDescent="0.25">
      <c r="A101" t="s">
        <v>104</v>
      </c>
      <c r="B101" t="s">
        <v>407</v>
      </c>
      <c r="C101" t="s">
        <v>228</v>
      </c>
      <c r="D101" t="s">
        <v>386</v>
      </c>
      <c r="E101" t="s">
        <v>408</v>
      </c>
      <c r="F101" t="s">
        <v>270</v>
      </c>
      <c r="G101" t="s">
        <v>367</v>
      </c>
      <c r="H101" t="s">
        <v>209</v>
      </c>
      <c r="I101" t="s">
        <v>433</v>
      </c>
      <c r="J101" t="s">
        <v>495</v>
      </c>
      <c r="K101" t="s">
        <v>496</v>
      </c>
      <c r="L101" t="s">
        <v>497</v>
      </c>
      <c r="M101" t="s">
        <v>433</v>
      </c>
      <c r="N101" t="s">
        <v>307</v>
      </c>
      <c r="O101" t="s">
        <v>443</v>
      </c>
      <c r="P101" t="s">
        <v>341</v>
      </c>
      <c r="Q101" t="s">
        <v>498</v>
      </c>
      <c r="R101" t="s">
        <v>453</v>
      </c>
      <c r="S101" t="s">
        <v>354</v>
      </c>
      <c r="T101" t="s">
        <v>430</v>
      </c>
      <c r="U101" t="s">
        <v>332</v>
      </c>
      <c r="V101" t="s">
        <v>218</v>
      </c>
      <c r="W101" t="s">
        <v>265</v>
      </c>
      <c r="X101" t="s">
        <v>241</v>
      </c>
      <c r="Y101" t="s">
        <v>173</v>
      </c>
      <c r="Z101" t="s">
        <v>217</v>
      </c>
      <c r="AA101" t="s">
        <v>397</v>
      </c>
      <c r="AB101" t="s">
        <v>158</v>
      </c>
      <c r="AC101" t="s">
        <v>204</v>
      </c>
      <c r="AD101" t="s">
        <v>378</v>
      </c>
    </row>
    <row r="102" spans="1:30" hidden="1" x14ac:dyDescent="0.25">
      <c r="A102" t="s">
        <v>60</v>
      </c>
      <c r="B102" t="s">
        <v>407</v>
      </c>
      <c r="C102" t="s">
        <v>238</v>
      </c>
      <c r="D102" t="s">
        <v>393</v>
      </c>
      <c r="E102" t="s">
        <v>408</v>
      </c>
      <c r="F102" t="s">
        <v>250</v>
      </c>
      <c r="G102" t="s">
        <v>417</v>
      </c>
      <c r="H102" t="s">
        <v>278</v>
      </c>
      <c r="I102" t="s">
        <v>454</v>
      </c>
      <c r="J102" t="s">
        <v>356</v>
      </c>
      <c r="K102" t="s">
        <v>499</v>
      </c>
      <c r="L102" t="s">
        <v>500</v>
      </c>
      <c r="M102" t="s">
        <v>372</v>
      </c>
      <c r="N102" t="s">
        <v>373</v>
      </c>
      <c r="O102" t="s">
        <v>473</v>
      </c>
      <c r="P102" t="s">
        <v>422</v>
      </c>
      <c r="Q102" t="s">
        <v>464</v>
      </c>
      <c r="R102" t="s">
        <v>370</v>
      </c>
      <c r="S102" t="s">
        <v>364</v>
      </c>
      <c r="T102" t="s">
        <v>437</v>
      </c>
      <c r="U102" t="s">
        <v>79</v>
      </c>
      <c r="V102" t="s">
        <v>369</v>
      </c>
      <c r="W102" t="s">
        <v>385</v>
      </c>
      <c r="X102" t="s">
        <v>291</v>
      </c>
      <c r="Y102" t="s">
        <v>190</v>
      </c>
      <c r="Z102" t="s">
        <v>183</v>
      </c>
      <c r="AA102" t="s">
        <v>385</v>
      </c>
      <c r="AB102" t="s">
        <v>170</v>
      </c>
      <c r="AC102" t="s">
        <v>200</v>
      </c>
      <c r="AD102" t="s">
        <v>333</v>
      </c>
    </row>
    <row r="103" spans="1:30" hidden="1" x14ac:dyDescent="0.25">
      <c r="A103" t="s">
        <v>85</v>
      </c>
      <c r="B103" t="s">
        <v>407</v>
      </c>
      <c r="C103" t="s">
        <v>238</v>
      </c>
      <c r="D103" t="s">
        <v>406</v>
      </c>
      <c r="E103" t="s">
        <v>399</v>
      </c>
      <c r="F103" t="s">
        <v>275</v>
      </c>
      <c r="G103" t="s">
        <v>280</v>
      </c>
      <c r="H103" t="s">
        <v>127</v>
      </c>
      <c r="I103" t="s">
        <v>296</v>
      </c>
      <c r="J103" t="s">
        <v>501</v>
      </c>
      <c r="K103" t="s">
        <v>502</v>
      </c>
      <c r="L103" t="s">
        <v>503</v>
      </c>
      <c r="M103" t="s">
        <v>504</v>
      </c>
      <c r="N103" t="s">
        <v>298</v>
      </c>
      <c r="O103" t="s">
        <v>505</v>
      </c>
      <c r="P103" t="s">
        <v>450</v>
      </c>
      <c r="Q103" t="s">
        <v>506</v>
      </c>
      <c r="R103" t="s">
        <v>369</v>
      </c>
      <c r="S103" t="s">
        <v>295</v>
      </c>
      <c r="T103" t="s">
        <v>406</v>
      </c>
      <c r="U103" t="s">
        <v>343</v>
      </c>
      <c r="V103" t="s">
        <v>191</v>
      </c>
      <c r="W103" t="s">
        <v>307</v>
      </c>
      <c r="X103" t="s">
        <v>299</v>
      </c>
      <c r="Y103" t="s">
        <v>176</v>
      </c>
      <c r="Z103" t="s">
        <v>299</v>
      </c>
      <c r="AA103" t="s">
        <v>421</v>
      </c>
      <c r="AB103" t="s">
        <v>251</v>
      </c>
      <c r="AC103" t="s">
        <v>272</v>
      </c>
      <c r="AD103" t="s">
        <v>377</v>
      </c>
    </row>
    <row r="104" spans="1:30" hidden="1" x14ac:dyDescent="0.25">
      <c r="A104" t="s">
        <v>104</v>
      </c>
      <c r="B104" t="s">
        <v>407</v>
      </c>
      <c r="C104" t="s">
        <v>238</v>
      </c>
      <c r="D104" t="s">
        <v>334</v>
      </c>
      <c r="E104" t="s">
        <v>374</v>
      </c>
      <c r="F104" t="s">
        <v>244</v>
      </c>
      <c r="G104" t="s">
        <v>347</v>
      </c>
      <c r="H104" t="s">
        <v>253</v>
      </c>
      <c r="I104" t="s">
        <v>479</v>
      </c>
      <c r="J104" t="s">
        <v>507</v>
      </c>
      <c r="K104" t="s">
        <v>508</v>
      </c>
      <c r="L104" t="s">
        <v>509</v>
      </c>
      <c r="M104" t="s">
        <v>360</v>
      </c>
      <c r="N104" t="s">
        <v>331</v>
      </c>
      <c r="O104" t="s">
        <v>415</v>
      </c>
      <c r="P104" t="s">
        <v>345</v>
      </c>
      <c r="Q104" t="s">
        <v>443</v>
      </c>
      <c r="R104" t="s">
        <v>280</v>
      </c>
      <c r="S104" t="s">
        <v>350</v>
      </c>
      <c r="T104" t="s">
        <v>510</v>
      </c>
      <c r="U104" t="s">
        <v>343</v>
      </c>
      <c r="V104" t="s">
        <v>250</v>
      </c>
      <c r="W104" t="s">
        <v>368</v>
      </c>
      <c r="X104" t="s">
        <v>218</v>
      </c>
      <c r="Y104" t="s">
        <v>145</v>
      </c>
      <c r="Z104" t="s">
        <v>270</v>
      </c>
      <c r="AA104" t="s">
        <v>340</v>
      </c>
      <c r="AB104" t="s">
        <v>144</v>
      </c>
      <c r="AC104" t="s">
        <v>309</v>
      </c>
      <c r="AD104" t="s">
        <v>324</v>
      </c>
    </row>
    <row r="105" spans="1:30" hidden="1" x14ac:dyDescent="0.25">
      <c r="A105" t="s">
        <v>60</v>
      </c>
      <c r="B105" t="s">
        <v>407</v>
      </c>
      <c r="C105" t="s">
        <v>264</v>
      </c>
      <c r="D105" t="s">
        <v>324</v>
      </c>
      <c r="E105" t="s">
        <v>437</v>
      </c>
      <c r="F105" t="s">
        <v>320</v>
      </c>
      <c r="G105" t="s">
        <v>441</v>
      </c>
      <c r="H105" t="s">
        <v>199</v>
      </c>
      <c r="I105" t="s">
        <v>345</v>
      </c>
      <c r="J105" t="s">
        <v>511</v>
      </c>
      <c r="K105" t="s">
        <v>512</v>
      </c>
      <c r="L105" t="s">
        <v>513</v>
      </c>
      <c r="M105" t="s">
        <v>344</v>
      </c>
      <c r="N105" t="s">
        <v>339</v>
      </c>
      <c r="O105" t="s">
        <v>434</v>
      </c>
      <c r="P105" t="s">
        <v>514</v>
      </c>
      <c r="Q105" t="s">
        <v>515</v>
      </c>
      <c r="R105" t="s">
        <v>345</v>
      </c>
      <c r="S105" t="s">
        <v>418</v>
      </c>
      <c r="T105" t="s">
        <v>464</v>
      </c>
      <c r="U105" t="s">
        <v>79</v>
      </c>
      <c r="V105" t="s">
        <v>393</v>
      </c>
      <c r="W105" t="s">
        <v>393</v>
      </c>
      <c r="X105" t="s">
        <v>265</v>
      </c>
      <c r="Y105" t="s">
        <v>201</v>
      </c>
      <c r="Z105" t="s">
        <v>323</v>
      </c>
      <c r="AA105" t="s">
        <v>335</v>
      </c>
      <c r="AB105" t="s">
        <v>170</v>
      </c>
      <c r="AC105" t="s">
        <v>222</v>
      </c>
      <c r="AD105" t="s">
        <v>344</v>
      </c>
    </row>
    <row r="106" spans="1:30" hidden="1" x14ac:dyDescent="0.25">
      <c r="A106" t="s">
        <v>85</v>
      </c>
      <c r="B106" t="s">
        <v>407</v>
      </c>
      <c r="C106" t="s">
        <v>264</v>
      </c>
      <c r="D106" t="s">
        <v>389</v>
      </c>
      <c r="E106" t="s">
        <v>374</v>
      </c>
      <c r="F106" t="s">
        <v>313</v>
      </c>
      <c r="G106" t="s">
        <v>399</v>
      </c>
      <c r="H106" t="s">
        <v>107</v>
      </c>
      <c r="I106" t="s">
        <v>172</v>
      </c>
      <c r="J106" t="s">
        <v>516</v>
      </c>
      <c r="K106" t="s">
        <v>517</v>
      </c>
      <c r="L106" t="s">
        <v>449</v>
      </c>
      <c r="M106" t="s">
        <v>518</v>
      </c>
      <c r="N106" t="s">
        <v>241</v>
      </c>
      <c r="O106" t="s">
        <v>352</v>
      </c>
      <c r="P106" t="s">
        <v>465</v>
      </c>
      <c r="Q106" t="s">
        <v>519</v>
      </c>
      <c r="R106" t="s">
        <v>334</v>
      </c>
      <c r="S106" t="s">
        <v>316</v>
      </c>
      <c r="T106" t="s">
        <v>377</v>
      </c>
      <c r="U106" t="s">
        <v>268</v>
      </c>
      <c r="V106" t="s">
        <v>305</v>
      </c>
      <c r="W106" t="s">
        <v>317</v>
      </c>
      <c r="X106" t="s">
        <v>245</v>
      </c>
      <c r="Y106" t="s">
        <v>176</v>
      </c>
      <c r="Z106" t="s">
        <v>309</v>
      </c>
      <c r="AA106" t="s">
        <v>372</v>
      </c>
      <c r="AB106" t="s">
        <v>253</v>
      </c>
      <c r="AC106" t="s">
        <v>226</v>
      </c>
      <c r="AD106" t="s">
        <v>386</v>
      </c>
    </row>
    <row r="107" spans="1:30" hidden="1" x14ac:dyDescent="0.25">
      <c r="A107" t="s">
        <v>104</v>
      </c>
      <c r="B107" t="s">
        <v>407</v>
      </c>
      <c r="C107" t="s">
        <v>264</v>
      </c>
      <c r="D107" t="s">
        <v>378</v>
      </c>
      <c r="E107" t="s">
        <v>486</v>
      </c>
      <c r="F107" t="s">
        <v>332</v>
      </c>
      <c r="G107" t="s">
        <v>196</v>
      </c>
      <c r="H107" t="s">
        <v>191</v>
      </c>
      <c r="I107" t="s">
        <v>418</v>
      </c>
      <c r="J107" t="s">
        <v>520</v>
      </c>
      <c r="K107" t="s">
        <v>254</v>
      </c>
      <c r="L107" t="s">
        <v>521</v>
      </c>
      <c r="M107" t="s">
        <v>341</v>
      </c>
      <c r="N107" t="s">
        <v>320</v>
      </c>
      <c r="O107" t="s">
        <v>522</v>
      </c>
      <c r="P107" t="s">
        <v>365</v>
      </c>
      <c r="Q107" t="s">
        <v>523</v>
      </c>
      <c r="R107" t="s">
        <v>336</v>
      </c>
      <c r="S107" t="s">
        <v>302</v>
      </c>
      <c r="T107" t="s">
        <v>399</v>
      </c>
      <c r="U107" t="s">
        <v>268</v>
      </c>
      <c r="V107" t="s">
        <v>332</v>
      </c>
      <c r="W107" t="s">
        <v>354</v>
      </c>
      <c r="X107" t="s">
        <v>323</v>
      </c>
      <c r="Y107" t="s">
        <v>287</v>
      </c>
      <c r="Z107" t="s">
        <v>200</v>
      </c>
      <c r="AA107" t="s">
        <v>326</v>
      </c>
      <c r="AB107" t="s">
        <v>190</v>
      </c>
      <c r="AC107" t="s">
        <v>245</v>
      </c>
      <c r="AD107" t="s">
        <v>372</v>
      </c>
    </row>
    <row r="108" spans="1:30" hidden="1" x14ac:dyDescent="0.25">
      <c r="A108" t="s">
        <v>60</v>
      </c>
      <c r="B108" t="s">
        <v>407</v>
      </c>
      <c r="C108" t="s">
        <v>273</v>
      </c>
      <c r="D108" t="s">
        <v>326</v>
      </c>
      <c r="E108" t="s">
        <v>439</v>
      </c>
      <c r="F108" t="s">
        <v>349</v>
      </c>
      <c r="G108" t="s">
        <v>374</v>
      </c>
      <c r="H108" t="s">
        <v>217</v>
      </c>
      <c r="I108" t="s">
        <v>524</v>
      </c>
      <c r="J108" t="s">
        <v>525</v>
      </c>
      <c r="K108" t="s">
        <v>382</v>
      </c>
      <c r="L108" t="s">
        <v>303</v>
      </c>
      <c r="M108" t="s">
        <v>367</v>
      </c>
      <c r="N108" t="s">
        <v>349</v>
      </c>
      <c r="O108" t="s">
        <v>526</v>
      </c>
      <c r="P108" t="s">
        <v>429</v>
      </c>
      <c r="Q108" t="s">
        <v>473</v>
      </c>
      <c r="R108" t="s">
        <v>443</v>
      </c>
      <c r="S108" t="s">
        <v>280</v>
      </c>
      <c r="T108" t="s">
        <v>456</v>
      </c>
      <c r="U108" t="s">
        <v>79</v>
      </c>
      <c r="V108" t="s">
        <v>397</v>
      </c>
      <c r="W108" t="s">
        <v>426</v>
      </c>
      <c r="X108" t="s">
        <v>339</v>
      </c>
      <c r="Y108" t="s">
        <v>201</v>
      </c>
      <c r="Z108" t="s">
        <v>332</v>
      </c>
      <c r="AA108" t="s">
        <v>393</v>
      </c>
      <c r="AB108" t="s">
        <v>269</v>
      </c>
      <c r="AC108" t="s">
        <v>241</v>
      </c>
      <c r="AD108" t="s">
        <v>453</v>
      </c>
    </row>
    <row r="109" spans="1:30" hidden="1" x14ac:dyDescent="0.25">
      <c r="A109" t="s">
        <v>85</v>
      </c>
      <c r="B109" t="s">
        <v>407</v>
      </c>
      <c r="C109" t="s">
        <v>273</v>
      </c>
      <c r="D109" t="s">
        <v>381</v>
      </c>
      <c r="E109" t="s">
        <v>468</v>
      </c>
      <c r="F109" t="s">
        <v>355</v>
      </c>
      <c r="G109" t="s">
        <v>399</v>
      </c>
      <c r="H109" t="s">
        <v>107</v>
      </c>
      <c r="I109" t="s">
        <v>250</v>
      </c>
      <c r="J109" t="s">
        <v>527</v>
      </c>
      <c r="K109" t="s">
        <v>528</v>
      </c>
      <c r="L109" t="s">
        <v>529</v>
      </c>
      <c r="M109" t="s">
        <v>530</v>
      </c>
      <c r="N109" t="s">
        <v>255</v>
      </c>
      <c r="O109" t="s">
        <v>434</v>
      </c>
      <c r="P109" t="s">
        <v>464</v>
      </c>
      <c r="Q109" t="s">
        <v>531</v>
      </c>
      <c r="R109" t="s">
        <v>378</v>
      </c>
      <c r="S109" t="s">
        <v>337</v>
      </c>
      <c r="T109" t="s">
        <v>302</v>
      </c>
      <c r="U109" t="s">
        <v>343</v>
      </c>
      <c r="V109" t="s">
        <v>249</v>
      </c>
      <c r="W109" t="s">
        <v>317</v>
      </c>
      <c r="X109" t="s">
        <v>231</v>
      </c>
      <c r="Y109" t="s">
        <v>176</v>
      </c>
      <c r="Z109" t="s">
        <v>245</v>
      </c>
      <c r="AA109" t="s">
        <v>372</v>
      </c>
      <c r="AB109" t="s">
        <v>146</v>
      </c>
      <c r="AC109" t="s">
        <v>283</v>
      </c>
      <c r="AD109" t="s">
        <v>389</v>
      </c>
    </row>
    <row r="110" spans="1:30" hidden="1" x14ac:dyDescent="0.25">
      <c r="A110" t="s">
        <v>104</v>
      </c>
      <c r="B110" t="s">
        <v>407</v>
      </c>
      <c r="C110" t="s">
        <v>273</v>
      </c>
      <c r="D110" t="s">
        <v>397</v>
      </c>
      <c r="E110" t="s">
        <v>429</v>
      </c>
      <c r="F110" t="s">
        <v>363</v>
      </c>
      <c r="G110" t="s">
        <v>417</v>
      </c>
      <c r="H110" t="s">
        <v>300</v>
      </c>
      <c r="I110" t="s">
        <v>372</v>
      </c>
      <c r="J110" t="s">
        <v>457</v>
      </c>
      <c r="K110" t="s">
        <v>532</v>
      </c>
      <c r="L110" t="s">
        <v>513</v>
      </c>
      <c r="M110" t="s">
        <v>345</v>
      </c>
      <c r="N110" t="s">
        <v>291</v>
      </c>
      <c r="O110" t="s">
        <v>494</v>
      </c>
      <c r="P110" t="s">
        <v>429</v>
      </c>
      <c r="Q110" t="s">
        <v>533</v>
      </c>
      <c r="R110" t="s">
        <v>360</v>
      </c>
      <c r="S110" t="s">
        <v>363</v>
      </c>
      <c r="T110" t="s">
        <v>479</v>
      </c>
      <c r="U110" t="s">
        <v>343</v>
      </c>
      <c r="V110" t="s">
        <v>291</v>
      </c>
      <c r="W110" t="s">
        <v>406</v>
      </c>
      <c r="X110" t="s">
        <v>312</v>
      </c>
      <c r="Y110" t="s">
        <v>287</v>
      </c>
      <c r="Z110" t="s">
        <v>222</v>
      </c>
      <c r="AA110" t="s">
        <v>414</v>
      </c>
      <c r="AB110" t="s">
        <v>237</v>
      </c>
      <c r="AC110" t="s">
        <v>217</v>
      </c>
      <c r="AD110" t="s">
        <v>324</v>
      </c>
    </row>
    <row r="111" spans="1:30" hidden="1" x14ac:dyDescent="0.25">
      <c r="A111" t="s">
        <v>60</v>
      </c>
      <c r="B111" t="s">
        <v>534</v>
      </c>
      <c r="C111" t="s">
        <v>62</v>
      </c>
      <c r="D111" t="s">
        <v>420</v>
      </c>
      <c r="E111" t="s">
        <v>454</v>
      </c>
      <c r="F111" t="s">
        <v>421</v>
      </c>
      <c r="G111" t="s">
        <v>486</v>
      </c>
      <c r="H111" t="s">
        <v>244</v>
      </c>
      <c r="I111" t="s">
        <v>524</v>
      </c>
      <c r="J111" t="s">
        <v>535</v>
      </c>
      <c r="K111" t="s">
        <v>536</v>
      </c>
      <c r="L111" t="s">
        <v>537</v>
      </c>
      <c r="M111" t="s">
        <v>538</v>
      </c>
      <c r="N111" t="s">
        <v>381</v>
      </c>
      <c r="O111" t="s">
        <v>539</v>
      </c>
      <c r="P111" t="s">
        <v>429</v>
      </c>
      <c r="Q111" t="s">
        <v>523</v>
      </c>
      <c r="R111" t="s">
        <v>454</v>
      </c>
      <c r="S111" t="s">
        <v>367</v>
      </c>
      <c r="T111" t="s">
        <v>450</v>
      </c>
      <c r="U111" t="s">
        <v>79</v>
      </c>
      <c r="V111" t="s">
        <v>414</v>
      </c>
      <c r="W111" t="s">
        <v>372</v>
      </c>
      <c r="X111" t="s">
        <v>172</v>
      </c>
      <c r="Y111" t="s">
        <v>242</v>
      </c>
      <c r="Z111" t="s">
        <v>312</v>
      </c>
      <c r="AA111" t="s">
        <v>414</v>
      </c>
      <c r="AB111" t="s">
        <v>191</v>
      </c>
      <c r="AC111" t="s">
        <v>183</v>
      </c>
      <c r="AD111" t="s">
        <v>424</v>
      </c>
    </row>
    <row r="112" spans="1:30" hidden="1" x14ac:dyDescent="0.25">
      <c r="A112" t="s">
        <v>85</v>
      </c>
      <c r="B112" t="s">
        <v>534</v>
      </c>
      <c r="C112" t="s">
        <v>62</v>
      </c>
      <c r="D112" t="s">
        <v>357</v>
      </c>
      <c r="E112" t="s">
        <v>539</v>
      </c>
      <c r="F112" t="s">
        <v>498</v>
      </c>
      <c r="G112" t="s">
        <v>196</v>
      </c>
      <c r="H112" t="s">
        <v>149</v>
      </c>
      <c r="I112" t="s">
        <v>294</v>
      </c>
      <c r="J112" t="s">
        <v>540</v>
      </c>
      <c r="K112" t="s">
        <v>541</v>
      </c>
      <c r="L112" t="s">
        <v>542</v>
      </c>
      <c r="M112" t="s">
        <v>543</v>
      </c>
      <c r="N112" t="s">
        <v>279</v>
      </c>
      <c r="O112" t="s">
        <v>494</v>
      </c>
      <c r="P112" t="s">
        <v>341</v>
      </c>
      <c r="Q112" t="s">
        <v>543</v>
      </c>
      <c r="R112" t="s">
        <v>335</v>
      </c>
      <c r="S112" t="s">
        <v>241</v>
      </c>
      <c r="T112" t="s">
        <v>392</v>
      </c>
      <c r="U112" t="s">
        <v>354</v>
      </c>
      <c r="V112" t="s">
        <v>126</v>
      </c>
      <c r="W112" t="s">
        <v>332</v>
      </c>
      <c r="X112" t="s">
        <v>232</v>
      </c>
      <c r="Y112" t="s">
        <v>152</v>
      </c>
      <c r="Z112" t="s">
        <v>327</v>
      </c>
      <c r="AA112" t="s">
        <v>351</v>
      </c>
      <c r="AB112" t="s">
        <v>201</v>
      </c>
      <c r="AC112" t="s">
        <v>277</v>
      </c>
      <c r="AD112" t="s">
        <v>377</v>
      </c>
    </row>
    <row r="113" spans="1:30" hidden="1" x14ac:dyDescent="0.25">
      <c r="A113" t="s">
        <v>104</v>
      </c>
      <c r="B113" t="s">
        <v>534</v>
      </c>
      <c r="C113" t="s">
        <v>62</v>
      </c>
      <c r="D113" t="s">
        <v>324</v>
      </c>
      <c r="E113" t="s">
        <v>445</v>
      </c>
      <c r="F113" t="s">
        <v>399</v>
      </c>
      <c r="G113" t="s">
        <v>292</v>
      </c>
      <c r="H113" t="s">
        <v>243</v>
      </c>
      <c r="I113" t="s">
        <v>397</v>
      </c>
      <c r="J113" t="s">
        <v>544</v>
      </c>
      <c r="K113" t="s">
        <v>545</v>
      </c>
      <c r="L113" t="s">
        <v>546</v>
      </c>
      <c r="M113" t="s">
        <v>505</v>
      </c>
      <c r="N113" t="s">
        <v>328</v>
      </c>
      <c r="O113" t="s">
        <v>506</v>
      </c>
      <c r="P113" t="s">
        <v>439</v>
      </c>
      <c r="Q113" t="s">
        <v>455</v>
      </c>
      <c r="R113" t="s">
        <v>486</v>
      </c>
      <c r="S113" t="s">
        <v>385</v>
      </c>
      <c r="T113" t="s">
        <v>441</v>
      </c>
      <c r="U113" t="s">
        <v>354</v>
      </c>
      <c r="V113" t="s">
        <v>328</v>
      </c>
      <c r="W113" t="s">
        <v>377</v>
      </c>
      <c r="X113" t="s">
        <v>291</v>
      </c>
      <c r="Y113" t="s">
        <v>174</v>
      </c>
      <c r="Z113" t="s">
        <v>241</v>
      </c>
      <c r="AA113" t="s">
        <v>326</v>
      </c>
      <c r="AB113" t="s">
        <v>246</v>
      </c>
      <c r="AC113" t="s">
        <v>327</v>
      </c>
      <c r="AD113" t="s">
        <v>326</v>
      </c>
    </row>
    <row r="114" spans="1:30" hidden="1" x14ac:dyDescent="0.25">
      <c r="A114" t="s">
        <v>60</v>
      </c>
      <c r="B114" t="s">
        <v>534</v>
      </c>
      <c r="C114" t="s">
        <v>116</v>
      </c>
      <c r="D114" t="s">
        <v>355</v>
      </c>
      <c r="E114" t="s">
        <v>352</v>
      </c>
      <c r="F114" t="s">
        <v>333</v>
      </c>
      <c r="G114" t="s">
        <v>547</v>
      </c>
      <c r="H114" t="s">
        <v>327</v>
      </c>
      <c r="I114" t="s">
        <v>408</v>
      </c>
      <c r="J114" t="s">
        <v>427</v>
      </c>
      <c r="K114" t="s">
        <v>548</v>
      </c>
      <c r="L114" t="s">
        <v>549</v>
      </c>
      <c r="M114" t="s">
        <v>437</v>
      </c>
      <c r="N114" t="s">
        <v>363</v>
      </c>
      <c r="O114" t="s">
        <v>550</v>
      </c>
      <c r="P114" t="s">
        <v>486</v>
      </c>
      <c r="Q114" t="s">
        <v>410</v>
      </c>
      <c r="R114" t="s">
        <v>551</v>
      </c>
      <c r="S114" t="s">
        <v>374</v>
      </c>
      <c r="T114" t="s">
        <v>552</v>
      </c>
      <c r="U114" t="s">
        <v>79</v>
      </c>
      <c r="V114" t="s">
        <v>435</v>
      </c>
      <c r="W114" t="s">
        <v>355</v>
      </c>
      <c r="X114" t="s">
        <v>381</v>
      </c>
      <c r="Y114" t="s">
        <v>144</v>
      </c>
      <c r="Z114" t="s">
        <v>373</v>
      </c>
      <c r="AA114" t="s">
        <v>355</v>
      </c>
      <c r="AB114" t="s">
        <v>277</v>
      </c>
      <c r="AC114" t="s">
        <v>323</v>
      </c>
      <c r="AD114" t="s">
        <v>453</v>
      </c>
    </row>
    <row r="115" spans="1:30" hidden="1" x14ac:dyDescent="0.25">
      <c r="A115" t="s">
        <v>85</v>
      </c>
      <c r="B115" t="s">
        <v>534</v>
      </c>
      <c r="C115" t="s">
        <v>116</v>
      </c>
      <c r="D115" t="s">
        <v>363</v>
      </c>
      <c r="E115" t="s">
        <v>526</v>
      </c>
      <c r="F115" t="s">
        <v>486</v>
      </c>
      <c r="G115" t="s">
        <v>538</v>
      </c>
      <c r="H115" t="s">
        <v>105</v>
      </c>
      <c r="I115" t="s">
        <v>231</v>
      </c>
      <c r="J115" t="s">
        <v>196</v>
      </c>
      <c r="K115" t="s">
        <v>553</v>
      </c>
      <c r="L115" t="s">
        <v>554</v>
      </c>
      <c r="M115" t="s">
        <v>555</v>
      </c>
      <c r="N115" t="s">
        <v>346</v>
      </c>
      <c r="O115" t="s">
        <v>455</v>
      </c>
      <c r="P115" t="s">
        <v>347</v>
      </c>
      <c r="Q115" t="s">
        <v>210</v>
      </c>
      <c r="R115" t="s">
        <v>414</v>
      </c>
      <c r="S115" t="s">
        <v>183</v>
      </c>
      <c r="T115" t="s">
        <v>362</v>
      </c>
      <c r="U115" t="s">
        <v>369</v>
      </c>
      <c r="V115" t="s">
        <v>249</v>
      </c>
      <c r="W115" t="s">
        <v>358</v>
      </c>
      <c r="X115" t="s">
        <v>337</v>
      </c>
      <c r="Y115" t="s">
        <v>87</v>
      </c>
      <c r="Z115" t="s">
        <v>295</v>
      </c>
      <c r="AA115" t="s">
        <v>326</v>
      </c>
      <c r="AB115" t="s">
        <v>258</v>
      </c>
      <c r="AC115" t="s">
        <v>224</v>
      </c>
      <c r="AD115" t="s">
        <v>350</v>
      </c>
    </row>
    <row r="116" spans="1:30" hidden="1" x14ac:dyDescent="0.25">
      <c r="A116" t="s">
        <v>104</v>
      </c>
      <c r="B116" t="s">
        <v>534</v>
      </c>
      <c r="C116" t="s">
        <v>116</v>
      </c>
      <c r="D116" t="s">
        <v>351</v>
      </c>
      <c r="E116" t="s">
        <v>434</v>
      </c>
      <c r="F116" t="s">
        <v>436</v>
      </c>
      <c r="G116" t="s">
        <v>486</v>
      </c>
      <c r="H116" t="s">
        <v>207</v>
      </c>
      <c r="I116" t="s">
        <v>392</v>
      </c>
      <c r="J116" t="s">
        <v>486</v>
      </c>
      <c r="K116" t="s">
        <v>556</v>
      </c>
      <c r="L116" t="s">
        <v>557</v>
      </c>
      <c r="M116" t="s">
        <v>523</v>
      </c>
      <c r="N116" t="s">
        <v>368</v>
      </c>
      <c r="O116" t="s">
        <v>504</v>
      </c>
      <c r="P116" t="s">
        <v>292</v>
      </c>
      <c r="Q116" t="s">
        <v>539</v>
      </c>
      <c r="R116" t="s">
        <v>427</v>
      </c>
      <c r="S116" t="s">
        <v>335</v>
      </c>
      <c r="T116" t="s">
        <v>558</v>
      </c>
      <c r="U116" t="s">
        <v>369</v>
      </c>
      <c r="V116" t="s">
        <v>339</v>
      </c>
      <c r="W116" t="s">
        <v>386</v>
      </c>
      <c r="X116" t="s">
        <v>261</v>
      </c>
      <c r="Y116" t="s">
        <v>145</v>
      </c>
      <c r="Z116" t="s">
        <v>325</v>
      </c>
      <c r="AA116" t="s">
        <v>372</v>
      </c>
      <c r="AB116" t="s">
        <v>226</v>
      </c>
      <c r="AC116" t="s">
        <v>232</v>
      </c>
      <c r="AD116" t="s">
        <v>426</v>
      </c>
    </row>
    <row r="117" spans="1:30" hidden="1" x14ac:dyDescent="0.25">
      <c r="A117" t="s">
        <v>60</v>
      </c>
      <c r="B117" t="s">
        <v>534</v>
      </c>
      <c r="C117" t="s">
        <v>138</v>
      </c>
      <c r="D117" t="s">
        <v>364</v>
      </c>
      <c r="E117" t="s">
        <v>410</v>
      </c>
      <c r="F117" t="s">
        <v>385</v>
      </c>
      <c r="G117" t="s">
        <v>451</v>
      </c>
      <c r="H117" t="s">
        <v>217</v>
      </c>
      <c r="I117" t="s">
        <v>468</v>
      </c>
      <c r="J117" t="s">
        <v>547</v>
      </c>
      <c r="K117" t="s">
        <v>559</v>
      </c>
      <c r="L117" t="s">
        <v>130</v>
      </c>
      <c r="M117" t="s">
        <v>438</v>
      </c>
      <c r="N117" t="s">
        <v>392</v>
      </c>
      <c r="O117" t="s">
        <v>560</v>
      </c>
      <c r="P117" t="s">
        <v>408</v>
      </c>
      <c r="Q117" t="s">
        <v>561</v>
      </c>
      <c r="R117" t="s">
        <v>410</v>
      </c>
      <c r="S117" t="s">
        <v>558</v>
      </c>
      <c r="T117" t="s">
        <v>467</v>
      </c>
      <c r="U117" t="s">
        <v>79</v>
      </c>
      <c r="V117" t="s">
        <v>329</v>
      </c>
      <c r="W117" t="s">
        <v>333</v>
      </c>
      <c r="X117" t="s">
        <v>363</v>
      </c>
      <c r="Y117" t="s">
        <v>242</v>
      </c>
      <c r="Z117" t="s">
        <v>261</v>
      </c>
      <c r="AA117" t="s">
        <v>435</v>
      </c>
      <c r="AB117" t="s">
        <v>263</v>
      </c>
      <c r="AC117" t="s">
        <v>331</v>
      </c>
      <c r="AD117" t="s">
        <v>412</v>
      </c>
    </row>
    <row r="118" spans="1:30" hidden="1" x14ac:dyDescent="0.25">
      <c r="A118" t="s">
        <v>85</v>
      </c>
      <c r="B118" t="s">
        <v>534</v>
      </c>
      <c r="C118" t="s">
        <v>138</v>
      </c>
      <c r="D118" t="s">
        <v>363</v>
      </c>
      <c r="E118" t="s">
        <v>562</v>
      </c>
      <c r="F118" t="s">
        <v>172</v>
      </c>
      <c r="G118" t="s">
        <v>360</v>
      </c>
      <c r="H118" t="s">
        <v>93</v>
      </c>
      <c r="I118" t="s">
        <v>304</v>
      </c>
      <c r="J118" t="s">
        <v>424</v>
      </c>
      <c r="K118" t="s">
        <v>563</v>
      </c>
      <c r="L118" t="s">
        <v>92</v>
      </c>
      <c r="M118" t="s">
        <v>535</v>
      </c>
      <c r="N118" t="s">
        <v>307</v>
      </c>
      <c r="O118" t="s">
        <v>564</v>
      </c>
      <c r="P118" t="s">
        <v>367</v>
      </c>
      <c r="Q118" t="s">
        <v>565</v>
      </c>
      <c r="R118" t="s">
        <v>351</v>
      </c>
      <c r="S118" t="s">
        <v>325</v>
      </c>
      <c r="T118" t="s">
        <v>319</v>
      </c>
      <c r="U118" t="s">
        <v>392</v>
      </c>
      <c r="V118" t="s">
        <v>207</v>
      </c>
      <c r="W118" t="s">
        <v>373</v>
      </c>
      <c r="X118" t="s">
        <v>338</v>
      </c>
      <c r="Y118" t="s">
        <v>162</v>
      </c>
      <c r="Z118" t="s">
        <v>232</v>
      </c>
      <c r="AA118" t="s">
        <v>351</v>
      </c>
      <c r="AB118" t="s">
        <v>252</v>
      </c>
      <c r="AC118" t="s">
        <v>257</v>
      </c>
      <c r="AD118" t="s">
        <v>350</v>
      </c>
    </row>
    <row r="119" spans="1:30" hidden="1" x14ac:dyDescent="0.25">
      <c r="A119" t="s">
        <v>104</v>
      </c>
      <c r="B119" t="s">
        <v>534</v>
      </c>
      <c r="C119" t="s">
        <v>138</v>
      </c>
      <c r="D119" t="s">
        <v>421</v>
      </c>
      <c r="E119" t="s">
        <v>526</v>
      </c>
      <c r="F119" t="s">
        <v>386</v>
      </c>
      <c r="G119" t="s">
        <v>558</v>
      </c>
      <c r="H119" t="s">
        <v>246</v>
      </c>
      <c r="I119" t="s">
        <v>414</v>
      </c>
      <c r="J119" t="s">
        <v>374</v>
      </c>
      <c r="K119" t="s">
        <v>566</v>
      </c>
      <c r="L119" t="s">
        <v>567</v>
      </c>
      <c r="M119" t="s">
        <v>551</v>
      </c>
      <c r="N119" t="s">
        <v>339</v>
      </c>
      <c r="O119" t="s">
        <v>562</v>
      </c>
      <c r="P119" t="s">
        <v>374</v>
      </c>
      <c r="Q119" t="s">
        <v>568</v>
      </c>
      <c r="R119" t="s">
        <v>439</v>
      </c>
      <c r="S119" t="s">
        <v>324</v>
      </c>
      <c r="T119" t="s">
        <v>451</v>
      </c>
      <c r="U119" t="s">
        <v>392</v>
      </c>
      <c r="V119" t="s">
        <v>343</v>
      </c>
      <c r="W119" t="s">
        <v>385</v>
      </c>
      <c r="X119" t="s">
        <v>268</v>
      </c>
      <c r="Y119" t="s">
        <v>165</v>
      </c>
      <c r="Z119" t="s">
        <v>346</v>
      </c>
      <c r="AA119" t="s">
        <v>396</v>
      </c>
      <c r="AB119" t="s">
        <v>257</v>
      </c>
      <c r="AC119" t="s">
        <v>316</v>
      </c>
      <c r="AD119" t="s">
        <v>426</v>
      </c>
    </row>
    <row r="120" spans="1:30" hidden="1" x14ac:dyDescent="0.25">
      <c r="A120" t="s">
        <v>60</v>
      </c>
      <c r="B120" t="s">
        <v>534</v>
      </c>
      <c r="C120" t="s">
        <v>154</v>
      </c>
      <c r="D120" t="s">
        <v>413</v>
      </c>
      <c r="E120" t="s">
        <v>564</v>
      </c>
      <c r="F120" t="s">
        <v>354</v>
      </c>
      <c r="G120" t="s">
        <v>439</v>
      </c>
      <c r="H120" t="s">
        <v>321</v>
      </c>
      <c r="I120" t="s">
        <v>569</v>
      </c>
      <c r="J120" t="s">
        <v>445</v>
      </c>
      <c r="K120" t="s">
        <v>570</v>
      </c>
      <c r="L120" t="s">
        <v>96</v>
      </c>
      <c r="M120" t="s">
        <v>429</v>
      </c>
      <c r="N120" t="s">
        <v>378</v>
      </c>
      <c r="O120" t="s">
        <v>462</v>
      </c>
      <c r="P120" t="s">
        <v>422</v>
      </c>
      <c r="Q120" t="s">
        <v>571</v>
      </c>
      <c r="R120" t="s">
        <v>561</v>
      </c>
      <c r="S120" t="s">
        <v>437</v>
      </c>
      <c r="T120" t="s">
        <v>410</v>
      </c>
      <c r="U120" t="s">
        <v>79</v>
      </c>
      <c r="V120" t="s">
        <v>329</v>
      </c>
      <c r="W120" t="s">
        <v>412</v>
      </c>
      <c r="X120" t="s">
        <v>380</v>
      </c>
      <c r="Y120" t="s">
        <v>262</v>
      </c>
      <c r="Z120" t="s">
        <v>383</v>
      </c>
      <c r="AA120" t="s">
        <v>453</v>
      </c>
      <c r="AB120" t="s">
        <v>274</v>
      </c>
      <c r="AC120" t="s">
        <v>320</v>
      </c>
      <c r="AD120" t="s">
        <v>479</v>
      </c>
    </row>
    <row r="121" spans="1:30" hidden="1" x14ac:dyDescent="0.25">
      <c r="A121" t="s">
        <v>85</v>
      </c>
      <c r="B121" t="s">
        <v>534</v>
      </c>
      <c r="C121" t="s">
        <v>154</v>
      </c>
      <c r="D121" t="s">
        <v>392</v>
      </c>
      <c r="E121" t="s">
        <v>572</v>
      </c>
      <c r="F121" t="s">
        <v>304</v>
      </c>
      <c r="G121" t="s">
        <v>558</v>
      </c>
      <c r="H121" t="s">
        <v>152</v>
      </c>
      <c r="I121" t="s">
        <v>370</v>
      </c>
      <c r="J121" t="s">
        <v>573</v>
      </c>
      <c r="K121" t="s">
        <v>574</v>
      </c>
      <c r="L121" t="s">
        <v>87</v>
      </c>
      <c r="M121" t="s">
        <v>575</v>
      </c>
      <c r="N121" t="s">
        <v>331</v>
      </c>
      <c r="O121" t="s">
        <v>539</v>
      </c>
      <c r="P121" t="s">
        <v>422</v>
      </c>
      <c r="Q121" t="s">
        <v>544</v>
      </c>
      <c r="R121" t="s">
        <v>420</v>
      </c>
      <c r="S121" t="s">
        <v>279</v>
      </c>
      <c r="T121" t="s">
        <v>335</v>
      </c>
      <c r="U121" t="s">
        <v>393</v>
      </c>
      <c r="V121" t="s">
        <v>157</v>
      </c>
      <c r="W121" t="s">
        <v>359</v>
      </c>
      <c r="X121" t="s">
        <v>330</v>
      </c>
      <c r="Y121" t="s">
        <v>107</v>
      </c>
      <c r="Z121" t="s">
        <v>337</v>
      </c>
      <c r="AA121" t="s">
        <v>403</v>
      </c>
      <c r="AB121" t="s">
        <v>322</v>
      </c>
      <c r="AC121" t="s">
        <v>321</v>
      </c>
      <c r="AD121" t="s">
        <v>362</v>
      </c>
    </row>
    <row r="122" spans="1:30" hidden="1" x14ac:dyDescent="0.25">
      <c r="A122" t="s">
        <v>104</v>
      </c>
      <c r="B122" t="s">
        <v>534</v>
      </c>
      <c r="C122" t="s">
        <v>154</v>
      </c>
      <c r="D122" t="s">
        <v>372</v>
      </c>
      <c r="E122" t="s">
        <v>573</v>
      </c>
      <c r="F122" t="s">
        <v>291</v>
      </c>
      <c r="G122" t="s">
        <v>427</v>
      </c>
      <c r="H122" t="s">
        <v>207</v>
      </c>
      <c r="I122" t="s">
        <v>576</v>
      </c>
      <c r="J122" t="s">
        <v>561</v>
      </c>
      <c r="K122" t="s">
        <v>577</v>
      </c>
      <c r="L122" t="s">
        <v>78</v>
      </c>
      <c r="M122" t="s">
        <v>410</v>
      </c>
      <c r="N122" t="s">
        <v>406</v>
      </c>
      <c r="O122" t="s">
        <v>578</v>
      </c>
      <c r="P122" t="s">
        <v>422</v>
      </c>
      <c r="Q122" t="s">
        <v>518</v>
      </c>
      <c r="R122" t="s">
        <v>422</v>
      </c>
      <c r="S122" t="s">
        <v>351</v>
      </c>
      <c r="T122" t="s">
        <v>490</v>
      </c>
      <c r="U122" t="s">
        <v>393</v>
      </c>
      <c r="V122" t="s">
        <v>373</v>
      </c>
      <c r="W122" t="s">
        <v>319</v>
      </c>
      <c r="X122" t="s">
        <v>383</v>
      </c>
      <c r="Y122" t="s">
        <v>178</v>
      </c>
      <c r="Z122" t="s">
        <v>331</v>
      </c>
      <c r="AA122" t="s">
        <v>333</v>
      </c>
      <c r="AB122" t="s">
        <v>245</v>
      </c>
      <c r="AC122" t="s">
        <v>330</v>
      </c>
      <c r="AD122" t="s">
        <v>364</v>
      </c>
    </row>
    <row r="123" spans="1:30" hidden="1" x14ac:dyDescent="0.25">
      <c r="A123" t="s">
        <v>60</v>
      </c>
      <c r="B123" t="s">
        <v>534</v>
      </c>
      <c r="C123" t="s">
        <v>167</v>
      </c>
      <c r="D123" t="s">
        <v>403</v>
      </c>
      <c r="E123" t="s">
        <v>342</v>
      </c>
      <c r="F123" t="s">
        <v>369</v>
      </c>
      <c r="G123" t="s">
        <v>514</v>
      </c>
      <c r="H123" t="s">
        <v>321</v>
      </c>
      <c r="I123" t="s">
        <v>569</v>
      </c>
      <c r="J123" t="s">
        <v>579</v>
      </c>
      <c r="K123" t="s">
        <v>580</v>
      </c>
      <c r="L123" t="s">
        <v>63</v>
      </c>
      <c r="M123" t="s">
        <v>515</v>
      </c>
      <c r="N123" t="s">
        <v>324</v>
      </c>
      <c r="O123" t="s">
        <v>581</v>
      </c>
      <c r="P123" t="s">
        <v>523</v>
      </c>
      <c r="Q123" t="s">
        <v>582</v>
      </c>
      <c r="R123" t="s">
        <v>564</v>
      </c>
      <c r="S123" t="s">
        <v>370</v>
      </c>
      <c r="T123" t="s">
        <v>576</v>
      </c>
      <c r="U123" t="s">
        <v>79</v>
      </c>
      <c r="V123" t="s">
        <v>413</v>
      </c>
      <c r="W123" t="s">
        <v>280</v>
      </c>
      <c r="X123" t="s">
        <v>335</v>
      </c>
      <c r="Y123" t="s">
        <v>305</v>
      </c>
      <c r="Z123" t="s">
        <v>406</v>
      </c>
      <c r="AA123" t="s">
        <v>347</v>
      </c>
      <c r="AB123" t="s">
        <v>338</v>
      </c>
      <c r="AC123" t="s">
        <v>261</v>
      </c>
      <c r="AD123" t="s">
        <v>486</v>
      </c>
    </row>
    <row r="124" spans="1:30" hidden="1" x14ac:dyDescent="0.25">
      <c r="A124" t="s">
        <v>85</v>
      </c>
      <c r="B124" t="s">
        <v>534</v>
      </c>
      <c r="C124" t="s">
        <v>167</v>
      </c>
      <c r="D124" t="s">
        <v>334</v>
      </c>
      <c r="E124" t="s">
        <v>488</v>
      </c>
      <c r="F124" t="s">
        <v>329</v>
      </c>
      <c r="G124" t="s">
        <v>408</v>
      </c>
      <c r="H124" t="s">
        <v>166</v>
      </c>
      <c r="I124" t="s">
        <v>583</v>
      </c>
      <c r="J124" t="s">
        <v>584</v>
      </c>
      <c r="K124" t="s">
        <v>585</v>
      </c>
      <c r="L124" t="s">
        <v>174</v>
      </c>
      <c r="M124" t="s">
        <v>544</v>
      </c>
      <c r="N124" t="s">
        <v>313</v>
      </c>
      <c r="O124" t="s">
        <v>562</v>
      </c>
      <c r="P124" t="s">
        <v>586</v>
      </c>
      <c r="Q124" t="s">
        <v>587</v>
      </c>
      <c r="R124" t="s">
        <v>430</v>
      </c>
      <c r="S124" t="s">
        <v>307</v>
      </c>
      <c r="T124" t="s">
        <v>414</v>
      </c>
      <c r="U124" t="s">
        <v>426</v>
      </c>
      <c r="V124" t="s">
        <v>189</v>
      </c>
      <c r="W124" t="s">
        <v>383</v>
      </c>
      <c r="X124" t="s">
        <v>325</v>
      </c>
      <c r="Y124" t="s">
        <v>192</v>
      </c>
      <c r="Z124" t="s">
        <v>241</v>
      </c>
      <c r="AA124" t="s">
        <v>412</v>
      </c>
      <c r="AB124" t="s">
        <v>327</v>
      </c>
      <c r="AC124" t="s">
        <v>270</v>
      </c>
      <c r="AD124" t="s">
        <v>372</v>
      </c>
    </row>
    <row r="125" spans="1:30" hidden="1" x14ac:dyDescent="0.25">
      <c r="A125" t="s">
        <v>104</v>
      </c>
      <c r="B125" t="s">
        <v>534</v>
      </c>
      <c r="C125" t="s">
        <v>167</v>
      </c>
      <c r="D125" t="s">
        <v>420</v>
      </c>
      <c r="E125" t="s">
        <v>461</v>
      </c>
      <c r="F125" t="s">
        <v>378</v>
      </c>
      <c r="G125" t="s">
        <v>468</v>
      </c>
      <c r="H125" t="s">
        <v>189</v>
      </c>
      <c r="I125" t="s">
        <v>582</v>
      </c>
      <c r="J125" t="s">
        <v>474</v>
      </c>
      <c r="K125" t="s">
        <v>588</v>
      </c>
      <c r="L125" t="s">
        <v>118</v>
      </c>
      <c r="M125" t="s">
        <v>506</v>
      </c>
      <c r="N125" t="s">
        <v>377</v>
      </c>
      <c r="O125" t="s">
        <v>462</v>
      </c>
      <c r="P125" t="s">
        <v>522</v>
      </c>
      <c r="Q125" t="s">
        <v>589</v>
      </c>
      <c r="R125" t="s">
        <v>515</v>
      </c>
      <c r="S125" t="s">
        <v>420</v>
      </c>
      <c r="T125" t="s">
        <v>429</v>
      </c>
      <c r="U125" t="s">
        <v>426</v>
      </c>
      <c r="V125" t="s">
        <v>328</v>
      </c>
      <c r="W125" t="s">
        <v>426</v>
      </c>
      <c r="X125" t="s">
        <v>172</v>
      </c>
      <c r="Y125" t="s">
        <v>132</v>
      </c>
      <c r="Z125" t="s">
        <v>313</v>
      </c>
      <c r="AA125" t="s">
        <v>280</v>
      </c>
      <c r="AB125" t="s">
        <v>200</v>
      </c>
      <c r="AC125" t="s">
        <v>307</v>
      </c>
      <c r="AD125" t="s">
        <v>399</v>
      </c>
    </row>
    <row r="126" spans="1:30" hidden="1" x14ac:dyDescent="0.25">
      <c r="A126" t="s">
        <v>60</v>
      </c>
      <c r="B126" t="s">
        <v>534</v>
      </c>
      <c r="C126" t="s">
        <v>177</v>
      </c>
      <c r="D126" t="s">
        <v>399</v>
      </c>
      <c r="E126" t="s">
        <v>530</v>
      </c>
      <c r="F126" t="s">
        <v>372</v>
      </c>
      <c r="G126" t="s">
        <v>523</v>
      </c>
      <c r="H126" t="s">
        <v>231</v>
      </c>
      <c r="I126" t="s">
        <v>462</v>
      </c>
      <c r="J126" t="s">
        <v>590</v>
      </c>
      <c r="K126" t="s">
        <v>591</v>
      </c>
      <c r="L126" t="s">
        <v>139</v>
      </c>
      <c r="M126" t="s">
        <v>473</v>
      </c>
      <c r="N126" t="s">
        <v>351</v>
      </c>
      <c r="O126" t="s">
        <v>592</v>
      </c>
      <c r="P126" t="s">
        <v>582</v>
      </c>
      <c r="Q126" t="s">
        <v>593</v>
      </c>
      <c r="R126" t="s">
        <v>562</v>
      </c>
      <c r="S126" t="s">
        <v>524</v>
      </c>
      <c r="T126" t="s">
        <v>447</v>
      </c>
      <c r="U126" t="s">
        <v>79</v>
      </c>
      <c r="V126" t="s">
        <v>412</v>
      </c>
      <c r="W126" t="s">
        <v>336</v>
      </c>
      <c r="X126" t="s">
        <v>414</v>
      </c>
      <c r="Y126" t="s">
        <v>239</v>
      </c>
      <c r="Z126" t="s">
        <v>296</v>
      </c>
      <c r="AA126" t="s">
        <v>558</v>
      </c>
      <c r="AB126" t="s">
        <v>304</v>
      </c>
      <c r="AC126" t="s">
        <v>349</v>
      </c>
      <c r="AD126" t="s">
        <v>456</v>
      </c>
    </row>
    <row r="127" spans="1:30" hidden="1" x14ac:dyDescent="0.25">
      <c r="A127" t="s">
        <v>85</v>
      </c>
      <c r="B127" t="s">
        <v>534</v>
      </c>
      <c r="C127" t="s">
        <v>177</v>
      </c>
      <c r="D127" t="s">
        <v>340</v>
      </c>
      <c r="E127" t="s">
        <v>594</v>
      </c>
      <c r="F127" t="s">
        <v>427</v>
      </c>
      <c r="G127" t="s">
        <v>490</v>
      </c>
      <c r="H127" t="s">
        <v>119</v>
      </c>
      <c r="I127" t="s">
        <v>571</v>
      </c>
      <c r="J127" t="s">
        <v>595</v>
      </c>
      <c r="K127" t="s">
        <v>596</v>
      </c>
      <c r="L127" t="s">
        <v>236</v>
      </c>
      <c r="M127" t="s">
        <v>597</v>
      </c>
      <c r="N127" t="s">
        <v>332</v>
      </c>
      <c r="O127" t="s">
        <v>598</v>
      </c>
      <c r="P127" t="s">
        <v>531</v>
      </c>
      <c r="Q127" t="s">
        <v>599</v>
      </c>
      <c r="R127" t="s">
        <v>403</v>
      </c>
      <c r="S127" t="s">
        <v>331</v>
      </c>
      <c r="T127" t="s">
        <v>372</v>
      </c>
      <c r="U127" t="s">
        <v>319</v>
      </c>
      <c r="V127" t="s">
        <v>243</v>
      </c>
      <c r="W127" t="s">
        <v>383</v>
      </c>
      <c r="X127" t="s">
        <v>346</v>
      </c>
      <c r="Y127" t="s">
        <v>175</v>
      </c>
      <c r="Z127" t="s">
        <v>304</v>
      </c>
      <c r="AA127" t="s">
        <v>336</v>
      </c>
      <c r="AB127" t="s">
        <v>295</v>
      </c>
      <c r="AC127" t="s">
        <v>222</v>
      </c>
      <c r="AD127" t="s">
        <v>424</v>
      </c>
    </row>
    <row r="128" spans="1:30" hidden="1" x14ac:dyDescent="0.25">
      <c r="A128" t="s">
        <v>104</v>
      </c>
      <c r="B128" t="s">
        <v>534</v>
      </c>
      <c r="C128" t="s">
        <v>177</v>
      </c>
      <c r="D128" t="s">
        <v>333</v>
      </c>
      <c r="E128" t="s">
        <v>404</v>
      </c>
      <c r="F128" t="s">
        <v>344</v>
      </c>
      <c r="G128" t="s">
        <v>450</v>
      </c>
      <c r="H128" t="s">
        <v>243</v>
      </c>
      <c r="I128" t="s">
        <v>568</v>
      </c>
      <c r="J128" t="s">
        <v>600</v>
      </c>
      <c r="K128" t="s">
        <v>234</v>
      </c>
      <c r="L128" t="s">
        <v>140</v>
      </c>
      <c r="M128" t="s">
        <v>562</v>
      </c>
      <c r="N128" t="s">
        <v>369</v>
      </c>
      <c r="O128" t="s">
        <v>569</v>
      </c>
      <c r="P128" t="s">
        <v>573</v>
      </c>
      <c r="Q128" t="s">
        <v>601</v>
      </c>
      <c r="R128" t="s">
        <v>505</v>
      </c>
      <c r="S128" t="s">
        <v>430</v>
      </c>
      <c r="T128" t="s">
        <v>498</v>
      </c>
      <c r="U128" t="s">
        <v>319</v>
      </c>
      <c r="V128" t="s">
        <v>349</v>
      </c>
      <c r="W128" t="s">
        <v>351</v>
      </c>
      <c r="X128" t="s">
        <v>296</v>
      </c>
      <c r="Y128" t="s">
        <v>170</v>
      </c>
      <c r="Z128" t="s">
        <v>320</v>
      </c>
      <c r="AA128" t="s">
        <v>360</v>
      </c>
      <c r="AB128" t="s">
        <v>298</v>
      </c>
      <c r="AC128" t="s">
        <v>313</v>
      </c>
      <c r="AD128" t="s">
        <v>442</v>
      </c>
    </row>
    <row r="129" spans="1:30" hidden="1" x14ac:dyDescent="0.25">
      <c r="A129" t="s">
        <v>60</v>
      </c>
      <c r="B129" t="s">
        <v>534</v>
      </c>
      <c r="C129" t="s">
        <v>194</v>
      </c>
      <c r="D129" t="s">
        <v>336</v>
      </c>
      <c r="E129" t="s">
        <v>543</v>
      </c>
      <c r="F129" t="s">
        <v>538</v>
      </c>
      <c r="G129" t="s">
        <v>533</v>
      </c>
      <c r="H129" t="s">
        <v>337</v>
      </c>
      <c r="I129" t="s">
        <v>602</v>
      </c>
      <c r="J129" t="s">
        <v>603</v>
      </c>
      <c r="K129" t="s">
        <v>604</v>
      </c>
      <c r="L129" t="s">
        <v>195</v>
      </c>
      <c r="M129" t="s">
        <v>469</v>
      </c>
      <c r="N129" t="s">
        <v>364</v>
      </c>
      <c r="O129" t="s">
        <v>605</v>
      </c>
      <c r="P129" t="s">
        <v>519</v>
      </c>
      <c r="Q129" t="s">
        <v>606</v>
      </c>
      <c r="R129" t="s">
        <v>593</v>
      </c>
      <c r="S129" t="s">
        <v>515</v>
      </c>
      <c r="T129" t="s">
        <v>568</v>
      </c>
      <c r="U129" t="s">
        <v>79</v>
      </c>
      <c r="V129" t="s">
        <v>418</v>
      </c>
      <c r="W129" t="s">
        <v>607</v>
      </c>
      <c r="X129" t="s">
        <v>193</v>
      </c>
      <c r="Y129" t="s">
        <v>208</v>
      </c>
      <c r="Z129" t="s">
        <v>380</v>
      </c>
      <c r="AA129" t="s">
        <v>438</v>
      </c>
      <c r="AB129" t="s">
        <v>323</v>
      </c>
      <c r="AC129" t="s">
        <v>350</v>
      </c>
      <c r="AD129" t="s">
        <v>415</v>
      </c>
    </row>
    <row r="130" spans="1:30" hidden="1" x14ac:dyDescent="0.25">
      <c r="A130" t="s">
        <v>85</v>
      </c>
      <c r="B130" t="s">
        <v>534</v>
      </c>
      <c r="C130" t="s">
        <v>194</v>
      </c>
      <c r="D130" t="s">
        <v>420</v>
      </c>
      <c r="E130" t="s">
        <v>608</v>
      </c>
      <c r="F130" t="s">
        <v>609</v>
      </c>
      <c r="G130" t="s">
        <v>422</v>
      </c>
      <c r="H130" t="s">
        <v>180</v>
      </c>
      <c r="I130" t="s">
        <v>560</v>
      </c>
      <c r="J130" t="s">
        <v>610</v>
      </c>
      <c r="K130" t="s">
        <v>611</v>
      </c>
      <c r="L130" t="s">
        <v>253</v>
      </c>
      <c r="M130" t="s">
        <v>594</v>
      </c>
      <c r="N130" t="s">
        <v>320</v>
      </c>
      <c r="O130" t="s">
        <v>342</v>
      </c>
      <c r="P130" t="s">
        <v>612</v>
      </c>
      <c r="Q130" t="s">
        <v>613</v>
      </c>
      <c r="R130" t="s">
        <v>453</v>
      </c>
      <c r="S130" t="s">
        <v>331</v>
      </c>
      <c r="T130" t="s">
        <v>396</v>
      </c>
      <c r="U130" t="s">
        <v>351</v>
      </c>
      <c r="V130" t="s">
        <v>243</v>
      </c>
      <c r="W130" t="s">
        <v>284</v>
      </c>
      <c r="X130" t="s">
        <v>323</v>
      </c>
      <c r="Y130" t="s">
        <v>205</v>
      </c>
      <c r="Z130" t="s">
        <v>325</v>
      </c>
      <c r="AA130" t="s">
        <v>438</v>
      </c>
      <c r="AB130" t="s">
        <v>330</v>
      </c>
      <c r="AC130" t="s">
        <v>304</v>
      </c>
      <c r="AD130" t="s">
        <v>479</v>
      </c>
    </row>
    <row r="131" spans="1:30" hidden="1" x14ac:dyDescent="0.25">
      <c r="A131" t="s">
        <v>104</v>
      </c>
      <c r="B131" t="s">
        <v>534</v>
      </c>
      <c r="C131" t="s">
        <v>194</v>
      </c>
      <c r="D131" t="s">
        <v>280</v>
      </c>
      <c r="E131" t="s">
        <v>614</v>
      </c>
      <c r="F131" t="s">
        <v>409</v>
      </c>
      <c r="G131" t="s">
        <v>583</v>
      </c>
      <c r="H131" t="s">
        <v>208</v>
      </c>
      <c r="I131" t="s">
        <v>615</v>
      </c>
      <c r="J131" t="s">
        <v>492</v>
      </c>
      <c r="K131" t="s">
        <v>616</v>
      </c>
      <c r="L131" t="s">
        <v>173</v>
      </c>
      <c r="M131" t="s">
        <v>342</v>
      </c>
      <c r="N131" t="s">
        <v>334</v>
      </c>
      <c r="O131" t="s">
        <v>617</v>
      </c>
      <c r="P131" t="s">
        <v>618</v>
      </c>
      <c r="Q131" t="s">
        <v>572</v>
      </c>
      <c r="R131" t="s">
        <v>583</v>
      </c>
      <c r="S131" t="s">
        <v>403</v>
      </c>
      <c r="T131" t="s">
        <v>365</v>
      </c>
      <c r="U131" t="s">
        <v>351</v>
      </c>
      <c r="V131" t="s">
        <v>354</v>
      </c>
      <c r="W131" t="s">
        <v>396</v>
      </c>
      <c r="X131" t="s">
        <v>302</v>
      </c>
      <c r="Y131" t="s">
        <v>144</v>
      </c>
      <c r="Z131" t="s">
        <v>343</v>
      </c>
      <c r="AA131" t="s">
        <v>438</v>
      </c>
      <c r="AB131" t="s">
        <v>279</v>
      </c>
      <c r="AC131" t="s">
        <v>301</v>
      </c>
      <c r="AD131" t="s">
        <v>370</v>
      </c>
    </row>
    <row r="132" spans="1:30" hidden="1" x14ac:dyDescent="0.25">
      <c r="A132" t="s">
        <v>60</v>
      </c>
      <c r="B132" t="s">
        <v>534</v>
      </c>
      <c r="C132" t="s">
        <v>213</v>
      </c>
      <c r="D132" t="s">
        <v>442</v>
      </c>
      <c r="E132" t="s">
        <v>617</v>
      </c>
      <c r="F132" t="s">
        <v>486</v>
      </c>
      <c r="G132" t="s">
        <v>506</v>
      </c>
      <c r="H132" t="s">
        <v>304</v>
      </c>
      <c r="I132" t="s">
        <v>619</v>
      </c>
      <c r="J132" t="s">
        <v>620</v>
      </c>
      <c r="K132" t="s">
        <v>621</v>
      </c>
      <c r="L132" t="s">
        <v>178</v>
      </c>
      <c r="M132" t="s">
        <v>622</v>
      </c>
      <c r="N132" t="s">
        <v>424</v>
      </c>
      <c r="O132" t="s">
        <v>623</v>
      </c>
      <c r="P132" t="s">
        <v>606</v>
      </c>
      <c r="Q132" t="s">
        <v>216</v>
      </c>
      <c r="R132" t="s">
        <v>615</v>
      </c>
      <c r="S132" t="s">
        <v>415</v>
      </c>
      <c r="T132" t="s">
        <v>518</v>
      </c>
      <c r="U132" t="s">
        <v>79</v>
      </c>
      <c r="V132" t="s">
        <v>347</v>
      </c>
      <c r="W132" t="s">
        <v>437</v>
      </c>
      <c r="X132" t="s">
        <v>329</v>
      </c>
      <c r="Y132" t="s">
        <v>249</v>
      </c>
      <c r="Z132" t="s">
        <v>319</v>
      </c>
      <c r="AA132" t="s">
        <v>456</v>
      </c>
      <c r="AB132" t="s">
        <v>291</v>
      </c>
      <c r="AC132" t="s">
        <v>377</v>
      </c>
      <c r="AD132" t="s">
        <v>583</v>
      </c>
    </row>
    <row r="133" spans="1:30" hidden="1" x14ac:dyDescent="0.25">
      <c r="A133" t="s">
        <v>85</v>
      </c>
      <c r="B133" t="s">
        <v>534</v>
      </c>
      <c r="C133" t="s">
        <v>213</v>
      </c>
      <c r="D133" t="s">
        <v>403</v>
      </c>
      <c r="E133" t="s">
        <v>400</v>
      </c>
      <c r="F133" t="s">
        <v>352</v>
      </c>
      <c r="G133" t="s">
        <v>515</v>
      </c>
      <c r="H133" t="s">
        <v>260</v>
      </c>
      <c r="I133" t="s">
        <v>504</v>
      </c>
      <c r="J133" t="s">
        <v>624</v>
      </c>
      <c r="K133" t="s">
        <v>625</v>
      </c>
      <c r="L133" t="s">
        <v>157</v>
      </c>
      <c r="M133" t="s">
        <v>626</v>
      </c>
      <c r="N133" t="s">
        <v>301</v>
      </c>
      <c r="O133" t="s">
        <v>569</v>
      </c>
      <c r="P133" t="s">
        <v>519</v>
      </c>
      <c r="Q133" t="s">
        <v>187</v>
      </c>
      <c r="R133" t="s">
        <v>344</v>
      </c>
      <c r="S133" t="s">
        <v>312</v>
      </c>
      <c r="T133" t="s">
        <v>364</v>
      </c>
      <c r="U133" t="s">
        <v>364</v>
      </c>
      <c r="V133" t="s">
        <v>212</v>
      </c>
      <c r="W133" t="s">
        <v>289</v>
      </c>
      <c r="X133" t="s">
        <v>290</v>
      </c>
      <c r="Y133" t="s">
        <v>131</v>
      </c>
      <c r="Z133" t="s">
        <v>346</v>
      </c>
      <c r="AA133" t="s">
        <v>464</v>
      </c>
      <c r="AB133" t="s">
        <v>323</v>
      </c>
      <c r="AC133" t="s">
        <v>304</v>
      </c>
      <c r="AD133" t="s">
        <v>433</v>
      </c>
    </row>
    <row r="134" spans="1:30" hidden="1" x14ac:dyDescent="0.25">
      <c r="A134" t="s">
        <v>104</v>
      </c>
      <c r="B134" t="s">
        <v>534</v>
      </c>
      <c r="C134" t="s">
        <v>213</v>
      </c>
      <c r="D134" t="s">
        <v>336</v>
      </c>
      <c r="E134" t="s">
        <v>572</v>
      </c>
      <c r="F134" t="s">
        <v>524</v>
      </c>
      <c r="G134" t="s">
        <v>445</v>
      </c>
      <c r="H134" t="s">
        <v>126</v>
      </c>
      <c r="I134" t="s">
        <v>569</v>
      </c>
      <c r="J134" t="s">
        <v>627</v>
      </c>
      <c r="K134" t="s">
        <v>628</v>
      </c>
      <c r="L134" t="s">
        <v>125</v>
      </c>
      <c r="M134" t="s">
        <v>569</v>
      </c>
      <c r="N134" t="s">
        <v>319</v>
      </c>
      <c r="O134" t="s">
        <v>543</v>
      </c>
      <c r="P134" t="s">
        <v>477</v>
      </c>
      <c r="Q134" t="s">
        <v>619</v>
      </c>
      <c r="R134" t="s">
        <v>445</v>
      </c>
      <c r="S134" t="s">
        <v>418</v>
      </c>
      <c r="T134" t="s">
        <v>454</v>
      </c>
      <c r="U134" t="s">
        <v>364</v>
      </c>
      <c r="V134" t="s">
        <v>406</v>
      </c>
      <c r="W134" t="s">
        <v>413</v>
      </c>
      <c r="X134" t="s">
        <v>363</v>
      </c>
      <c r="Y134" t="s">
        <v>197</v>
      </c>
      <c r="Z134" t="s">
        <v>328</v>
      </c>
      <c r="AA134" t="s">
        <v>468</v>
      </c>
      <c r="AB134" t="s">
        <v>313</v>
      </c>
      <c r="AC134" t="s">
        <v>311</v>
      </c>
      <c r="AD134" t="s">
        <v>370</v>
      </c>
    </row>
    <row r="135" spans="1:30" hidden="1" x14ac:dyDescent="0.25">
      <c r="A135" t="s">
        <v>60</v>
      </c>
      <c r="B135" t="s">
        <v>534</v>
      </c>
      <c r="C135" t="s">
        <v>228</v>
      </c>
      <c r="D135" t="s">
        <v>438</v>
      </c>
      <c r="E135" t="s">
        <v>531</v>
      </c>
      <c r="F135" t="s">
        <v>451</v>
      </c>
      <c r="G135" t="s">
        <v>571</v>
      </c>
      <c r="H135" t="s">
        <v>255</v>
      </c>
      <c r="I135" t="s">
        <v>592</v>
      </c>
      <c r="J135" t="s">
        <v>471</v>
      </c>
      <c r="K135" t="s">
        <v>629</v>
      </c>
      <c r="L135" t="s">
        <v>197</v>
      </c>
      <c r="M135" t="s">
        <v>504</v>
      </c>
      <c r="N135" t="s">
        <v>390</v>
      </c>
      <c r="O135" t="s">
        <v>544</v>
      </c>
      <c r="P135" t="s">
        <v>593</v>
      </c>
      <c r="Q135" t="s">
        <v>605</v>
      </c>
      <c r="R135" t="s">
        <v>602</v>
      </c>
      <c r="S135" t="s">
        <v>583</v>
      </c>
      <c r="T135" t="s">
        <v>615</v>
      </c>
      <c r="U135" t="s">
        <v>79</v>
      </c>
      <c r="V135" t="s">
        <v>360</v>
      </c>
      <c r="W135" t="s">
        <v>370</v>
      </c>
      <c r="X135" t="s">
        <v>510</v>
      </c>
      <c r="Y135" t="s">
        <v>182</v>
      </c>
      <c r="Z135" t="s">
        <v>397</v>
      </c>
      <c r="AA135" t="s">
        <v>515</v>
      </c>
      <c r="AB135" t="s">
        <v>359</v>
      </c>
      <c r="AC135" t="s">
        <v>392</v>
      </c>
      <c r="AD135" t="s">
        <v>552</v>
      </c>
    </row>
    <row r="136" spans="1:30" hidden="1" x14ac:dyDescent="0.25">
      <c r="A136" t="s">
        <v>85</v>
      </c>
      <c r="B136" t="s">
        <v>534</v>
      </c>
      <c r="C136" t="s">
        <v>228</v>
      </c>
      <c r="D136" t="s">
        <v>424</v>
      </c>
      <c r="E136" t="s">
        <v>589</v>
      </c>
      <c r="F136" t="s">
        <v>437</v>
      </c>
      <c r="G136" t="s">
        <v>450</v>
      </c>
      <c r="H136" t="s">
        <v>209</v>
      </c>
      <c r="I136" t="s">
        <v>443</v>
      </c>
      <c r="J136" t="s">
        <v>630</v>
      </c>
      <c r="K136" t="s">
        <v>631</v>
      </c>
      <c r="L136" t="s">
        <v>305</v>
      </c>
      <c r="M136" t="s">
        <v>281</v>
      </c>
      <c r="N136" t="s">
        <v>311</v>
      </c>
      <c r="O136" t="s">
        <v>617</v>
      </c>
      <c r="P136" t="s">
        <v>632</v>
      </c>
      <c r="Q136" t="s">
        <v>594</v>
      </c>
      <c r="R136" t="s">
        <v>436</v>
      </c>
      <c r="S136" t="s">
        <v>332</v>
      </c>
      <c r="T136" t="s">
        <v>333</v>
      </c>
      <c r="U136" t="s">
        <v>453</v>
      </c>
      <c r="V136" t="s">
        <v>207</v>
      </c>
      <c r="W136" t="s">
        <v>381</v>
      </c>
      <c r="X136" t="s">
        <v>312</v>
      </c>
      <c r="Y136" t="s">
        <v>260</v>
      </c>
      <c r="Z136" t="s">
        <v>250</v>
      </c>
      <c r="AA136" t="s">
        <v>524</v>
      </c>
      <c r="AB136" t="s">
        <v>290</v>
      </c>
      <c r="AC136" t="s">
        <v>279</v>
      </c>
      <c r="AD136" t="s">
        <v>412</v>
      </c>
    </row>
    <row r="137" spans="1:30" hidden="1" x14ac:dyDescent="0.25">
      <c r="A137" t="s">
        <v>104</v>
      </c>
      <c r="B137" t="s">
        <v>534</v>
      </c>
      <c r="C137" t="s">
        <v>228</v>
      </c>
      <c r="D137" t="s">
        <v>292</v>
      </c>
      <c r="E137" t="s">
        <v>606</v>
      </c>
      <c r="F137" t="s">
        <v>451</v>
      </c>
      <c r="G137" t="s">
        <v>410</v>
      </c>
      <c r="H137" t="s">
        <v>224</v>
      </c>
      <c r="I137" t="s">
        <v>633</v>
      </c>
      <c r="J137" t="s">
        <v>634</v>
      </c>
      <c r="K137" t="s">
        <v>532</v>
      </c>
      <c r="L137" t="s">
        <v>190</v>
      </c>
      <c r="M137" t="s">
        <v>617</v>
      </c>
      <c r="N137" t="s">
        <v>426</v>
      </c>
      <c r="O137" t="s">
        <v>619</v>
      </c>
      <c r="P137" t="s">
        <v>609</v>
      </c>
      <c r="Q137" t="s">
        <v>401</v>
      </c>
      <c r="R137" t="s">
        <v>586</v>
      </c>
      <c r="S137" t="s">
        <v>399</v>
      </c>
      <c r="T137" t="s">
        <v>467</v>
      </c>
      <c r="U137" t="s">
        <v>453</v>
      </c>
      <c r="V137" t="s">
        <v>296</v>
      </c>
      <c r="W137" t="s">
        <v>453</v>
      </c>
      <c r="X137" t="s">
        <v>378</v>
      </c>
      <c r="Y137" t="s">
        <v>214</v>
      </c>
      <c r="Z137" t="s">
        <v>268</v>
      </c>
      <c r="AA137" t="s">
        <v>422</v>
      </c>
      <c r="AB137" t="s">
        <v>311</v>
      </c>
      <c r="AC137" t="s">
        <v>359</v>
      </c>
      <c r="AD137" t="s">
        <v>427</v>
      </c>
    </row>
    <row r="138" spans="1:30" hidden="1" x14ac:dyDescent="0.25">
      <c r="A138" t="s">
        <v>60</v>
      </c>
      <c r="B138" t="s">
        <v>534</v>
      </c>
      <c r="C138" t="s">
        <v>238</v>
      </c>
      <c r="D138" t="s">
        <v>439</v>
      </c>
      <c r="E138" t="s">
        <v>519</v>
      </c>
      <c r="F138" t="s">
        <v>442</v>
      </c>
      <c r="G138" t="s">
        <v>582</v>
      </c>
      <c r="H138" t="s">
        <v>250</v>
      </c>
      <c r="I138" t="s">
        <v>618</v>
      </c>
      <c r="J138" t="s">
        <v>635</v>
      </c>
      <c r="K138" t="s">
        <v>636</v>
      </c>
      <c r="L138" t="s">
        <v>158</v>
      </c>
      <c r="M138" t="s">
        <v>562</v>
      </c>
      <c r="N138" t="s">
        <v>436</v>
      </c>
      <c r="O138" t="s">
        <v>637</v>
      </c>
      <c r="P138" t="s">
        <v>462</v>
      </c>
      <c r="Q138" t="s">
        <v>638</v>
      </c>
      <c r="R138" t="s">
        <v>639</v>
      </c>
      <c r="S138" t="s">
        <v>469</v>
      </c>
      <c r="T138" t="s">
        <v>617</v>
      </c>
      <c r="U138" t="s">
        <v>79</v>
      </c>
      <c r="V138" t="s">
        <v>374</v>
      </c>
      <c r="W138" t="s">
        <v>422</v>
      </c>
      <c r="X138" t="s">
        <v>436</v>
      </c>
      <c r="Y138" t="s">
        <v>199</v>
      </c>
      <c r="Z138" t="s">
        <v>421</v>
      </c>
      <c r="AA138" t="s">
        <v>415</v>
      </c>
      <c r="AB138" t="s">
        <v>368</v>
      </c>
      <c r="AC138" t="s">
        <v>397</v>
      </c>
      <c r="AD138" t="s">
        <v>467</v>
      </c>
    </row>
    <row r="139" spans="1:30" hidden="1" x14ac:dyDescent="0.25">
      <c r="A139" t="s">
        <v>85</v>
      </c>
      <c r="B139" t="s">
        <v>534</v>
      </c>
      <c r="C139" t="s">
        <v>238</v>
      </c>
      <c r="D139" t="s">
        <v>436</v>
      </c>
      <c r="E139" t="s">
        <v>618</v>
      </c>
      <c r="F139" t="s">
        <v>486</v>
      </c>
      <c r="G139" t="s">
        <v>365</v>
      </c>
      <c r="H139" t="s">
        <v>184</v>
      </c>
      <c r="I139" t="s">
        <v>408</v>
      </c>
      <c r="J139" t="s">
        <v>640</v>
      </c>
      <c r="K139" t="s">
        <v>641</v>
      </c>
      <c r="L139" t="s">
        <v>169</v>
      </c>
      <c r="M139" t="s">
        <v>642</v>
      </c>
      <c r="N139" t="s">
        <v>261</v>
      </c>
      <c r="O139" t="s">
        <v>639</v>
      </c>
      <c r="P139" t="s">
        <v>562</v>
      </c>
      <c r="Q139" t="s">
        <v>643</v>
      </c>
      <c r="R139" t="s">
        <v>347</v>
      </c>
      <c r="S139" t="s">
        <v>301</v>
      </c>
      <c r="T139" t="s">
        <v>412</v>
      </c>
      <c r="U139" t="s">
        <v>436</v>
      </c>
      <c r="V139" t="s">
        <v>286</v>
      </c>
      <c r="W139" t="s">
        <v>302</v>
      </c>
      <c r="X139" t="s">
        <v>358</v>
      </c>
      <c r="Y139" t="s">
        <v>132</v>
      </c>
      <c r="Z139" t="s">
        <v>290</v>
      </c>
      <c r="AA139" t="s">
        <v>456</v>
      </c>
      <c r="AB139" t="s">
        <v>250</v>
      </c>
      <c r="AC139" t="s">
        <v>323</v>
      </c>
      <c r="AD139" t="s">
        <v>399</v>
      </c>
    </row>
    <row r="140" spans="1:30" hidden="1" x14ac:dyDescent="0.25">
      <c r="A140" t="s">
        <v>104</v>
      </c>
      <c r="B140" t="s">
        <v>534</v>
      </c>
      <c r="C140" t="s">
        <v>238</v>
      </c>
      <c r="D140" t="s">
        <v>451</v>
      </c>
      <c r="E140" t="s">
        <v>477</v>
      </c>
      <c r="F140" t="s">
        <v>558</v>
      </c>
      <c r="G140" t="s">
        <v>576</v>
      </c>
      <c r="H140" t="s">
        <v>199</v>
      </c>
      <c r="I140" t="s">
        <v>494</v>
      </c>
      <c r="J140" t="s">
        <v>644</v>
      </c>
      <c r="K140" t="s">
        <v>645</v>
      </c>
      <c r="L140" t="s">
        <v>269</v>
      </c>
      <c r="M140" t="s">
        <v>572</v>
      </c>
      <c r="N140" t="s">
        <v>324</v>
      </c>
      <c r="O140" t="s">
        <v>646</v>
      </c>
      <c r="P140" t="s">
        <v>560</v>
      </c>
      <c r="Q140" t="s">
        <v>579</v>
      </c>
      <c r="R140" t="s">
        <v>571</v>
      </c>
      <c r="S140" t="s">
        <v>347</v>
      </c>
      <c r="T140" t="s">
        <v>533</v>
      </c>
      <c r="U140" t="s">
        <v>436</v>
      </c>
      <c r="V140" t="s">
        <v>381</v>
      </c>
      <c r="W140" t="s">
        <v>433</v>
      </c>
      <c r="X140" t="s">
        <v>324</v>
      </c>
      <c r="Y140" t="s">
        <v>286</v>
      </c>
      <c r="Z140" t="s">
        <v>284</v>
      </c>
      <c r="AA140" t="s">
        <v>514</v>
      </c>
      <c r="AB140" t="s">
        <v>311</v>
      </c>
      <c r="AC140" t="s">
        <v>354</v>
      </c>
      <c r="AD140" t="s">
        <v>429</v>
      </c>
    </row>
    <row r="141" spans="1:30" hidden="1" x14ac:dyDescent="0.25">
      <c r="A141" t="s">
        <v>60</v>
      </c>
      <c r="B141" t="s">
        <v>534</v>
      </c>
      <c r="C141" t="s">
        <v>264</v>
      </c>
      <c r="D141" t="s">
        <v>498</v>
      </c>
      <c r="E141" t="s">
        <v>462</v>
      </c>
      <c r="F141" t="s">
        <v>437</v>
      </c>
      <c r="G141" t="s">
        <v>647</v>
      </c>
      <c r="H141" t="s">
        <v>331</v>
      </c>
      <c r="I141" t="s">
        <v>598</v>
      </c>
      <c r="J141" t="s">
        <v>579</v>
      </c>
      <c r="K141" t="s">
        <v>648</v>
      </c>
      <c r="L141" t="s">
        <v>158</v>
      </c>
      <c r="M141" t="s">
        <v>573</v>
      </c>
      <c r="N141" t="s">
        <v>436</v>
      </c>
      <c r="O141" t="s">
        <v>649</v>
      </c>
      <c r="P141" t="s">
        <v>609</v>
      </c>
      <c r="Q141" t="s">
        <v>614</v>
      </c>
      <c r="R141" t="s">
        <v>605</v>
      </c>
      <c r="S141" t="s">
        <v>533</v>
      </c>
      <c r="T141" t="s">
        <v>592</v>
      </c>
      <c r="U141" t="s">
        <v>79</v>
      </c>
      <c r="V141" t="s">
        <v>486</v>
      </c>
      <c r="W141" t="s">
        <v>345</v>
      </c>
      <c r="X141" t="s">
        <v>347</v>
      </c>
      <c r="Y141" t="s">
        <v>321</v>
      </c>
      <c r="Z141" t="s">
        <v>396</v>
      </c>
      <c r="AA141" t="s">
        <v>352</v>
      </c>
      <c r="AB141" t="s">
        <v>284</v>
      </c>
      <c r="AC141" t="s">
        <v>324</v>
      </c>
      <c r="AD141" t="s">
        <v>523</v>
      </c>
    </row>
    <row r="142" spans="1:30" hidden="1" x14ac:dyDescent="0.25">
      <c r="A142" t="s">
        <v>85</v>
      </c>
      <c r="B142" t="s">
        <v>534</v>
      </c>
      <c r="C142" t="s">
        <v>264</v>
      </c>
      <c r="D142" t="s">
        <v>558</v>
      </c>
      <c r="E142" t="s">
        <v>602</v>
      </c>
      <c r="F142" t="s">
        <v>445</v>
      </c>
      <c r="G142" t="s">
        <v>505</v>
      </c>
      <c r="H142" t="s">
        <v>211</v>
      </c>
      <c r="I142" t="s">
        <v>438</v>
      </c>
      <c r="J142" t="s">
        <v>650</v>
      </c>
      <c r="K142" t="s">
        <v>651</v>
      </c>
      <c r="L142" t="s">
        <v>223</v>
      </c>
      <c r="M142" t="s">
        <v>285</v>
      </c>
      <c r="N142" t="s">
        <v>328</v>
      </c>
      <c r="O142" t="s">
        <v>400</v>
      </c>
      <c r="P142" t="s">
        <v>455</v>
      </c>
      <c r="Q142" t="s">
        <v>643</v>
      </c>
      <c r="R142" t="s">
        <v>538</v>
      </c>
      <c r="S142" t="s">
        <v>311</v>
      </c>
      <c r="T142" t="s">
        <v>280</v>
      </c>
      <c r="U142" t="s">
        <v>347</v>
      </c>
      <c r="V142" t="s">
        <v>258</v>
      </c>
      <c r="W142" t="s">
        <v>357</v>
      </c>
      <c r="X142" t="s">
        <v>311</v>
      </c>
      <c r="Y142" t="s">
        <v>158</v>
      </c>
      <c r="Z142" t="s">
        <v>320</v>
      </c>
      <c r="AA142" t="s">
        <v>345</v>
      </c>
      <c r="AB142" t="s">
        <v>376</v>
      </c>
      <c r="AC142" t="s">
        <v>376</v>
      </c>
      <c r="AD142" t="s">
        <v>280</v>
      </c>
    </row>
    <row r="143" spans="1:30" hidden="1" x14ac:dyDescent="0.25">
      <c r="A143" t="s">
        <v>104</v>
      </c>
      <c r="B143" t="s">
        <v>534</v>
      </c>
      <c r="C143" t="s">
        <v>264</v>
      </c>
      <c r="D143" t="s">
        <v>429</v>
      </c>
      <c r="E143" t="s">
        <v>615</v>
      </c>
      <c r="F143" t="s">
        <v>498</v>
      </c>
      <c r="G143" t="s">
        <v>561</v>
      </c>
      <c r="H143" t="s">
        <v>179</v>
      </c>
      <c r="I143" t="s">
        <v>445</v>
      </c>
      <c r="J143" t="s">
        <v>652</v>
      </c>
      <c r="K143" t="s">
        <v>588</v>
      </c>
      <c r="L143" t="s">
        <v>269</v>
      </c>
      <c r="M143" t="s">
        <v>555</v>
      </c>
      <c r="N143" t="s">
        <v>414</v>
      </c>
      <c r="O143" t="s">
        <v>579</v>
      </c>
      <c r="P143" t="s">
        <v>633</v>
      </c>
      <c r="Q143" t="s">
        <v>650</v>
      </c>
      <c r="R143" t="s">
        <v>504</v>
      </c>
      <c r="S143" t="s">
        <v>336</v>
      </c>
      <c r="T143" t="s">
        <v>561</v>
      </c>
      <c r="U143" t="s">
        <v>347</v>
      </c>
      <c r="V143" t="s">
        <v>334</v>
      </c>
      <c r="W143" t="s">
        <v>399</v>
      </c>
      <c r="X143" t="s">
        <v>351</v>
      </c>
      <c r="Y143" t="s">
        <v>229</v>
      </c>
      <c r="Z143" t="s">
        <v>389</v>
      </c>
      <c r="AA143" t="s">
        <v>460</v>
      </c>
      <c r="AB143" t="s">
        <v>265</v>
      </c>
      <c r="AC143" t="s">
        <v>350</v>
      </c>
      <c r="AD143" t="s">
        <v>341</v>
      </c>
    </row>
    <row r="144" spans="1:30" hidden="1" x14ac:dyDescent="0.25">
      <c r="A144" t="s">
        <v>60</v>
      </c>
      <c r="B144" t="s">
        <v>534</v>
      </c>
      <c r="C144" t="s">
        <v>273</v>
      </c>
      <c r="D144" t="s">
        <v>450</v>
      </c>
      <c r="E144" t="s">
        <v>653</v>
      </c>
      <c r="F144" t="s">
        <v>524</v>
      </c>
      <c r="G144" t="s">
        <v>562</v>
      </c>
      <c r="H144" t="s">
        <v>332</v>
      </c>
      <c r="I144" t="s">
        <v>447</v>
      </c>
      <c r="J144" t="s">
        <v>435</v>
      </c>
      <c r="K144" t="s">
        <v>654</v>
      </c>
      <c r="L144" t="s">
        <v>190</v>
      </c>
      <c r="M144" t="s">
        <v>342</v>
      </c>
      <c r="N144" t="s">
        <v>347</v>
      </c>
      <c r="O144" t="s">
        <v>187</v>
      </c>
      <c r="P144" t="s">
        <v>494</v>
      </c>
      <c r="Q144" t="s">
        <v>637</v>
      </c>
      <c r="R144" t="s">
        <v>575</v>
      </c>
      <c r="S144" t="s">
        <v>455</v>
      </c>
      <c r="T144" t="s">
        <v>555</v>
      </c>
      <c r="U144" t="s">
        <v>79</v>
      </c>
      <c r="V144" t="s">
        <v>498</v>
      </c>
      <c r="W144" t="s">
        <v>505</v>
      </c>
      <c r="X144" t="s">
        <v>360</v>
      </c>
      <c r="Y144" t="s">
        <v>231</v>
      </c>
      <c r="Z144" t="s">
        <v>364</v>
      </c>
      <c r="AA144" t="s">
        <v>434</v>
      </c>
      <c r="AB144" t="s">
        <v>301</v>
      </c>
      <c r="AC144" t="s">
        <v>326</v>
      </c>
      <c r="AD144" t="s">
        <v>460</v>
      </c>
    </row>
    <row r="145" spans="1:30" hidden="1" x14ac:dyDescent="0.25">
      <c r="A145" t="s">
        <v>85</v>
      </c>
      <c r="B145" t="s">
        <v>534</v>
      </c>
      <c r="C145" t="s">
        <v>273</v>
      </c>
      <c r="D145" t="s">
        <v>524</v>
      </c>
      <c r="E145" t="s">
        <v>531</v>
      </c>
      <c r="F145" t="s">
        <v>622</v>
      </c>
      <c r="G145" t="s">
        <v>473</v>
      </c>
      <c r="H145" t="s">
        <v>251</v>
      </c>
      <c r="I145" t="s">
        <v>336</v>
      </c>
      <c r="J145" t="s">
        <v>331</v>
      </c>
      <c r="K145" t="s">
        <v>563</v>
      </c>
      <c r="L145" t="s">
        <v>243</v>
      </c>
      <c r="M145" t="s">
        <v>525</v>
      </c>
      <c r="N145" t="s">
        <v>339</v>
      </c>
      <c r="O145" t="s">
        <v>638</v>
      </c>
      <c r="P145" t="s">
        <v>460</v>
      </c>
      <c r="Q145" t="s">
        <v>655</v>
      </c>
      <c r="R145" t="s">
        <v>607</v>
      </c>
      <c r="S145" t="s">
        <v>297</v>
      </c>
      <c r="T145" t="s">
        <v>390</v>
      </c>
      <c r="U145" t="s">
        <v>280</v>
      </c>
      <c r="V145" t="s">
        <v>199</v>
      </c>
      <c r="W145" t="s">
        <v>334</v>
      </c>
      <c r="X145" t="s">
        <v>373</v>
      </c>
      <c r="Y145" t="s">
        <v>237</v>
      </c>
      <c r="Z145" t="s">
        <v>358</v>
      </c>
      <c r="AA145" t="s">
        <v>409</v>
      </c>
      <c r="AB145" t="s">
        <v>304</v>
      </c>
      <c r="AC145" t="s">
        <v>312</v>
      </c>
      <c r="AD145" t="s">
        <v>403</v>
      </c>
    </row>
    <row r="146" spans="1:30" hidden="1" x14ac:dyDescent="0.25">
      <c r="A146" t="s">
        <v>104</v>
      </c>
      <c r="B146" t="s">
        <v>534</v>
      </c>
      <c r="C146" t="s">
        <v>273</v>
      </c>
      <c r="D146" t="s">
        <v>409</v>
      </c>
      <c r="E146" t="s">
        <v>519</v>
      </c>
      <c r="F146" t="s">
        <v>505</v>
      </c>
      <c r="G146" t="s">
        <v>526</v>
      </c>
      <c r="H146" t="s">
        <v>231</v>
      </c>
      <c r="I146" t="s">
        <v>365</v>
      </c>
      <c r="J146" t="s">
        <v>362</v>
      </c>
      <c r="K146" t="s">
        <v>656</v>
      </c>
      <c r="L146" t="s">
        <v>262</v>
      </c>
      <c r="M146" t="s">
        <v>619</v>
      </c>
      <c r="N146" t="s">
        <v>372</v>
      </c>
      <c r="O146" t="s">
        <v>657</v>
      </c>
      <c r="P146" t="s">
        <v>522</v>
      </c>
      <c r="Q146" t="s">
        <v>649</v>
      </c>
      <c r="R146" t="s">
        <v>562</v>
      </c>
      <c r="S146" t="s">
        <v>374</v>
      </c>
      <c r="T146" t="s">
        <v>564</v>
      </c>
      <c r="U146" t="s">
        <v>280</v>
      </c>
      <c r="V146" t="s">
        <v>372</v>
      </c>
      <c r="W146" t="s">
        <v>196</v>
      </c>
      <c r="X146" t="s">
        <v>396</v>
      </c>
      <c r="Y146" t="s">
        <v>249</v>
      </c>
      <c r="Z146" t="s">
        <v>377</v>
      </c>
      <c r="AA146" t="s">
        <v>473</v>
      </c>
      <c r="AB146" t="s">
        <v>331</v>
      </c>
      <c r="AC146" t="s">
        <v>289</v>
      </c>
      <c r="AD146" t="s">
        <v>408</v>
      </c>
    </row>
    <row r="147" spans="1:30" hidden="1" x14ac:dyDescent="0.25">
      <c r="A147" t="s">
        <v>60</v>
      </c>
      <c r="B147" t="s">
        <v>658</v>
      </c>
      <c r="C147" t="s">
        <v>62</v>
      </c>
      <c r="D147" t="s">
        <v>473</v>
      </c>
      <c r="E147" t="s">
        <v>615</v>
      </c>
      <c r="F147" t="s">
        <v>456</v>
      </c>
      <c r="G147" t="s">
        <v>578</v>
      </c>
      <c r="H147" t="s">
        <v>291</v>
      </c>
      <c r="I147" t="s">
        <v>582</v>
      </c>
      <c r="J147" t="s">
        <v>241</v>
      </c>
      <c r="K147" t="s">
        <v>659</v>
      </c>
      <c r="L147" t="s">
        <v>207</v>
      </c>
      <c r="M147" t="s">
        <v>598</v>
      </c>
      <c r="N147" t="s">
        <v>479</v>
      </c>
      <c r="O147" t="s">
        <v>594</v>
      </c>
      <c r="P147" t="s">
        <v>352</v>
      </c>
      <c r="Q147" t="s">
        <v>649</v>
      </c>
      <c r="R147" t="s">
        <v>623</v>
      </c>
      <c r="S147" t="s">
        <v>504</v>
      </c>
      <c r="T147" t="s">
        <v>210</v>
      </c>
      <c r="U147" t="s">
        <v>79</v>
      </c>
      <c r="V147" t="s">
        <v>345</v>
      </c>
      <c r="W147" t="s">
        <v>454</v>
      </c>
      <c r="X147" t="s">
        <v>292</v>
      </c>
      <c r="Y147" t="s">
        <v>232</v>
      </c>
      <c r="Z147" t="s">
        <v>329</v>
      </c>
      <c r="AA147" t="s">
        <v>586</v>
      </c>
      <c r="AB147" t="s">
        <v>373</v>
      </c>
      <c r="AC147" t="s">
        <v>372</v>
      </c>
      <c r="AD147" t="s">
        <v>514</v>
      </c>
    </row>
    <row r="148" spans="1:30" hidden="1" x14ac:dyDescent="0.25">
      <c r="A148" t="s">
        <v>85</v>
      </c>
      <c r="B148" t="s">
        <v>658</v>
      </c>
      <c r="C148" t="s">
        <v>62</v>
      </c>
      <c r="D148" t="s">
        <v>515</v>
      </c>
      <c r="E148" t="s">
        <v>216</v>
      </c>
      <c r="F148" t="s">
        <v>450</v>
      </c>
      <c r="G148" t="s">
        <v>473</v>
      </c>
      <c r="H148" t="s">
        <v>201</v>
      </c>
      <c r="I148" t="s">
        <v>538</v>
      </c>
      <c r="J148" t="s">
        <v>270</v>
      </c>
      <c r="K148" t="s">
        <v>640</v>
      </c>
      <c r="L148" t="s">
        <v>257</v>
      </c>
      <c r="M148" t="s">
        <v>660</v>
      </c>
      <c r="N148" t="s">
        <v>383</v>
      </c>
      <c r="O148" t="s">
        <v>661</v>
      </c>
      <c r="P148" t="s">
        <v>498</v>
      </c>
      <c r="Q148" t="s">
        <v>662</v>
      </c>
      <c r="R148" t="s">
        <v>558</v>
      </c>
      <c r="S148" t="s">
        <v>373</v>
      </c>
      <c r="T148" t="s">
        <v>479</v>
      </c>
      <c r="U148" t="s">
        <v>538</v>
      </c>
      <c r="V148" t="s">
        <v>179</v>
      </c>
      <c r="W148" t="s">
        <v>385</v>
      </c>
      <c r="X148" t="s">
        <v>265</v>
      </c>
      <c r="Y148" t="s">
        <v>286</v>
      </c>
      <c r="Z148" t="s">
        <v>291</v>
      </c>
      <c r="AA148" t="s">
        <v>514</v>
      </c>
      <c r="AB148" t="s">
        <v>323</v>
      </c>
      <c r="AC148" t="s">
        <v>311</v>
      </c>
      <c r="AD148" t="s">
        <v>510</v>
      </c>
    </row>
    <row r="149" spans="1:30" hidden="1" x14ac:dyDescent="0.25">
      <c r="A149" t="s">
        <v>104</v>
      </c>
      <c r="B149" t="s">
        <v>658</v>
      </c>
      <c r="C149" t="s">
        <v>62</v>
      </c>
      <c r="D149" t="s">
        <v>460</v>
      </c>
      <c r="E149" t="s">
        <v>531</v>
      </c>
      <c r="F149" t="s">
        <v>515</v>
      </c>
      <c r="G149" t="s">
        <v>564</v>
      </c>
      <c r="H149" t="s">
        <v>232</v>
      </c>
      <c r="I149" t="s">
        <v>415</v>
      </c>
      <c r="J149" t="s">
        <v>298</v>
      </c>
      <c r="K149" t="s">
        <v>663</v>
      </c>
      <c r="L149" t="s">
        <v>223</v>
      </c>
      <c r="M149" t="s">
        <v>639</v>
      </c>
      <c r="N149" t="s">
        <v>372</v>
      </c>
      <c r="O149" t="s">
        <v>597</v>
      </c>
      <c r="P149" t="s">
        <v>473</v>
      </c>
      <c r="Q149" t="s">
        <v>664</v>
      </c>
      <c r="R149" t="s">
        <v>609</v>
      </c>
      <c r="S149" t="s">
        <v>558</v>
      </c>
      <c r="T149" t="s">
        <v>447</v>
      </c>
      <c r="U149" t="s">
        <v>538</v>
      </c>
      <c r="V149" t="s">
        <v>420</v>
      </c>
      <c r="W149" t="s">
        <v>417</v>
      </c>
      <c r="X149" t="s">
        <v>355</v>
      </c>
      <c r="Y149" t="s">
        <v>182</v>
      </c>
      <c r="Z149" t="s">
        <v>377</v>
      </c>
      <c r="AA149" t="s">
        <v>465</v>
      </c>
      <c r="AB149" t="s">
        <v>320</v>
      </c>
      <c r="AC149" t="s">
        <v>369</v>
      </c>
      <c r="AD149" t="s">
        <v>486</v>
      </c>
    </row>
    <row r="150" spans="1:30" hidden="1" x14ac:dyDescent="0.25">
      <c r="A150" t="s">
        <v>60</v>
      </c>
      <c r="B150" t="s">
        <v>658</v>
      </c>
      <c r="C150" t="s">
        <v>116</v>
      </c>
      <c r="D150" t="s">
        <v>465</v>
      </c>
      <c r="E150" t="s">
        <v>581</v>
      </c>
      <c r="F150" t="s">
        <v>336</v>
      </c>
      <c r="G150" t="s">
        <v>593</v>
      </c>
      <c r="H150" t="s">
        <v>311</v>
      </c>
      <c r="I150" t="s">
        <v>601</v>
      </c>
      <c r="J150" t="s">
        <v>232</v>
      </c>
      <c r="K150" t="s">
        <v>620</v>
      </c>
      <c r="L150" t="s">
        <v>258</v>
      </c>
      <c r="M150" t="s">
        <v>582</v>
      </c>
      <c r="N150" t="s">
        <v>417</v>
      </c>
      <c r="O150" t="s">
        <v>665</v>
      </c>
      <c r="P150" t="s">
        <v>523</v>
      </c>
      <c r="Q150" t="s">
        <v>666</v>
      </c>
      <c r="R150" t="s">
        <v>638</v>
      </c>
      <c r="S150" t="s">
        <v>504</v>
      </c>
      <c r="T150" t="s">
        <v>619</v>
      </c>
      <c r="U150" t="s">
        <v>79</v>
      </c>
      <c r="V150" t="s">
        <v>454</v>
      </c>
      <c r="W150" t="s">
        <v>523</v>
      </c>
      <c r="X150" t="s">
        <v>442</v>
      </c>
      <c r="Y150" t="s">
        <v>337</v>
      </c>
      <c r="Z150" t="s">
        <v>333</v>
      </c>
      <c r="AA150" t="s">
        <v>622</v>
      </c>
      <c r="AB150" t="s">
        <v>383</v>
      </c>
      <c r="AC150" t="s">
        <v>329</v>
      </c>
      <c r="AD150" t="s">
        <v>450</v>
      </c>
    </row>
    <row r="151" spans="1:30" hidden="1" x14ac:dyDescent="0.25">
      <c r="A151" t="s">
        <v>85</v>
      </c>
      <c r="B151" t="s">
        <v>658</v>
      </c>
      <c r="C151" t="s">
        <v>116</v>
      </c>
      <c r="D151" t="s">
        <v>460</v>
      </c>
      <c r="E151" t="s">
        <v>612</v>
      </c>
      <c r="F151" t="s">
        <v>336</v>
      </c>
      <c r="G151" t="s">
        <v>583</v>
      </c>
      <c r="H151" t="s">
        <v>214</v>
      </c>
      <c r="I151" t="s">
        <v>429</v>
      </c>
      <c r="J151" t="s">
        <v>255</v>
      </c>
      <c r="K151" t="s">
        <v>649</v>
      </c>
      <c r="L151" t="s">
        <v>337</v>
      </c>
      <c r="M151" t="s">
        <v>484</v>
      </c>
      <c r="N151" t="s">
        <v>354</v>
      </c>
      <c r="O151" t="s">
        <v>652</v>
      </c>
      <c r="P151" t="s">
        <v>345</v>
      </c>
      <c r="Q151" t="s">
        <v>667</v>
      </c>
      <c r="R151" t="s">
        <v>451</v>
      </c>
      <c r="S151" t="s">
        <v>261</v>
      </c>
      <c r="T151" t="s">
        <v>336</v>
      </c>
      <c r="U151" t="s">
        <v>451</v>
      </c>
      <c r="V151" t="s">
        <v>200</v>
      </c>
      <c r="W151" t="s">
        <v>362</v>
      </c>
      <c r="X151" t="s">
        <v>268</v>
      </c>
      <c r="Y151" t="s">
        <v>243</v>
      </c>
      <c r="Z151" t="s">
        <v>297</v>
      </c>
      <c r="AA151" t="s">
        <v>514</v>
      </c>
      <c r="AB151" t="s">
        <v>320</v>
      </c>
      <c r="AC151" t="s">
        <v>343</v>
      </c>
      <c r="AD151" t="s">
        <v>418</v>
      </c>
    </row>
    <row r="152" spans="1:30" hidden="1" x14ac:dyDescent="0.25">
      <c r="A152" t="s">
        <v>104</v>
      </c>
      <c r="B152" t="s">
        <v>658</v>
      </c>
      <c r="C152" t="s">
        <v>116</v>
      </c>
      <c r="D152" t="s">
        <v>473</v>
      </c>
      <c r="E152" t="s">
        <v>617</v>
      </c>
      <c r="F152" t="s">
        <v>336</v>
      </c>
      <c r="G152" t="s">
        <v>504</v>
      </c>
      <c r="H152" t="s">
        <v>200</v>
      </c>
      <c r="I152" t="s">
        <v>506</v>
      </c>
      <c r="J152" t="s">
        <v>337</v>
      </c>
      <c r="K152" t="s">
        <v>668</v>
      </c>
      <c r="L152" t="s">
        <v>257</v>
      </c>
      <c r="M152" t="s">
        <v>601</v>
      </c>
      <c r="N152" t="s">
        <v>396</v>
      </c>
      <c r="O152" t="s">
        <v>669</v>
      </c>
      <c r="P152" t="s">
        <v>415</v>
      </c>
      <c r="Q152" t="s">
        <v>665</v>
      </c>
      <c r="R152" t="s">
        <v>573</v>
      </c>
      <c r="S152" t="s">
        <v>486</v>
      </c>
      <c r="T152" t="s">
        <v>539</v>
      </c>
      <c r="U152" t="s">
        <v>451</v>
      </c>
      <c r="V152" t="s">
        <v>453</v>
      </c>
      <c r="W152" t="s">
        <v>360</v>
      </c>
      <c r="X152" t="s">
        <v>413</v>
      </c>
      <c r="Y152" t="s">
        <v>263</v>
      </c>
      <c r="Z152" t="s">
        <v>386</v>
      </c>
      <c r="AA152" t="s">
        <v>552</v>
      </c>
      <c r="AB152" t="s">
        <v>265</v>
      </c>
      <c r="AC152" t="s">
        <v>363</v>
      </c>
      <c r="AD152" t="s">
        <v>437</v>
      </c>
    </row>
    <row r="153" spans="1:30" hidden="1" x14ac:dyDescent="0.25">
      <c r="A153" t="s">
        <v>60</v>
      </c>
      <c r="B153" t="s">
        <v>658</v>
      </c>
      <c r="C153" t="s">
        <v>138</v>
      </c>
      <c r="D153" t="s">
        <v>523</v>
      </c>
      <c r="E153" t="s">
        <v>617</v>
      </c>
      <c r="F153" t="s">
        <v>390</v>
      </c>
      <c r="G153" t="s">
        <v>593</v>
      </c>
      <c r="H153" t="s">
        <v>332</v>
      </c>
      <c r="I153" t="s">
        <v>555</v>
      </c>
      <c r="J153" t="s">
        <v>338</v>
      </c>
      <c r="K153" t="s">
        <v>670</v>
      </c>
      <c r="L153" t="s">
        <v>126</v>
      </c>
      <c r="M153" t="s">
        <v>447</v>
      </c>
      <c r="N153" t="s">
        <v>374</v>
      </c>
      <c r="O153" t="s">
        <v>285</v>
      </c>
      <c r="P153" t="s">
        <v>552</v>
      </c>
      <c r="Q153" t="s">
        <v>608</v>
      </c>
      <c r="R153" t="s">
        <v>661</v>
      </c>
      <c r="S153" t="s">
        <v>647</v>
      </c>
      <c r="T153" t="s">
        <v>466</v>
      </c>
      <c r="U153" t="s">
        <v>79</v>
      </c>
      <c r="V153" t="s">
        <v>434</v>
      </c>
      <c r="W153" t="s">
        <v>445</v>
      </c>
      <c r="X153" t="s">
        <v>437</v>
      </c>
      <c r="Y153" t="s">
        <v>241</v>
      </c>
      <c r="Z153" t="s">
        <v>344</v>
      </c>
      <c r="AA153" t="s">
        <v>455</v>
      </c>
      <c r="AB153" t="s">
        <v>349</v>
      </c>
      <c r="AC153" t="s">
        <v>413</v>
      </c>
      <c r="AD153" t="s">
        <v>460</v>
      </c>
    </row>
    <row r="154" spans="1:30" hidden="1" x14ac:dyDescent="0.25">
      <c r="A154" t="s">
        <v>85</v>
      </c>
      <c r="B154" t="s">
        <v>658</v>
      </c>
      <c r="C154" t="s">
        <v>138</v>
      </c>
      <c r="D154" t="s">
        <v>365</v>
      </c>
      <c r="E154" t="s">
        <v>671</v>
      </c>
      <c r="F154" t="s">
        <v>433</v>
      </c>
      <c r="G154" t="s">
        <v>622</v>
      </c>
      <c r="H154" t="s">
        <v>201</v>
      </c>
      <c r="I154" t="s">
        <v>573</v>
      </c>
      <c r="J154" t="s">
        <v>297</v>
      </c>
      <c r="K154" t="s">
        <v>504</v>
      </c>
      <c r="L154" t="s">
        <v>325</v>
      </c>
      <c r="M154" t="s">
        <v>448</v>
      </c>
      <c r="N154" t="s">
        <v>406</v>
      </c>
      <c r="O154" t="s">
        <v>637</v>
      </c>
      <c r="P154" t="s">
        <v>450</v>
      </c>
      <c r="Q154" t="s">
        <v>672</v>
      </c>
      <c r="R154" t="s">
        <v>438</v>
      </c>
      <c r="S154" t="s">
        <v>359</v>
      </c>
      <c r="T154" t="s">
        <v>538</v>
      </c>
      <c r="U154" t="s">
        <v>370</v>
      </c>
      <c r="V154" t="s">
        <v>250</v>
      </c>
      <c r="W154" t="s">
        <v>393</v>
      </c>
      <c r="X154" t="s">
        <v>339</v>
      </c>
      <c r="Y154" t="s">
        <v>223</v>
      </c>
      <c r="Z154" t="s">
        <v>343</v>
      </c>
      <c r="AA154" t="s">
        <v>460</v>
      </c>
      <c r="AB154" t="s">
        <v>320</v>
      </c>
      <c r="AC154" t="s">
        <v>265</v>
      </c>
      <c r="AD154" t="s">
        <v>436</v>
      </c>
    </row>
    <row r="155" spans="1:30" hidden="1" x14ac:dyDescent="0.25">
      <c r="A155" t="s">
        <v>104</v>
      </c>
      <c r="B155" t="s">
        <v>658</v>
      </c>
      <c r="C155" t="s">
        <v>138</v>
      </c>
      <c r="D155" t="s">
        <v>465</v>
      </c>
      <c r="E155" t="s">
        <v>673</v>
      </c>
      <c r="F155" t="s">
        <v>399</v>
      </c>
      <c r="G155" t="s">
        <v>562</v>
      </c>
      <c r="H155" t="s">
        <v>295</v>
      </c>
      <c r="I155" t="s">
        <v>581</v>
      </c>
      <c r="J155" t="s">
        <v>279</v>
      </c>
      <c r="K155" t="s">
        <v>594</v>
      </c>
      <c r="L155" t="s">
        <v>179</v>
      </c>
      <c r="M155" t="s">
        <v>477</v>
      </c>
      <c r="N155" t="s">
        <v>430</v>
      </c>
      <c r="O155" t="s">
        <v>484</v>
      </c>
      <c r="P155" t="s">
        <v>473</v>
      </c>
      <c r="Q155" t="s">
        <v>474</v>
      </c>
      <c r="R155" t="s">
        <v>653</v>
      </c>
      <c r="S155" t="s">
        <v>437</v>
      </c>
      <c r="T155" t="s">
        <v>550</v>
      </c>
      <c r="U155" t="s">
        <v>370</v>
      </c>
      <c r="V155" t="s">
        <v>347</v>
      </c>
      <c r="W155" t="s">
        <v>442</v>
      </c>
      <c r="X155" t="s">
        <v>510</v>
      </c>
      <c r="Y155" t="s">
        <v>322</v>
      </c>
      <c r="Z155" t="s">
        <v>334</v>
      </c>
      <c r="AA155" t="s">
        <v>467</v>
      </c>
      <c r="AB155" t="s">
        <v>265</v>
      </c>
      <c r="AC155" t="s">
        <v>385</v>
      </c>
      <c r="AD155" t="s">
        <v>427</v>
      </c>
    </row>
    <row r="156" spans="1:30" hidden="1" x14ac:dyDescent="0.25">
      <c r="A156" t="s">
        <v>60</v>
      </c>
      <c r="B156" t="s">
        <v>658</v>
      </c>
      <c r="C156" t="s">
        <v>154</v>
      </c>
      <c r="D156" t="s">
        <v>454</v>
      </c>
      <c r="E156" t="s">
        <v>601</v>
      </c>
      <c r="F156" t="s">
        <v>355</v>
      </c>
      <c r="G156" t="s">
        <v>589</v>
      </c>
      <c r="H156" t="s">
        <v>376</v>
      </c>
      <c r="I156" t="s">
        <v>579</v>
      </c>
      <c r="J156" t="s">
        <v>313</v>
      </c>
      <c r="K156" t="s">
        <v>674</v>
      </c>
      <c r="L156" t="s">
        <v>263</v>
      </c>
      <c r="M156" t="s">
        <v>445</v>
      </c>
      <c r="N156" t="s">
        <v>607</v>
      </c>
      <c r="O156" t="s">
        <v>525</v>
      </c>
      <c r="P156" t="s">
        <v>583</v>
      </c>
      <c r="Q156" t="s">
        <v>665</v>
      </c>
      <c r="R156" t="s">
        <v>637</v>
      </c>
      <c r="S156" t="s">
        <v>573</v>
      </c>
      <c r="T156" t="s">
        <v>661</v>
      </c>
      <c r="U156" t="s">
        <v>79</v>
      </c>
      <c r="V156" t="s">
        <v>561</v>
      </c>
      <c r="W156" t="s">
        <v>469</v>
      </c>
      <c r="X156" t="s">
        <v>490</v>
      </c>
      <c r="Y156" t="s">
        <v>200</v>
      </c>
      <c r="Z156" t="s">
        <v>344</v>
      </c>
      <c r="AA156" t="s">
        <v>632</v>
      </c>
      <c r="AB156" t="s">
        <v>172</v>
      </c>
      <c r="AC156" t="s">
        <v>435</v>
      </c>
      <c r="AD156" t="s">
        <v>505</v>
      </c>
    </row>
    <row r="157" spans="1:30" hidden="1" x14ac:dyDescent="0.25">
      <c r="A157" t="s">
        <v>85</v>
      </c>
      <c r="B157" t="s">
        <v>658</v>
      </c>
      <c r="C157" t="s">
        <v>154</v>
      </c>
      <c r="D157" t="s">
        <v>365</v>
      </c>
      <c r="E157" t="s">
        <v>565</v>
      </c>
      <c r="F157" t="s">
        <v>302</v>
      </c>
      <c r="G157" t="s">
        <v>562</v>
      </c>
      <c r="H157" t="s">
        <v>251</v>
      </c>
      <c r="I157" t="s">
        <v>589</v>
      </c>
      <c r="J157" t="s">
        <v>355</v>
      </c>
      <c r="K157" t="s">
        <v>467</v>
      </c>
      <c r="L157" t="s">
        <v>250</v>
      </c>
      <c r="M157" t="s">
        <v>675</v>
      </c>
      <c r="N157" t="s">
        <v>350</v>
      </c>
      <c r="O157" t="s">
        <v>448</v>
      </c>
      <c r="P157" t="s">
        <v>552</v>
      </c>
      <c r="Q157" t="s">
        <v>670</v>
      </c>
      <c r="R157" t="s">
        <v>341</v>
      </c>
      <c r="S157" t="s">
        <v>368</v>
      </c>
      <c r="T157" t="s">
        <v>607</v>
      </c>
      <c r="U157" t="s">
        <v>468</v>
      </c>
      <c r="V157" t="s">
        <v>312</v>
      </c>
      <c r="W157" t="s">
        <v>426</v>
      </c>
      <c r="X157" t="s">
        <v>354</v>
      </c>
      <c r="Y157" t="s">
        <v>214</v>
      </c>
      <c r="Z157" t="s">
        <v>265</v>
      </c>
      <c r="AA157" t="s">
        <v>523</v>
      </c>
      <c r="AB157" t="s">
        <v>297</v>
      </c>
      <c r="AC157" t="s">
        <v>261</v>
      </c>
      <c r="AD157" t="s">
        <v>347</v>
      </c>
    </row>
    <row r="158" spans="1:30" hidden="1" x14ac:dyDescent="0.25">
      <c r="A158" t="s">
        <v>104</v>
      </c>
      <c r="B158" t="s">
        <v>658</v>
      </c>
      <c r="C158" t="s">
        <v>154</v>
      </c>
      <c r="D158" t="s">
        <v>415</v>
      </c>
      <c r="E158" t="s">
        <v>671</v>
      </c>
      <c r="F158" t="s">
        <v>324</v>
      </c>
      <c r="G158" t="s">
        <v>593</v>
      </c>
      <c r="H158" t="s">
        <v>274</v>
      </c>
      <c r="I158" t="s">
        <v>605</v>
      </c>
      <c r="J158" t="s">
        <v>354</v>
      </c>
      <c r="K158" t="s">
        <v>638</v>
      </c>
      <c r="L158" t="s">
        <v>327</v>
      </c>
      <c r="M158" t="s">
        <v>568</v>
      </c>
      <c r="N158" t="s">
        <v>413</v>
      </c>
      <c r="O158" t="s">
        <v>608</v>
      </c>
      <c r="P158" t="s">
        <v>583</v>
      </c>
      <c r="Q158" t="s">
        <v>285</v>
      </c>
      <c r="R158" t="s">
        <v>606</v>
      </c>
      <c r="S158" t="s">
        <v>370</v>
      </c>
      <c r="T158" t="s">
        <v>560</v>
      </c>
      <c r="U158" t="s">
        <v>468</v>
      </c>
      <c r="V158" t="s">
        <v>374</v>
      </c>
      <c r="W158" t="s">
        <v>408</v>
      </c>
      <c r="X158" t="s">
        <v>424</v>
      </c>
      <c r="Y158" t="s">
        <v>226</v>
      </c>
      <c r="Z158" t="s">
        <v>385</v>
      </c>
      <c r="AA158" t="s">
        <v>533</v>
      </c>
      <c r="AB158" t="s">
        <v>339</v>
      </c>
      <c r="AC158" t="s">
        <v>385</v>
      </c>
      <c r="AD158" t="s">
        <v>370</v>
      </c>
    </row>
    <row r="159" spans="1:30" hidden="1" x14ac:dyDescent="0.25">
      <c r="A159" t="s">
        <v>60</v>
      </c>
      <c r="B159" t="s">
        <v>658</v>
      </c>
      <c r="C159" t="s">
        <v>167</v>
      </c>
      <c r="D159" t="s">
        <v>473</v>
      </c>
      <c r="E159" t="s">
        <v>400</v>
      </c>
      <c r="F159" t="s">
        <v>420</v>
      </c>
      <c r="G159" t="s">
        <v>531</v>
      </c>
      <c r="H159" t="s">
        <v>250</v>
      </c>
      <c r="I159" t="s">
        <v>619</v>
      </c>
      <c r="J159" t="s">
        <v>350</v>
      </c>
      <c r="K159" t="s">
        <v>579</v>
      </c>
      <c r="L159" t="s">
        <v>231</v>
      </c>
      <c r="M159" t="s">
        <v>522</v>
      </c>
      <c r="N159" t="s">
        <v>486</v>
      </c>
      <c r="O159" t="s">
        <v>676</v>
      </c>
      <c r="P159" t="s">
        <v>467</v>
      </c>
      <c r="Q159" t="s">
        <v>525</v>
      </c>
      <c r="R159" t="s">
        <v>677</v>
      </c>
      <c r="S159" t="s">
        <v>653</v>
      </c>
      <c r="T159" t="s">
        <v>579</v>
      </c>
      <c r="U159" t="s">
        <v>79</v>
      </c>
      <c r="V159" t="s">
        <v>561</v>
      </c>
      <c r="W159" t="s">
        <v>622</v>
      </c>
      <c r="X159" t="s">
        <v>429</v>
      </c>
      <c r="Y159" t="s">
        <v>298</v>
      </c>
      <c r="Z159" t="s">
        <v>417</v>
      </c>
      <c r="AA159" t="s">
        <v>562</v>
      </c>
      <c r="AB159" t="s">
        <v>172</v>
      </c>
      <c r="AC159" t="s">
        <v>453</v>
      </c>
      <c r="AD159" t="s">
        <v>465</v>
      </c>
    </row>
    <row r="160" spans="1:30" hidden="1" x14ac:dyDescent="0.25">
      <c r="A160" t="s">
        <v>85</v>
      </c>
      <c r="B160" t="s">
        <v>658</v>
      </c>
      <c r="C160" t="s">
        <v>167</v>
      </c>
      <c r="D160" t="s">
        <v>450</v>
      </c>
      <c r="E160" t="s">
        <v>540</v>
      </c>
      <c r="F160" t="s">
        <v>393</v>
      </c>
      <c r="G160" t="s">
        <v>573</v>
      </c>
      <c r="H160" t="s">
        <v>158</v>
      </c>
      <c r="I160" t="s">
        <v>455</v>
      </c>
      <c r="J160" t="s">
        <v>196</v>
      </c>
      <c r="K160" t="s">
        <v>464</v>
      </c>
      <c r="L160" t="s">
        <v>317</v>
      </c>
      <c r="M160" t="s">
        <v>605</v>
      </c>
      <c r="N160" t="s">
        <v>350</v>
      </c>
      <c r="O160" t="s">
        <v>613</v>
      </c>
      <c r="P160" t="s">
        <v>523</v>
      </c>
      <c r="Q160" t="s">
        <v>678</v>
      </c>
      <c r="R160" t="s">
        <v>464</v>
      </c>
      <c r="S160" t="s">
        <v>383</v>
      </c>
      <c r="T160" t="s">
        <v>558</v>
      </c>
      <c r="U160" t="s">
        <v>345</v>
      </c>
      <c r="V160" t="s">
        <v>183</v>
      </c>
      <c r="W160" t="s">
        <v>421</v>
      </c>
      <c r="X160" t="s">
        <v>406</v>
      </c>
      <c r="Y160" t="s">
        <v>214</v>
      </c>
      <c r="Z160" t="s">
        <v>359</v>
      </c>
      <c r="AA160" t="s">
        <v>467</v>
      </c>
      <c r="AB160" t="s">
        <v>291</v>
      </c>
      <c r="AC160" t="s">
        <v>265</v>
      </c>
      <c r="AD160" t="s">
        <v>336</v>
      </c>
    </row>
    <row r="161" spans="1:30" hidden="1" x14ac:dyDescent="0.25">
      <c r="A161" t="s">
        <v>104</v>
      </c>
      <c r="B161" t="s">
        <v>658</v>
      </c>
      <c r="C161" t="s">
        <v>167</v>
      </c>
      <c r="D161" t="s">
        <v>505</v>
      </c>
      <c r="E161" t="s">
        <v>661</v>
      </c>
      <c r="F161" t="s">
        <v>326</v>
      </c>
      <c r="G161" t="s">
        <v>589</v>
      </c>
      <c r="H161" t="s">
        <v>245</v>
      </c>
      <c r="I161" t="s">
        <v>477</v>
      </c>
      <c r="J161" t="s">
        <v>393</v>
      </c>
      <c r="K161" t="s">
        <v>581</v>
      </c>
      <c r="L161" t="s">
        <v>298</v>
      </c>
      <c r="M161" t="s">
        <v>582</v>
      </c>
      <c r="N161" t="s">
        <v>403</v>
      </c>
      <c r="O161" t="s">
        <v>674</v>
      </c>
      <c r="P161" t="s">
        <v>352</v>
      </c>
      <c r="Q161" t="s">
        <v>679</v>
      </c>
      <c r="R161" t="s">
        <v>531</v>
      </c>
      <c r="S161" t="s">
        <v>429</v>
      </c>
      <c r="T161" t="s">
        <v>593</v>
      </c>
      <c r="U161" t="s">
        <v>345</v>
      </c>
      <c r="V161" t="s">
        <v>417</v>
      </c>
      <c r="W161" t="s">
        <v>427</v>
      </c>
      <c r="X161" t="s">
        <v>433</v>
      </c>
      <c r="Y161" t="s">
        <v>283</v>
      </c>
      <c r="Z161" t="s">
        <v>397</v>
      </c>
      <c r="AA161" t="s">
        <v>576</v>
      </c>
      <c r="AB161" t="s">
        <v>368</v>
      </c>
      <c r="AC161" t="s">
        <v>362</v>
      </c>
      <c r="AD161" t="s">
        <v>429</v>
      </c>
    </row>
    <row r="162" spans="1:30" hidden="1" x14ac:dyDescent="0.25">
      <c r="A162" t="s">
        <v>60</v>
      </c>
      <c r="B162" t="s">
        <v>658</v>
      </c>
      <c r="C162" t="s">
        <v>177</v>
      </c>
      <c r="D162" t="s">
        <v>583</v>
      </c>
      <c r="E162" t="s">
        <v>666</v>
      </c>
      <c r="F162" t="s">
        <v>412</v>
      </c>
      <c r="G162" t="s">
        <v>530</v>
      </c>
      <c r="H162" t="s">
        <v>323</v>
      </c>
      <c r="I162" t="s">
        <v>638</v>
      </c>
      <c r="J162" t="s">
        <v>390</v>
      </c>
      <c r="K162" t="s">
        <v>619</v>
      </c>
      <c r="L162" t="s">
        <v>244</v>
      </c>
      <c r="M162" t="s">
        <v>583</v>
      </c>
      <c r="N162" t="s">
        <v>408</v>
      </c>
      <c r="O162" t="s">
        <v>680</v>
      </c>
      <c r="P162" t="s">
        <v>622</v>
      </c>
      <c r="Q162" t="s">
        <v>676</v>
      </c>
      <c r="R162" t="s">
        <v>649</v>
      </c>
      <c r="S162" t="s">
        <v>589</v>
      </c>
      <c r="T162" t="s">
        <v>657</v>
      </c>
      <c r="U162" t="s">
        <v>79</v>
      </c>
      <c r="V162" t="s">
        <v>576</v>
      </c>
      <c r="W162" t="s">
        <v>455</v>
      </c>
      <c r="X162" t="s">
        <v>439</v>
      </c>
      <c r="Y162" t="s">
        <v>298</v>
      </c>
      <c r="Z162" t="s">
        <v>374</v>
      </c>
      <c r="AA162" t="s">
        <v>598</v>
      </c>
      <c r="AB162" t="s">
        <v>296</v>
      </c>
      <c r="AC162" t="s">
        <v>424</v>
      </c>
      <c r="AD162" t="s">
        <v>551</v>
      </c>
    </row>
    <row r="163" spans="1:30" hidden="1" x14ac:dyDescent="0.25">
      <c r="A163" t="s">
        <v>85</v>
      </c>
      <c r="B163" t="s">
        <v>658</v>
      </c>
      <c r="C163" t="s">
        <v>177</v>
      </c>
      <c r="D163" t="s">
        <v>505</v>
      </c>
      <c r="E163" t="s">
        <v>681</v>
      </c>
      <c r="F163" t="s">
        <v>344</v>
      </c>
      <c r="G163" t="s">
        <v>653</v>
      </c>
      <c r="H163" t="s">
        <v>251</v>
      </c>
      <c r="I163" t="s">
        <v>593</v>
      </c>
      <c r="J163" t="s">
        <v>587</v>
      </c>
      <c r="K163" t="s">
        <v>418</v>
      </c>
      <c r="L163" t="s">
        <v>323</v>
      </c>
      <c r="M163" t="s">
        <v>617</v>
      </c>
      <c r="N163" t="s">
        <v>377</v>
      </c>
      <c r="O163" t="s">
        <v>649</v>
      </c>
      <c r="P163" t="s">
        <v>632</v>
      </c>
      <c r="Q163" t="s">
        <v>682</v>
      </c>
      <c r="R163" t="s">
        <v>464</v>
      </c>
      <c r="S163" t="s">
        <v>383</v>
      </c>
      <c r="T163" t="s">
        <v>558</v>
      </c>
      <c r="U163" t="s">
        <v>429</v>
      </c>
      <c r="V163" t="s">
        <v>294</v>
      </c>
      <c r="W163" t="s">
        <v>420</v>
      </c>
      <c r="X163" t="s">
        <v>350</v>
      </c>
      <c r="Y163" t="s">
        <v>144</v>
      </c>
      <c r="Z163" t="s">
        <v>268</v>
      </c>
      <c r="AA163" t="s">
        <v>469</v>
      </c>
      <c r="AB163" t="s">
        <v>261</v>
      </c>
      <c r="AC163" t="s">
        <v>328</v>
      </c>
      <c r="AD163" t="s">
        <v>292</v>
      </c>
    </row>
    <row r="164" spans="1:30" hidden="1" x14ac:dyDescent="0.25">
      <c r="A164" t="s">
        <v>104</v>
      </c>
      <c r="B164" t="s">
        <v>658</v>
      </c>
      <c r="C164" t="s">
        <v>177</v>
      </c>
      <c r="D164" t="s">
        <v>465</v>
      </c>
      <c r="E164" t="s">
        <v>525</v>
      </c>
      <c r="F164" t="s">
        <v>424</v>
      </c>
      <c r="G164" t="s">
        <v>569</v>
      </c>
      <c r="H164" t="s">
        <v>321</v>
      </c>
      <c r="I164" t="s">
        <v>592</v>
      </c>
      <c r="J164" t="s">
        <v>465</v>
      </c>
      <c r="K164" t="s">
        <v>647</v>
      </c>
      <c r="L164" t="s">
        <v>222</v>
      </c>
      <c r="M164" t="s">
        <v>506</v>
      </c>
      <c r="N164" t="s">
        <v>510</v>
      </c>
      <c r="O164" t="s">
        <v>660</v>
      </c>
      <c r="P164" t="s">
        <v>455</v>
      </c>
      <c r="Q164" t="s">
        <v>680</v>
      </c>
      <c r="R164" t="s">
        <v>602</v>
      </c>
      <c r="S164" t="s">
        <v>468</v>
      </c>
      <c r="T164" t="s">
        <v>342</v>
      </c>
      <c r="U164" t="s">
        <v>429</v>
      </c>
      <c r="V164" t="s">
        <v>390</v>
      </c>
      <c r="W164" t="s">
        <v>341</v>
      </c>
      <c r="X164" t="s">
        <v>280</v>
      </c>
      <c r="Y164" t="s">
        <v>272</v>
      </c>
      <c r="Z164" t="s">
        <v>340</v>
      </c>
      <c r="AA164" t="s">
        <v>564</v>
      </c>
      <c r="AB164" t="s">
        <v>354</v>
      </c>
      <c r="AC164" t="s">
        <v>319</v>
      </c>
      <c r="AD164" t="s">
        <v>498</v>
      </c>
    </row>
    <row r="165" spans="1:30" hidden="1" x14ac:dyDescent="0.25">
      <c r="A165" t="s">
        <v>60</v>
      </c>
      <c r="B165" t="s">
        <v>658</v>
      </c>
      <c r="C165" t="s">
        <v>194</v>
      </c>
      <c r="D165" t="s">
        <v>522</v>
      </c>
      <c r="E165" t="s">
        <v>608</v>
      </c>
      <c r="F165" t="s">
        <v>374</v>
      </c>
      <c r="G165" t="s">
        <v>673</v>
      </c>
      <c r="H165" t="s">
        <v>323</v>
      </c>
      <c r="I165" t="s">
        <v>594</v>
      </c>
      <c r="J165" t="s">
        <v>683</v>
      </c>
      <c r="K165" t="s">
        <v>569</v>
      </c>
      <c r="L165" t="s">
        <v>330</v>
      </c>
      <c r="M165" t="s">
        <v>551</v>
      </c>
      <c r="N165" t="s">
        <v>429</v>
      </c>
      <c r="O165" t="s">
        <v>684</v>
      </c>
      <c r="P165" t="s">
        <v>602</v>
      </c>
      <c r="Q165" t="s">
        <v>685</v>
      </c>
      <c r="R165" t="s">
        <v>643</v>
      </c>
      <c r="S165" t="s">
        <v>569</v>
      </c>
      <c r="T165" t="s">
        <v>686</v>
      </c>
      <c r="U165" t="s">
        <v>79</v>
      </c>
      <c r="V165" t="s">
        <v>506</v>
      </c>
      <c r="W165" t="s">
        <v>633</v>
      </c>
      <c r="X165" t="s">
        <v>345</v>
      </c>
      <c r="Y165" t="s">
        <v>232</v>
      </c>
      <c r="Z165" t="s">
        <v>437</v>
      </c>
      <c r="AA165" t="s">
        <v>530</v>
      </c>
      <c r="AB165" t="s">
        <v>369</v>
      </c>
      <c r="AC165" t="s">
        <v>399</v>
      </c>
      <c r="AD165" t="s">
        <v>647</v>
      </c>
    </row>
    <row r="166" spans="1:30" hidden="1" x14ac:dyDescent="0.25">
      <c r="A166" t="s">
        <v>85</v>
      </c>
      <c r="B166" t="s">
        <v>658</v>
      </c>
      <c r="C166" t="s">
        <v>194</v>
      </c>
      <c r="D166" t="s">
        <v>460</v>
      </c>
      <c r="E166" t="s">
        <v>687</v>
      </c>
      <c r="F166" t="s">
        <v>417</v>
      </c>
      <c r="G166" t="s">
        <v>589</v>
      </c>
      <c r="H166" t="s">
        <v>158</v>
      </c>
      <c r="I166" t="s">
        <v>671</v>
      </c>
      <c r="J166" t="s">
        <v>688</v>
      </c>
      <c r="K166" t="s">
        <v>357</v>
      </c>
      <c r="L166" t="s">
        <v>313</v>
      </c>
      <c r="M166" t="s">
        <v>615</v>
      </c>
      <c r="N166" t="s">
        <v>369</v>
      </c>
      <c r="O166" t="s">
        <v>666</v>
      </c>
      <c r="P166" t="s">
        <v>612</v>
      </c>
      <c r="Q166" t="s">
        <v>689</v>
      </c>
      <c r="R166" t="s">
        <v>524</v>
      </c>
      <c r="S166" t="s">
        <v>172</v>
      </c>
      <c r="T166" t="s">
        <v>408</v>
      </c>
      <c r="U166" t="s">
        <v>450</v>
      </c>
      <c r="V166" t="s">
        <v>338</v>
      </c>
      <c r="W166" t="s">
        <v>430</v>
      </c>
      <c r="X166" t="s">
        <v>334</v>
      </c>
      <c r="Y166" t="s">
        <v>146</v>
      </c>
      <c r="Z166" t="s">
        <v>284</v>
      </c>
      <c r="AA166" t="s">
        <v>571</v>
      </c>
      <c r="AB166" t="s">
        <v>343</v>
      </c>
      <c r="AC166" t="s">
        <v>368</v>
      </c>
      <c r="AD166" t="s">
        <v>422</v>
      </c>
    </row>
    <row r="167" spans="1:30" hidden="1" x14ac:dyDescent="0.25">
      <c r="A167" t="s">
        <v>104</v>
      </c>
      <c r="B167" t="s">
        <v>658</v>
      </c>
      <c r="C167" t="s">
        <v>194</v>
      </c>
      <c r="D167" t="s">
        <v>523</v>
      </c>
      <c r="E167" t="s">
        <v>276</v>
      </c>
      <c r="F167" t="s">
        <v>538</v>
      </c>
      <c r="G167" t="s">
        <v>602</v>
      </c>
      <c r="H167" t="s">
        <v>245</v>
      </c>
      <c r="I167" t="s">
        <v>579</v>
      </c>
      <c r="J167" t="s">
        <v>663</v>
      </c>
      <c r="K167" t="s">
        <v>523</v>
      </c>
      <c r="L167" t="s">
        <v>279</v>
      </c>
      <c r="M167" t="s">
        <v>455</v>
      </c>
      <c r="N167" t="s">
        <v>280</v>
      </c>
      <c r="O167" t="s">
        <v>676</v>
      </c>
      <c r="P167" t="s">
        <v>673</v>
      </c>
      <c r="Q167" t="s">
        <v>690</v>
      </c>
      <c r="R167" t="s">
        <v>572</v>
      </c>
      <c r="S167" t="s">
        <v>345</v>
      </c>
      <c r="T167" t="s">
        <v>581</v>
      </c>
      <c r="U167" t="s">
        <v>450</v>
      </c>
      <c r="V167" t="s">
        <v>417</v>
      </c>
      <c r="W167" t="s">
        <v>456</v>
      </c>
      <c r="X167" t="s">
        <v>417</v>
      </c>
      <c r="Y167" t="s">
        <v>249</v>
      </c>
      <c r="Z167" t="s">
        <v>372</v>
      </c>
      <c r="AA167" t="s">
        <v>573</v>
      </c>
      <c r="AB167" t="s">
        <v>406</v>
      </c>
      <c r="AC167" t="s">
        <v>340</v>
      </c>
      <c r="AD167" t="s">
        <v>434</v>
      </c>
    </row>
    <row r="168" spans="1:30" hidden="1" x14ac:dyDescent="0.25">
      <c r="A168" t="s">
        <v>60</v>
      </c>
      <c r="B168" t="s">
        <v>658</v>
      </c>
      <c r="C168" t="s">
        <v>213</v>
      </c>
      <c r="D168" t="s">
        <v>576</v>
      </c>
      <c r="E168" t="s">
        <v>649</v>
      </c>
      <c r="F168" t="s">
        <v>607</v>
      </c>
      <c r="G168" t="s">
        <v>671</v>
      </c>
      <c r="H168" t="s">
        <v>279</v>
      </c>
      <c r="I168" t="s">
        <v>670</v>
      </c>
      <c r="J168" t="s">
        <v>691</v>
      </c>
      <c r="K168" t="s">
        <v>462</v>
      </c>
      <c r="L168" t="s">
        <v>250</v>
      </c>
      <c r="M168" t="s">
        <v>494</v>
      </c>
      <c r="N168" t="s">
        <v>524</v>
      </c>
      <c r="O168" t="s">
        <v>681</v>
      </c>
      <c r="P168" t="s">
        <v>565</v>
      </c>
      <c r="Q168" t="s">
        <v>527</v>
      </c>
      <c r="R168" t="s">
        <v>642</v>
      </c>
      <c r="S168" t="s">
        <v>592</v>
      </c>
      <c r="T168" t="s">
        <v>674</v>
      </c>
      <c r="U168" t="s">
        <v>79</v>
      </c>
      <c r="V168" t="s">
        <v>550</v>
      </c>
      <c r="W168" t="s">
        <v>653</v>
      </c>
      <c r="X168" t="s">
        <v>415</v>
      </c>
      <c r="Y168" t="s">
        <v>325</v>
      </c>
      <c r="Z168" t="s">
        <v>464</v>
      </c>
      <c r="AA168" t="s">
        <v>619</v>
      </c>
      <c r="AB168" t="s">
        <v>378</v>
      </c>
      <c r="AC168" t="s">
        <v>360</v>
      </c>
      <c r="AD168" t="s">
        <v>615</v>
      </c>
    </row>
    <row r="169" spans="1:30" hidden="1" x14ac:dyDescent="0.25">
      <c r="A169" t="s">
        <v>85</v>
      </c>
      <c r="B169" t="s">
        <v>658</v>
      </c>
      <c r="C169" t="s">
        <v>213</v>
      </c>
      <c r="D169" t="s">
        <v>454</v>
      </c>
      <c r="E169" t="s">
        <v>594</v>
      </c>
      <c r="F169" t="s">
        <v>344</v>
      </c>
      <c r="G169" t="s">
        <v>581</v>
      </c>
      <c r="H169" t="s">
        <v>269</v>
      </c>
      <c r="I169" t="s">
        <v>599</v>
      </c>
      <c r="J169" t="s">
        <v>692</v>
      </c>
      <c r="K169" t="s">
        <v>284</v>
      </c>
      <c r="L169" t="s">
        <v>311</v>
      </c>
      <c r="M169" t="s">
        <v>342</v>
      </c>
      <c r="N169" t="s">
        <v>386</v>
      </c>
      <c r="O169" t="s">
        <v>674</v>
      </c>
      <c r="P169" t="s">
        <v>404</v>
      </c>
      <c r="Q169" t="s">
        <v>693</v>
      </c>
      <c r="R169" t="s">
        <v>365</v>
      </c>
      <c r="S169" t="s">
        <v>381</v>
      </c>
      <c r="T169" t="s">
        <v>429</v>
      </c>
      <c r="U169" t="s">
        <v>410</v>
      </c>
      <c r="V169" t="s">
        <v>244</v>
      </c>
      <c r="W169" t="s">
        <v>333</v>
      </c>
      <c r="X169" t="s">
        <v>397</v>
      </c>
      <c r="Y169" t="s">
        <v>157</v>
      </c>
      <c r="Z169" t="s">
        <v>296</v>
      </c>
      <c r="AA169" t="s">
        <v>632</v>
      </c>
      <c r="AB169" t="s">
        <v>349</v>
      </c>
      <c r="AC169" t="s">
        <v>350</v>
      </c>
      <c r="AD169" t="s">
        <v>365</v>
      </c>
    </row>
    <row r="170" spans="1:30" hidden="1" x14ac:dyDescent="0.25">
      <c r="A170" t="s">
        <v>104</v>
      </c>
      <c r="B170" t="s">
        <v>658</v>
      </c>
      <c r="C170" t="s">
        <v>213</v>
      </c>
      <c r="D170" t="s">
        <v>469</v>
      </c>
      <c r="E170" t="s">
        <v>694</v>
      </c>
      <c r="F170" t="s">
        <v>336</v>
      </c>
      <c r="G170" t="s">
        <v>673</v>
      </c>
      <c r="H170" t="s">
        <v>245</v>
      </c>
      <c r="I170" t="s">
        <v>525</v>
      </c>
      <c r="J170" t="s">
        <v>379</v>
      </c>
      <c r="K170" t="s">
        <v>365</v>
      </c>
      <c r="L170" t="s">
        <v>290</v>
      </c>
      <c r="M170" t="s">
        <v>447</v>
      </c>
      <c r="N170" t="s">
        <v>436</v>
      </c>
      <c r="O170" t="s">
        <v>695</v>
      </c>
      <c r="P170" t="s">
        <v>565</v>
      </c>
      <c r="Q170" t="s">
        <v>696</v>
      </c>
      <c r="R170" t="s">
        <v>400</v>
      </c>
      <c r="S170" t="s">
        <v>415</v>
      </c>
      <c r="T170" t="s">
        <v>572</v>
      </c>
      <c r="U170" t="s">
        <v>410</v>
      </c>
      <c r="V170" t="s">
        <v>374</v>
      </c>
      <c r="W170" t="s">
        <v>460</v>
      </c>
      <c r="X170" t="s">
        <v>558</v>
      </c>
      <c r="Y170" t="s">
        <v>257</v>
      </c>
      <c r="Z170" t="s">
        <v>364</v>
      </c>
      <c r="AA170" t="s">
        <v>519</v>
      </c>
      <c r="AB170" t="s">
        <v>302</v>
      </c>
      <c r="AC170" t="s">
        <v>420</v>
      </c>
      <c r="AD170" t="s">
        <v>564</v>
      </c>
    </row>
    <row r="171" spans="1:30" hidden="1" x14ac:dyDescent="0.25">
      <c r="A171" t="s">
        <v>60</v>
      </c>
      <c r="B171" t="s">
        <v>658</v>
      </c>
      <c r="C171" t="s">
        <v>228</v>
      </c>
      <c r="D171" t="s">
        <v>455</v>
      </c>
      <c r="E171" t="s">
        <v>650</v>
      </c>
      <c r="F171" t="s">
        <v>451</v>
      </c>
      <c r="G171" t="s">
        <v>619</v>
      </c>
      <c r="H171" t="s">
        <v>307</v>
      </c>
      <c r="I171" t="s">
        <v>697</v>
      </c>
      <c r="J171" t="s">
        <v>698</v>
      </c>
      <c r="K171" t="s">
        <v>518</v>
      </c>
      <c r="L171" t="s">
        <v>317</v>
      </c>
      <c r="M171" t="s">
        <v>494</v>
      </c>
      <c r="N171" t="s">
        <v>468</v>
      </c>
      <c r="O171" t="s">
        <v>699</v>
      </c>
      <c r="P171" t="s">
        <v>639</v>
      </c>
      <c r="Q171" t="s">
        <v>696</v>
      </c>
      <c r="R171" t="s">
        <v>700</v>
      </c>
      <c r="S171" t="s">
        <v>555</v>
      </c>
      <c r="T171" t="s">
        <v>701</v>
      </c>
      <c r="U171" t="s">
        <v>79</v>
      </c>
      <c r="V171" t="s">
        <v>462</v>
      </c>
      <c r="W171" t="s">
        <v>477</v>
      </c>
      <c r="X171" t="s">
        <v>552</v>
      </c>
      <c r="Y171" t="s">
        <v>290</v>
      </c>
      <c r="Z171" t="s">
        <v>409</v>
      </c>
      <c r="AA171" t="s">
        <v>639</v>
      </c>
      <c r="AB171" t="s">
        <v>193</v>
      </c>
      <c r="AC171" t="s">
        <v>486</v>
      </c>
      <c r="AD171" t="s">
        <v>519</v>
      </c>
    </row>
    <row r="172" spans="1:30" hidden="1" x14ac:dyDescent="0.25">
      <c r="A172" t="s">
        <v>85</v>
      </c>
      <c r="B172" t="s">
        <v>658</v>
      </c>
      <c r="C172" t="s">
        <v>228</v>
      </c>
      <c r="D172" t="s">
        <v>523</v>
      </c>
      <c r="E172" t="s">
        <v>702</v>
      </c>
      <c r="F172" t="s">
        <v>360</v>
      </c>
      <c r="G172" t="s">
        <v>601</v>
      </c>
      <c r="H172" t="s">
        <v>246</v>
      </c>
      <c r="I172" t="s">
        <v>342</v>
      </c>
      <c r="J172" t="s">
        <v>703</v>
      </c>
      <c r="K172" t="s">
        <v>302</v>
      </c>
      <c r="L172" t="s">
        <v>343</v>
      </c>
      <c r="M172" t="s">
        <v>653</v>
      </c>
      <c r="N172" t="s">
        <v>363</v>
      </c>
      <c r="O172" t="s">
        <v>655</v>
      </c>
      <c r="P172" t="s">
        <v>606</v>
      </c>
      <c r="Q172" t="s">
        <v>476</v>
      </c>
      <c r="R172" t="s">
        <v>465</v>
      </c>
      <c r="S172" t="s">
        <v>386</v>
      </c>
      <c r="T172" t="s">
        <v>498</v>
      </c>
      <c r="U172" t="s">
        <v>632</v>
      </c>
      <c r="V172" t="s">
        <v>346</v>
      </c>
      <c r="W172" t="s">
        <v>424</v>
      </c>
      <c r="X172" t="s">
        <v>324</v>
      </c>
      <c r="Y172" t="s">
        <v>229</v>
      </c>
      <c r="Z172" t="s">
        <v>302</v>
      </c>
      <c r="AA172" t="s">
        <v>539</v>
      </c>
      <c r="AB172" t="s">
        <v>369</v>
      </c>
      <c r="AC172" t="s">
        <v>302</v>
      </c>
      <c r="AD172" t="s">
        <v>514</v>
      </c>
    </row>
    <row r="173" spans="1:30" hidden="1" x14ac:dyDescent="0.25">
      <c r="A173" t="s">
        <v>104</v>
      </c>
      <c r="B173" t="s">
        <v>658</v>
      </c>
      <c r="C173" t="s">
        <v>228</v>
      </c>
      <c r="D173" t="s">
        <v>494</v>
      </c>
      <c r="E173" t="s">
        <v>637</v>
      </c>
      <c r="F173" t="s">
        <v>558</v>
      </c>
      <c r="G173" t="s">
        <v>639</v>
      </c>
      <c r="H173" t="s">
        <v>274</v>
      </c>
      <c r="I173" t="s">
        <v>702</v>
      </c>
      <c r="J173" t="s">
        <v>704</v>
      </c>
      <c r="K173" t="s">
        <v>505</v>
      </c>
      <c r="L173" t="s">
        <v>313</v>
      </c>
      <c r="M173" t="s">
        <v>447</v>
      </c>
      <c r="N173" t="s">
        <v>390</v>
      </c>
      <c r="O173" t="s">
        <v>705</v>
      </c>
      <c r="P173" t="s">
        <v>673</v>
      </c>
      <c r="Q173" t="s">
        <v>706</v>
      </c>
      <c r="R173" t="s">
        <v>646</v>
      </c>
      <c r="S173" t="s">
        <v>552</v>
      </c>
      <c r="T173" t="s">
        <v>210</v>
      </c>
      <c r="U173" t="s">
        <v>632</v>
      </c>
      <c r="V173" t="s">
        <v>490</v>
      </c>
      <c r="W173" t="s">
        <v>465</v>
      </c>
      <c r="X173" t="s">
        <v>437</v>
      </c>
      <c r="Y173" t="s">
        <v>217</v>
      </c>
      <c r="Z173" t="s">
        <v>453</v>
      </c>
      <c r="AA173" t="s">
        <v>462</v>
      </c>
      <c r="AB173" t="s">
        <v>397</v>
      </c>
      <c r="AC173" t="s">
        <v>435</v>
      </c>
      <c r="AD173" t="s">
        <v>455</v>
      </c>
    </row>
    <row r="174" spans="1:30" hidden="1" x14ac:dyDescent="0.25">
      <c r="A174" t="s">
        <v>60</v>
      </c>
      <c r="B174" t="s">
        <v>658</v>
      </c>
      <c r="C174" t="s">
        <v>238</v>
      </c>
      <c r="D174" t="s">
        <v>539</v>
      </c>
      <c r="E174" t="s">
        <v>652</v>
      </c>
      <c r="F174" t="s">
        <v>490</v>
      </c>
      <c r="G174" t="s">
        <v>544</v>
      </c>
      <c r="H174" t="s">
        <v>312</v>
      </c>
      <c r="I174" t="s">
        <v>457</v>
      </c>
      <c r="J174" t="s">
        <v>707</v>
      </c>
      <c r="K174" t="s">
        <v>550</v>
      </c>
      <c r="L174" t="s">
        <v>312</v>
      </c>
      <c r="M174" t="s">
        <v>447</v>
      </c>
      <c r="N174" t="s">
        <v>439</v>
      </c>
      <c r="O174" t="s">
        <v>708</v>
      </c>
      <c r="P174" t="s">
        <v>575</v>
      </c>
      <c r="Q174" t="s">
        <v>689</v>
      </c>
      <c r="R174" t="s">
        <v>709</v>
      </c>
      <c r="S174" t="s">
        <v>565</v>
      </c>
      <c r="T174" t="s">
        <v>679</v>
      </c>
      <c r="U174" t="s">
        <v>79</v>
      </c>
      <c r="V174" t="s">
        <v>569</v>
      </c>
      <c r="W174" t="s">
        <v>618</v>
      </c>
      <c r="X174" t="s">
        <v>434</v>
      </c>
      <c r="Y174" t="s">
        <v>317</v>
      </c>
      <c r="Z174" t="s">
        <v>415</v>
      </c>
      <c r="AA174" t="s">
        <v>535</v>
      </c>
      <c r="AB174" t="s">
        <v>413</v>
      </c>
      <c r="AC174" t="s">
        <v>547</v>
      </c>
      <c r="AD174" t="s">
        <v>581</v>
      </c>
    </row>
    <row r="175" spans="1:30" hidden="1" x14ac:dyDescent="0.25">
      <c r="A175" t="s">
        <v>85</v>
      </c>
      <c r="B175" t="s">
        <v>658</v>
      </c>
      <c r="C175" t="s">
        <v>238</v>
      </c>
      <c r="D175" t="s">
        <v>551</v>
      </c>
      <c r="E175" t="s">
        <v>597</v>
      </c>
      <c r="F175" t="s">
        <v>429</v>
      </c>
      <c r="G175" t="s">
        <v>461</v>
      </c>
      <c r="H175" t="s">
        <v>191</v>
      </c>
      <c r="I175" t="s">
        <v>447</v>
      </c>
      <c r="J175" t="s">
        <v>710</v>
      </c>
      <c r="K175" t="s">
        <v>296</v>
      </c>
      <c r="L175" t="s">
        <v>265</v>
      </c>
      <c r="M175" t="s">
        <v>615</v>
      </c>
      <c r="N175" t="s">
        <v>385</v>
      </c>
      <c r="O175" t="s">
        <v>525</v>
      </c>
      <c r="P175" t="s">
        <v>555</v>
      </c>
      <c r="Q175" t="s">
        <v>711</v>
      </c>
      <c r="R175" t="s">
        <v>522</v>
      </c>
      <c r="S175" t="s">
        <v>392</v>
      </c>
      <c r="T175" t="s">
        <v>450</v>
      </c>
      <c r="U175" t="s">
        <v>653</v>
      </c>
      <c r="V175" t="s">
        <v>265</v>
      </c>
      <c r="W175" t="s">
        <v>344</v>
      </c>
      <c r="X175" t="s">
        <v>372</v>
      </c>
      <c r="Y175" t="s">
        <v>189</v>
      </c>
      <c r="Z175" t="s">
        <v>363</v>
      </c>
      <c r="AA175" t="s">
        <v>562</v>
      </c>
      <c r="AB175" t="s">
        <v>386</v>
      </c>
      <c r="AC175" t="s">
        <v>302</v>
      </c>
      <c r="AD175" t="s">
        <v>583</v>
      </c>
    </row>
    <row r="176" spans="1:30" hidden="1" x14ac:dyDescent="0.25">
      <c r="A176" t="s">
        <v>104</v>
      </c>
      <c r="B176" t="s">
        <v>658</v>
      </c>
      <c r="C176" t="s">
        <v>238</v>
      </c>
      <c r="D176" t="s">
        <v>506</v>
      </c>
      <c r="E176" t="s">
        <v>587</v>
      </c>
      <c r="F176" t="s">
        <v>341</v>
      </c>
      <c r="G176" t="s">
        <v>565</v>
      </c>
      <c r="H176" t="s">
        <v>294</v>
      </c>
      <c r="I176" t="s">
        <v>544</v>
      </c>
      <c r="J176" t="s">
        <v>712</v>
      </c>
      <c r="K176" t="s">
        <v>409</v>
      </c>
      <c r="L176" t="s">
        <v>358</v>
      </c>
      <c r="M176" t="s">
        <v>562</v>
      </c>
      <c r="N176" t="s">
        <v>436</v>
      </c>
      <c r="O176" t="s">
        <v>458</v>
      </c>
      <c r="P176" t="s">
        <v>535</v>
      </c>
      <c r="Q176" t="s">
        <v>713</v>
      </c>
      <c r="R176" t="s">
        <v>650</v>
      </c>
      <c r="S176" t="s">
        <v>445</v>
      </c>
      <c r="T176" t="s">
        <v>466</v>
      </c>
      <c r="U176" t="s">
        <v>653</v>
      </c>
      <c r="V176" t="s">
        <v>515</v>
      </c>
      <c r="W176" t="s">
        <v>523</v>
      </c>
      <c r="X176" t="s">
        <v>439</v>
      </c>
      <c r="Y176" t="s">
        <v>199</v>
      </c>
      <c r="Z176" t="s">
        <v>433</v>
      </c>
      <c r="AA176" t="s">
        <v>477</v>
      </c>
      <c r="AB176" t="s">
        <v>414</v>
      </c>
      <c r="AC176" t="s">
        <v>333</v>
      </c>
      <c r="AD176" t="s">
        <v>633</v>
      </c>
    </row>
    <row r="177" spans="1:30" hidden="1" x14ac:dyDescent="0.25">
      <c r="A177" t="s">
        <v>60</v>
      </c>
      <c r="B177" t="s">
        <v>658</v>
      </c>
      <c r="C177" t="s">
        <v>264</v>
      </c>
      <c r="D177" t="s">
        <v>562</v>
      </c>
      <c r="E177" t="s">
        <v>677</v>
      </c>
      <c r="F177" t="s">
        <v>404</v>
      </c>
      <c r="G177" t="s">
        <v>544</v>
      </c>
      <c r="H177" t="s">
        <v>332</v>
      </c>
      <c r="I177" t="s">
        <v>705</v>
      </c>
      <c r="J177" t="s">
        <v>714</v>
      </c>
      <c r="K177" t="s">
        <v>504</v>
      </c>
      <c r="L177" t="s">
        <v>261</v>
      </c>
      <c r="M177" t="s">
        <v>582</v>
      </c>
      <c r="N177" t="s">
        <v>456</v>
      </c>
      <c r="O177" t="s">
        <v>584</v>
      </c>
      <c r="P177" t="s">
        <v>637</v>
      </c>
      <c r="Q177" t="s">
        <v>693</v>
      </c>
      <c r="R177" t="s">
        <v>690</v>
      </c>
      <c r="S177" t="s">
        <v>544</v>
      </c>
      <c r="T177" t="s">
        <v>705</v>
      </c>
      <c r="U177" t="s">
        <v>79</v>
      </c>
      <c r="V177" t="s">
        <v>646</v>
      </c>
      <c r="W177" t="s">
        <v>671</v>
      </c>
      <c r="X177" t="s">
        <v>504</v>
      </c>
      <c r="Y177" t="s">
        <v>332</v>
      </c>
      <c r="Z177" t="s">
        <v>352</v>
      </c>
      <c r="AA177" t="s">
        <v>544</v>
      </c>
      <c r="AB177" t="s">
        <v>424</v>
      </c>
      <c r="AC177" t="s">
        <v>468</v>
      </c>
      <c r="AD177" t="s">
        <v>210</v>
      </c>
    </row>
    <row r="178" spans="1:30" hidden="1" x14ac:dyDescent="0.25">
      <c r="A178" t="s">
        <v>85</v>
      </c>
      <c r="B178" t="s">
        <v>658</v>
      </c>
      <c r="C178" t="s">
        <v>264</v>
      </c>
      <c r="D178" t="s">
        <v>469</v>
      </c>
      <c r="E178" t="s">
        <v>488</v>
      </c>
      <c r="F178" t="s">
        <v>457</v>
      </c>
      <c r="G178" t="s">
        <v>543</v>
      </c>
      <c r="H178" t="s">
        <v>286</v>
      </c>
      <c r="I178" t="s">
        <v>550</v>
      </c>
      <c r="J178" t="s">
        <v>715</v>
      </c>
      <c r="K178" t="s">
        <v>297</v>
      </c>
      <c r="L178" t="s">
        <v>289</v>
      </c>
      <c r="M178" t="s">
        <v>581</v>
      </c>
      <c r="N178" t="s">
        <v>378</v>
      </c>
      <c r="O178" t="s">
        <v>716</v>
      </c>
      <c r="P178" t="s">
        <v>544</v>
      </c>
      <c r="Q178" t="s">
        <v>717</v>
      </c>
      <c r="R178" t="s">
        <v>561</v>
      </c>
      <c r="S178" t="s">
        <v>378</v>
      </c>
      <c r="T178" t="s">
        <v>583</v>
      </c>
      <c r="U178" t="s">
        <v>530</v>
      </c>
      <c r="V178" t="s">
        <v>397</v>
      </c>
      <c r="W178" t="s">
        <v>390</v>
      </c>
      <c r="X178" t="s">
        <v>413</v>
      </c>
      <c r="Y178" t="s">
        <v>300</v>
      </c>
      <c r="Z178" t="s">
        <v>385</v>
      </c>
      <c r="AA178" t="s">
        <v>609</v>
      </c>
      <c r="AB178" t="s">
        <v>392</v>
      </c>
      <c r="AC178" t="s">
        <v>392</v>
      </c>
      <c r="AD178" t="s">
        <v>576</v>
      </c>
    </row>
    <row r="179" spans="1:30" hidden="1" x14ac:dyDescent="0.25">
      <c r="A179" t="s">
        <v>104</v>
      </c>
      <c r="B179" t="s">
        <v>658</v>
      </c>
      <c r="C179" t="s">
        <v>264</v>
      </c>
      <c r="D179" t="s">
        <v>632</v>
      </c>
      <c r="E179" t="s">
        <v>637</v>
      </c>
      <c r="F179" t="s">
        <v>613</v>
      </c>
      <c r="G179" t="s">
        <v>466</v>
      </c>
      <c r="H179" t="s">
        <v>200</v>
      </c>
      <c r="I179" t="s">
        <v>587</v>
      </c>
      <c r="J179" t="s">
        <v>718</v>
      </c>
      <c r="K179" t="s">
        <v>341</v>
      </c>
      <c r="L179" t="s">
        <v>368</v>
      </c>
      <c r="M179" t="s">
        <v>573</v>
      </c>
      <c r="N179" t="s">
        <v>196</v>
      </c>
      <c r="O179" t="s">
        <v>719</v>
      </c>
      <c r="P179" t="s">
        <v>488</v>
      </c>
      <c r="Q179" t="s">
        <v>394</v>
      </c>
      <c r="R179" t="s">
        <v>702</v>
      </c>
      <c r="S179" t="s">
        <v>576</v>
      </c>
      <c r="T179" t="s">
        <v>579</v>
      </c>
      <c r="U179" t="s">
        <v>530</v>
      </c>
      <c r="V179" t="s">
        <v>506</v>
      </c>
      <c r="W179" t="s">
        <v>410</v>
      </c>
      <c r="X179" t="s">
        <v>450</v>
      </c>
      <c r="Y179" t="s">
        <v>217</v>
      </c>
      <c r="Z179" t="s">
        <v>367</v>
      </c>
      <c r="AA179" t="s">
        <v>530</v>
      </c>
      <c r="AB179" t="s">
        <v>420</v>
      </c>
      <c r="AC179" t="s">
        <v>433</v>
      </c>
      <c r="AD179" t="s">
        <v>519</v>
      </c>
    </row>
    <row r="180" spans="1:30" hidden="1" x14ac:dyDescent="0.25">
      <c r="A180" t="s">
        <v>60</v>
      </c>
      <c r="B180" t="s">
        <v>658</v>
      </c>
      <c r="C180" t="s">
        <v>273</v>
      </c>
      <c r="D180" t="s">
        <v>550</v>
      </c>
      <c r="E180" t="s">
        <v>666</v>
      </c>
      <c r="F180" t="s">
        <v>281</v>
      </c>
      <c r="G180" t="s">
        <v>652</v>
      </c>
      <c r="H180" t="s">
        <v>339</v>
      </c>
      <c r="I180" t="s">
        <v>709</v>
      </c>
      <c r="J180" t="s">
        <v>720</v>
      </c>
      <c r="K180" t="s">
        <v>467</v>
      </c>
      <c r="L180" t="s">
        <v>301</v>
      </c>
      <c r="M180" t="s">
        <v>504</v>
      </c>
      <c r="N180" t="s">
        <v>370</v>
      </c>
      <c r="O180" t="s">
        <v>584</v>
      </c>
      <c r="P180" t="s">
        <v>544</v>
      </c>
      <c r="Q180" t="s">
        <v>394</v>
      </c>
      <c r="R180" t="s">
        <v>670</v>
      </c>
      <c r="S180" t="s">
        <v>652</v>
      </c>
      <c r="T180" t="s">
        <v>709</v>
      </c>
      <c r="U180" t="s">
        <v>79</v>
      </c>
      <c r="V180" t="s">
        <v>448</v>
      </c>
      <c r="W180" t="s">
        <v>543</v>
      </c>
      <c r="X180" t="s">
        <v>633</v>
      </c>
      <c r="Y180" t="s">
        <v>291</v>
      </c>
      <c r="Z180" t="s">
        <v>552</v>
      </c>
      <c r="AA180" t="s">
        <v>646</v>
      </c>
      <c r="AB180" t="s">
        <v>510</v>
      </c>
      <c r="AC180" t="s">
        <v>456</v>
      </c>
      <c r="AD180" t="s">
        <v>612</v>
      </c>
    </row>
    <row r="181" spans="1:30" hidden="1" x14ac:dyDescent="0.25">
      <c r="A181" t="s">
        <v>85</v>
      </c>
      <c r="B181" t="s">
        <v>658</v>
      </c>
      <c r="C181" t="s">
        <v>273</v>
      </c>
      <c r="D181" t="s">
        <v>410</v>
      </c>
      <c r="E181" t="s">
        <v>448</v>
      </c>
      <c r="F181" t="s">
        <v>721</v>
      </c>
      <c r="G181" t="s">
        <v>543</v>
      </c>
      <c r="H181" t="s">
        <v>275</v>
      </c>
      <c r="I181" t="s">
        <v>561</v>
      </c>
      <c r="J181" t="s">
        <v>722</v>
      </c>
      <c r="K181" t="s">
        <v>241</v>
      </c>
      <c r="L181" t="s">
        <v>307</v>
      </c>
      <c r="M181" t="s">
        <v>555</v>
      </c>
      <c r="N181" t="s">
        <v>397</v>
      </c>
      <c r="O181" t="s">
        <v>667</v>
      </c>
      <c r="P181" t="s">
        <v>617</v>
      </c>
      <c r="Q181" t="s">
        <v>723</v>
      </c>
      <c r="R181" t="s">
        <v>447</v>
      </c>
      <c r="S181" t="s">
        <v>393</v>
      </c>
      <c r="T181" t="s">
        <v>522</v>
      </c>
      <c r="U181" t="s">
        <v>461</v>
      </c>
      <c r="V181" t="s">
        <v>420</v>
      </c>
      <c r="W181" t="s">
        <v>336</v>
      </c>
      <c r="X181" t="s">
        <v>418</v>
      </c>
      <c r="Y181" t="s">
        <v>300</v>
      </c>
      <c r="Z181" t="s">
        <v>393</v>
      </c>
      <c r="AA181" t="s">
        <v>578</v>
      </c>
      <c r="AB181" t="s">
        <v>386</v>
      </c>
      <c r="AC181" t="s">
        <v>385</v>
      </c>
      <c r="AD181" t="s">
        <v>445</v>
      </c>
    </row>
    <row r="182" spans="1:30" hidden="1" x14ac:dyDescent="0.25">
      <c r="A182" t="s">
        <v>104</v>
      </c>
      <c r="B182" t="s">
        <v>658</v>
      </c>
      <c r="C182" t="s">
        <v>273</v>
      </c>
      <c r="D182" t="s">
        <v>504</v>
      </c>
      <c r="E182" t="s">
        <v>724</v>
      </c>
      <c r="F182" t="s">
        <v>701</v>
      </c>
      <c r="G182" t="s">
        <v>401</v>
      </c>
      <c r="H182" t="s">
        <v>279</v>
      </c>
      <c r="I182" t="s">
        <v>544</v>
      </c>
      <c r="J182" t="s">
        <v>659</v>
      </c>
      <c r="K182" t="s">
        <v>347</v>
      </c>
      <c r="L182" t="s">
        <v>313</v>
      </c>
      <c r="M182" t="s">
        <v>518</v>
      </c>
      <c r="N182" t="s">
        <v>390</v>
      </c>
      <c r="O182" t="s">
        <v>527</v>
      </c>
      <c r="P182" t="s">
        <v>404</v>
      </c>
      <c r="Q182" t="s">
        <v>499</v>
      </c>
      <c r="R182" t="s">
        <v>649</v>
      </c>
      <c r="S182" t="s">
        <v>526</v>
      </c>
      <c r="T182" t="s">
        <v>650</v>
      </c>
      <c r="U182" t="s">
        <v>461</v>
      </c>
      <c r="V182" t="s">
        <v>609</v>
      </c>
      <c r="W182" t="s">
        <v>494</v>
      </c>
      <c r="X182" t="s">
        <v>473</v>
      </c>
      <c r="Y182" t="s">
        <v>327</v>
      </c>
      <c r="Z182" t="s">
        <v>479</v>
      </c>
      <c r="AA182" t="s">
        <v>602</v>
      </c>
      <c r="AB182" t="s">
        <v>421</v>
      </c>
      <c r="AC182" t="s">
        <v>399</v>
      </c>
      <c r="AD182" t="s">
        <v>593</v>
      </c>
    </row>
    <row r="183" spans="1:30" hidden="1" x14ac:dyDescent="0.25">
      <c r="A183" t="s">
        <v>60</v>
      </c>
      <c r="B183" t="s">
        <v>725</v>
      </c>
      <c r="C183" t="s">
        <v>62</v>
      </c>
      <c r="D183" t="s">
        <v>609</v>
      </c>
      <c r="E183" t="s">
        <v>665</v>
      </c>
      <c r="F183" t="s">
        <v>664</v>
      </c>
      <c r="G183" t="s">
        <v>650</v>
      </c>
      <c r="H183" t="s">
        <v>383</v>
      </c>
      <c r="I183" t="s">
        <v>726</v>
      </c>
      <c r="J183" t="s">
        <v>693</v>
      </c>
      <c r="K183" t="s">
        <v>422</v>
      </c>
      <c r="L183" t="s">
        <v>337</v>
      </c>
      <c r="M183" t="s">
        <v>582</v>
      </c>
      <c r="N183" t="s">
        <v>341</v>
      </c>
      <c r="O183" t="s">
        <v>225</v>
      </c>
      <c r="P183" t="s">
        <v>575</v>
      </c>
      <c r="Q183" t="s">
        <v>476</v>
      </c>
      <c r="R183" t="s">
        <v>678</v>
      </c>
      <c r="S183" t="s">
        <v>657</v>
      </c>
      <c r="T183" t="s">
        <v>672</v>
      </c>
      <c r="U183" t="s">
        <v>79</v>
      </c>
      <c r="V183" t="s">
        <v>657</v>
      </c>
      <c r="W183" t="s">
        <v>612</v>
      </c>
      <c r="X183" t="s">
        <v>582</v>
      </c>
      <c r="Y183" t="s">
        <v>328</v>
      </c>
      <c r="Z183" t="s">
        <v>469</v>
      </c>
      <c r="AA183" t="s">
        <v>661</v>
      </c>
      <c r="AB183" t="s">
        <v>399</v>
      </c>
      <c r="AC183" t="s">
        <v>409</v>
      </c>
      <c r="AD183" t="s">
        <v>572</v>
      </c>
    </row>
    <row r="184" spans="1:30" hidden="1" x14ac:dyDescent="0.25">
      <c r="A184" t="s">
        <v>85</v>
      </c>
      <c r="B184" t="s">
        <v>725</v>
      </c>
      <c r="C184" t="s">
        <v>62</v>
      </c>
      <c r="D184" t="s">
        <v>586</v>
      </c>
      <c r="E184" t="s">
        <v>666</v>
      </c>
      <c r="F184" t="s">
        <v>187</v>
      </c>
      <c r="G184" t="s">
        <v>639</v>
      </c>
      <c r="H184" t="s">
        <v>208</v>
      </c>
      <c r="I184" t="s">
        <v>467</v>
      </c>
      <c r="J184" t="s">
        <v>689</v>
      </c>
      <c r="K184" t="s">
        <v>274</v>
      </c>
      <c r="L184" t="s">
        <v>257</v>
      </c>
      <c r="M184" t="s">
        <v>404</v>
      </c>
      <c r="N184" t="s">
        <v>340</v>
      </c>
      <c r="O184" t="s">
        <v>695</v>
      </c>
      <c r="P184" t="s">
        <v>593</v>
      </c>
      <c r="Q184" t="s">
        <v>356</v>
      </c>
      <c r="R184" t="s">
        <v>582</v>
      </c>
      <c r="S184" t="s">
        <v>340</v>
      </c>
      <c r="T184" t="s">
        <v>410</v>
      </c>
      <c r="U184" t="s">
        <v>575</v>
      </c>
      <c r="V184" t="s">
        <v>364</v>
      </c>
      <c r="W184" t="s">
        <v>441</v>
      </c>
      <c r="X184" t="s">
        <v>479</v>
      </c>
      <c r="Y184" t="s">
        <v>239</v>
      </c>
      <c r="Z184" t="s">
        <v>414</v>
      </c>
      <c r="AA184" t="s">
        <v>518</v>
      </c>
      <c r="AB184" t="s">
        <v>319</v>
      </c>
      <c r="AC184" t="s">
        <v>335</v>
      </c>
      <c r="AD184" t="s">
        <v>445</v>
      </c>
    </row>
    <row r="185" spans="1:30" hidden="1" x14ac:dyDescent="0.25">
      <c r="A185" t="s">
        <v>104</v>
      </c>
      <c r="B185" t="s">
        <v>725</v>
      </c>
      <c r="C185" t="s">
        <v>62</v>
      </c>
      <c r="D185" t="s">
        <v>582</v>
      </c>
      <c r="E185" t="s">
        <v>608</v>
      </c>
      <c r="F185" t="s">
        <v>666</v>
      </c>
      <c r="G185" t="s">
        <v>646</v>
      </c>
      <c r="H185" t="s">
        <v>307</v>
      </c>
      <c r="I185" t="s">
        <v>675</v>
      </c>
      <c r="J185" t="s">
        <v>713</v>
      </c>
      <c r="K185" t="s">
        <v>364</v>
      </c>
      <c r="L185" t="s">
        <v>295</v>
      </c>
      <c r="M185" t="s">
        <v>342</v>
      </c>
      <c r="N185" t="s">
        <v>479</v>
      </c>
      <c r="O185" t="s">
        <v>471</v>
      </c>
      <c r="P185" t="s">
        <v>592</v>
      </c>
      <c r="Q185" t="s">
        <v>727</v>
      </c>
      <c r="R185" t="s">
        <v>686</v>
      </c>
      <c r="S185" t="s">
        <v>571</v>
      </c>
      <c r="T185" t="s">
        <v>657</v>
      </c>
      <c r="U185" t="s">
        <v>575</v>
      </c>
      <c r="V185" t="s">
        <v>609</v>
      </c>
      <c r="W185" t="s">
        <v>622</v>
      </c>
      <c r="X185" t="s">
        <v>465</v>
      </c>
      <c r="Y185" t="s">
        <v>316</v>
      </c>
      <c r="Z185" t="s">
        <v>360</v>
      </c>
      <c r="AA185" t="s">
        <v>673</v>
      </c>
      <c r="AB185" t="s">
        <v>364</v>
      </c>
      <c r="AC185" t="s">
        <v>347</v>
      </c>
      <c r="AD185" t="s">
        <v>598</v>
      </c>
    </row>
    <row r="186" spans="1:30" hidden="1" x14ac:dyDescent="0.25">
      <c r="A186" t="s">
        <v>60</v>
      </c>
      <c r="B186" t="s">
        <v>725</v>
      </c>
      <c r="C186" t="s">
        <v>116</v>
      </c>
      <c r="D186" t="s">
        <v>550</v>
      </c>
      <c r="E186" t="s">
        <v>666</v>
      </c>
      <c r="F186" t="s">
        <v>565</v>
      </c>
      <c r="G186" t="s">
        <v>544</v>
      </c>
      <c r="H186" t="s">
        <v>268</v>
      </c>
      <c r="I186" t="s">
        <v>728</v>
      </c>
      <c r="J186" t="s">
        <v>637</v>
      </c>
      <c r="K186" t="s">
        <v>558</v>
      </c>
      <c r="L186" t="s">
        <v>309</v>
      </c>
      <c r="M186" t="s">
        <v>447</v>
      </c>
      <c r="N186" t="s">
        <v>451</v>
      </c>
      <c r="O186" t="s">
        <v>729</v>
      </c>
      <c r="P186" t="s">
        <v>601</v>
      </c>
      <c r="Q186" t="s">
        <v>730</v>
      </c>
      <c r="R186" t="s">
        <v>681</v>
      </c>
      <c r="S186" t="s">
        <v>637</v>
      </c>
      <c r="T186" t="s">
        <v>697</v>
      </c>
      <c r="U186" t="s">
        <v>79</v>
      </c>
      <c r="V186" t="s">
        <v>637</v>
      </c>
      <c r="W186" t="s">
        <v>605</v>
      </c>
      <c r="X186" t="s">
        <v>647</v>
      </c>
      <c r="Y186" t="s">
        <v>349</v>
      </c>
      <c r="Z186" t="s">
        <v>469</v>
      </c>
      <c r="AA186" t="s">
        <v>544</v>
      </c>
      <c r="AB186" t="s">
        <v>390</v>
      </c>
      <c r="AC186" t="s">
        <v>443</v>
      </c>
      <c r="AD186" t="s">
        <v>602</v>
      </c>
    </row>
    <row r="187" spans="1:30" hidden="1" x14ac:dyDescent="0.25">
      <c r="A187" t="s">
        <v>85</v>
      </c>
      <c r="B187" t="s">
        <v>725</v>
      </c>
      <c r="C187" t="s">
        <v>116</v>
      </c>
      <c r="D187" t="s">
        <v>576</v>
      </c>
      <c r="E187" t="s">
        <v>702</v>
      </c>
      <c r="F187" t="s">
        <v>605</v>
      </c>
      <c r="G187" t="s">
        <v>605</v>
      </c>
      <c r="H187" t="s">
        <v>258</v>
      </c>
      <c r="I187" t="s">
        <v>571</v>
      </c>
      <c r="J187" t="s">
        <v>598</v>
      </c>
      <c r="K187" t="s">
        <v>182</v>
      </c>
      <c r="L187" t="s">
        <v>169</v>
      </c>
      <c r="M187" t="s">
        <v>623</v>
      </c>
      <c r="N187" t="s">
        <v>340</v>
      </c>
      <c r="O187" t="s">
        <v>731</v>
      </c>
      <c r="P187" t="s">
        <v>447</v>
      </c>
      <c r="Q187" t="s">
        <v>732</v>
      </c>
      <c r="R187" t="s">
        <v>562</v>
      </c>
      <c r="S187" t="s">
        <v>324</v>
      </c>
      <c r="T187" t="s">
        <v>494</v>
      </c>
      <c r="U187" t="s">
        <v>675</v>
      </c>
      <c r="V187" t="s">
        <v>364</v>
      </c>
      <c r="W187" t="s">
        <v>292</v>
      </c>
      <c r="X187" t="s">
        <v>374</v>
      </c>
      <c r="Y187" t="s">
        <v>263</v>
      </c>
      <c r="Z187" t="s">
        <v>421</v>
      </c>
      <c r="AA187" t="s">
        <v>593</v>
      </c>
      <c r="AB187" t="s">
        <v>414</v>
      </c>
      <c r="AC187" t="s">
        <v>421</v>
      </c>
      <c r="AD187" t="s">
        <v>522</v>
      </c>
    </row>
    <row r="188" spans="1:30" hidden="1" x14ac:dyDescent="0.25">
      <c r="A188" t="s">
        <v>104</v>
      </c>
      <c r="B188" t="s">
        <v>725</v>
      </c>
      <c r="C188" t="s">
        <v>116</v>
      </c>
      <c r="D188" t="s">
        <v>539</v>
      </c>
      <c r="E188" t="s">
        <v>686</v>
      </c>
      <c r="F188" t="s">
        <v>400</v>
      </c>
      <c r="G188" t="s">
        <v>638</v>
      </c>
      <c r="H188" t="s">
        <v>218</v>
      </c>
      <c r="I188" t="s">
        <v>613</v>
      </c>
      <c r="J188" t="s">
        <v>404</v>
      </c>
      <c r="K188" t="s">
        <v>335</v>
      </c>
      <c r="L188" t="s">
        <v>252</v>
      </c>
      <c r="M188" t="s">
        <v>653</v>
      </c>
      <c r="N188" t="s">
        <v>399</v>
      </c>
      <c r="O188" t="s">
        <v>733</v>
      </c>
      <c r="P188" t="s">
        <v>519</v>
      </c>
      <c r="Q188" t="s">
        <v>734</v>
      </c>
      <c r="R188" t="s">
        <v>664</v>
      </c>
      <c r="S188" t="s">
        <v>447</v>
      </c>
      <c r="T188" t="s">
        <v>448</v>
      </c>
      <c r="U188" t="s">
        <v>675</v>
      </c>
      <c r="V188" t="s">
        <v>578</v>
      </c>
      <c r="W188" t="s">
        <v>455</v>
      </c>
      <c r="X188" t="s">
        <v>467</v>
      </c>
      <c r="Y188" t="s">
        <v>255</v>
      </c>
      <c r="Z188" t="s">
        <v>292</v>
      </c>
      <c r="AA188" t="s">
        <v>673</v>
      </c>
      <c r="AB188" t="s">
        <v>333</v>
      </c>
      <c r="AC188" t="s">
        <v>538</v>
      </c>
      <c r="AD188" t="s">
        <v>550</v>
      </c>
    </row>
    <row r="189" spans="1:30" hidden="1" x14ac:dyDescent="0.25">
      <c r="A189" t="s">
        <v>60</v>
      </c>
      <c r="B189" t="s">
        <v>725</v>
      </c>
      <c r="C189" t="s">
        <v>138</v>
      </c>
      <c r="D189" t="s">
        <v>573</v>
      </c>
      <c r="E189" t="s">
        <v>664</v>
      </c>
      <c r="F189" t="s">
        <v>210</v>
      </c>
      <c r="G189" t="s">
        <v>650</v>
      </c>
      <c r="H189" t="s">
        <v>383</v>
      </c>
      <c r="I189" t="s">
        <v>630</v>
      </c>
      <c r="J189" t="s">
        <v>606</v>
      </c>
      <c r="K189" t="s">
        <v>336</v>
      </c>
      <c r="L189" t="s">
        <v>252</v>
      </c>
      <c r="M189" t="s">
        <v>562</v>
      </c>
      <c r="N189" t="s">
        <v>341</v>
      </c>
      <c r="O189" t="s">
        <v>735</v>
      </c>
      <c r="P189" t="s">
        <v>530</v>
      </c>
      <c r="Q189" t="s">
        <v>640</v>
      </c>
      <c r="R189" t="s">
        <v>635</v>
      </c>
      <c r="S189" t="s">
        <v>702</v>
      </c>
      <c r="T189" t="s">
        <v>678</v>
      </c>
      <c r="U189" t="s">
        <v>79</v>
      </c>
      <c r="V189" t="s">
        <v>448</v>
      </c>
      <c r="W189" t="s">
        <v>605</v>
      </c>
      <c r="X189" t="s">
        <v>578</v>
      </c>
      <c r="Y189" t="s">
        <v>386</v>
      </c>
      <c r="Z189" t="s">
        <v>526</v>
      </c>
      <c r="AA189" t="s">
        <v>599</v>
      </c>
      <c r="AB189" t="s">
        <v>336</v>
      </c>
      <c r="AC189" t="s">
        <v>465</v>
      </c>
      <c r="AD189" t="s">
        <v>601</v>
      </c>
    </row>
    <row r="190" spans="1:30" hidden="1" x14ac:dyDescent="0.25">
      <c r="A190" t="s">
        <v>85</v>
      </c>
      <c r="B190" t="s">
        <v>725</v>
      </c>
      <c r="C190" t="s">
        <v>138</v>
      </c>
      <c r="D190" t="s">
        <v>561</v>
      </c>
      <c r="E190" t="s">
        <v>649</v>
      </c>
      <c r="F190" t="s">
        <v>571</v>
      </c>
      <c r="G190" t="s">
        <v>605</v>
      </c>
      <c r="H190" t="s">
        <v>272</v>
      </c>
      <c r="I190" t="s">
        <v>602</v>
      </c>
      <c r="J190" t="s">
        <v>412</v>
      </c>
      <c r="K190" t="s">
        <v>243</v>
      </c>
      <c r="L190" t="s">
        <v>170</v>
      </c>
      <c r="M190" t="s">
        <v>623</v>
      </c>
      <c r="N190" t="s">
        <v>414</v>
      </c>
      <c r="O190" t="s">
        <v>736</v>
      </c>
      <c r="P190" t="s">
        <v>576</v>
      </c>
      <c r="Q190" t="s">
        <v>600</v>
      </c>
      <c r="R190" t="s">
        <v>578</v>
      </c>
      <c r="S190" t="s">
        <v>193</v>
      </c>
      <c r="T190" t="s">
        <v>455</v>
      </c>
      <c r="U190" t="s">
        <v>650</v>
      </c>
      <c r="V190" t="s">
        <v>351</v>
      </c>
      <c r="W190" t="s">
        <v>438</v>
      </c>
      <c r="X190" t="s">
        <v>451</v>
      </c>
      <c r="Y190" t="s">
        <v>199</v>
      </c>
      <c r="Z190" t="s">
        <v>420</v>
      </c>
      <c r="AA190" t="s">
        <v>615</v>
      </c>
      <c r="AB190" t="s">
        <v>193</v>
      </c>
      <c r="AC190" t="s">
        <v>355</v>
      </c>
      <c r="AD190" t="s">
        <v>522</v>
      </c>
    </row>
    <row r="191" spans="1:30" hidden="1" x14ac:dyDescent="0.25">
      <c r="A191" t="s">
        <v>104</v>
      </c>
      <c r="B191" t="s">
        <v>725</v>
      </c>
      <c r="C191" t="s">
        <v>138</v>
      </c>
      <c r="D191" t="s">
        <v>647</v>
      </c>
      <c r="E191" t="s">
        <v>187</v>
      </c>
      <c r="F191" t="s">
        <v>581</v>
      </c>
      <c r="G191" t="s">
        <v>614</v>
      </c>
      <c r="H191" t="s">
        <v>307</v>
      </c>
      <c r="I191" t="s">
        <v>679</v>
      </c>
      <c r="J191" t="s">
        <v>586</v>
      </c>
      <c r="K191" t="s">
        <v>386</v>
      </c>
      <c r="L191" t="s">
        <v>308</v>
      </c>
      <c r="M191" t="s">
        <v>615</v>
      </c>
      <c r="N191" t="s">
        <v>347</v>
      </c>
      <c r="O191" t="s">
        <v>737</v>
      </c>
      <c r="P191" t="s">
        <v>593</v>
      </c>
      <c r="Q191" t="s">
        <v>738</v>
      </c>
      <c r="R191" t="s">
        <v>643</v>
      </c>
      <c r="S191" t="s">
        <v>647</v>
      </c>
      <c r="T191" t="s">
        <v>649</v>
      </c>
      <c r="U191" t="s">
        <v>650</v>
      </c>
      <c r="V191" t="s">
        <v>568</v>
      </c>
      <c r="W191" t="s">
        <v>447</v>
      </c>
      <c r="X191" t="s">
        <v>469</v>
      </c>
      <c r="Y191" t="s">
        <v>317</v>
      </c>
      <c r="Z191" t="s">
        <v>408</v>
      </c>
      <c r="AA191" t="s">
        <v>612</v>
      </c>
      <c r="AB191" t="s">
        <v>418</v>
      </c>
      <c r="AC191" t="s">
        <v>486</v>
      </c>
      <c r="AD191" t="s">
        <v>568</v>
      </c>
    </row>
    <row r="192" spans="1:30" hidden="1" x14ac:dyDescent="0.25">
      <c r="A192" t="s">
        <v>60</v>
      </c>
      <c r="B192" t="s">
        <v>725</v>
      </c>
      <c r="C192" t="s">
        <v>154</v>
      </c>
      <c r="D192" t="s">
        <v>518</v>
      </c>
      <c r="E192" t="s">
        <v>674</v>
      </c>
      <c r="F192" t="s">
        <v>539</v>
      </c>
      <c r="G192" t="s">
        <v>637</v>
      </c>
      <c r="H192" t="s">
        <v>284</v>
      </c>
      <c r="I192" t="s">
        <v>739</v>
      </c>
      <c r="J192" t="s">
        <v>526</v>
      </c>
      <c r="K192" t="s">
        <v>433</v>
      </c>
      <c r="L192" t="s">
        <v>286</v>
      </c>
      <c r="M192" t="s">
        <v>593</v>
      </c>
      <c r="N192" t="s">
        <v>456</v>
      </c>
      <c r="O192" t="s">
        <v>740</v>
      </c>
      <c r="P192" t="s">
        <v>530</v>
      </c>
      <c r="Q192" t="s">
        <v>741</v>
      </c>
      <c r="R192" t="s">
        <v>348</v>
      </c>
      <c r="S192" t="s">
        <v>724</v>
      </c>
      <c r="T192" t="s">
        <v>742</v>
      </c>
      <c r="U192" t="s">
        <v>79</v>
      </c>
      <c r="V192" t="s">
        <v>664</v>
      </c>
      <c r="W192" t="s">
        <v>638</v>
      </c>
      <c r="X192" t="s">
        <v>519</v>
      </c>
      <c r="Y192" t="s">
        <v>362</v>
      </c>
      <c r="Z192" t="s">
        <v>582</v>
      </c>
      <c r="AA192" t="s">
        <v>666</v>
      </c>
      <c r="AB192" t="s">
        <v>408</v>
      </c>
      <c r="AC192" t="s">
        <v>434</v>
      </c>
      <c r="AD192" t="s">
        <v>461</v>
      </c>
    </row>
    <row r="193" spans="1:30" hidden="1" x14ac:dyDescent="0.25">
      <c r="A193" t="s">
        <v>85</v>
      </c>
      <c r="B193" t="s">
        <v>725</v>
      </c>
      <c r="C193" t="s">
        <v>154</v>
      </c>
      <c r="D193" t="s">
        <v>561</v>
      </c>
      <c r="E193" t="s">
        <v>643</v>
      </c>
      <c r="F193" t="s">
        <v>438</v>
      </c>
      <c r="G193" t="s">
        <v>400</v>
      </c>
      <c r="H193" t="s">
        <v>226</v>
      </c>
      <c r="I193" t="s">
        <v>348</v>
      </c>
      <c r="J193" t="s">
        <v>403</v>
      </c>
      <c r="K193" t="s">
        <v>201</v>
      </c>
      <c r="L193" t="s">
        <v>161</v>
      </c>
      <c r="M193" t="s">
        <v>619</v>
      </c>
      <c r="N193" t="s">
        <v>421</v>
      </c>
      <c r="O193" t="s">
        <v>678</v>
      </c>
      <c r="P193" t="s">
        <v>632</v>
      </c>
      <c r="Q193" t="s">
        <v>743</v>
      </c>
      <c r="R193" t="s">
        <v>615</v>
      </c>
      <c r="S193" t="s">
        <v>413</v>
      </c>
      <c r="T193" t="s">
        <v>647</v>
      </c>
      <c r="U193" t="s">
        <v>613</v>
      </c>
      <c r="V193" t="s">
        <v>386</v>
      </c>
      <c r="W193" t="s">
        <v>422</v>
      </c>
      <c r="X193" t="s">
        <v>439</v>
      </c>
      <c r="Y193" t="s">
        <v>244</v>
      </c>
      <c r="Z193" t="s">
        <v>403</v>
      </c>
      <c r="AA193" t="s">
        <v>555</v>
      </c>
      <c r="AB193" t="s">
        <v>403</v>
      </c>
      <c r="AC193" t="s">
        <v>418</v>
      </c>
      <c r="AD193" t="s">
        <v>576</v>
      </c>
    </row>
    <row r="194" spans="1:30" hidden="1" x14ac:dyDescent="0.25">
      <c r="A194" t="s">
        <v>104</v>
      </c>
      <c r="B194" t="s">
        <v>725</v>
      </c>
      <c r="C194" t="s">
        <v>154</v>
      </c>
      <c r="D194" t="s">
        <v>550</v>
      </c>
      <c r="E194" t="s">
        <v>665</v>
      </c>
      <c r="F194" t="s">
        <v>551</v>
      </c>
      <c r="G194" t="s">
        <v>661</v>
      </c>
      <c r="H194" t="s">
        <v>317</v>
      </c>
      <c r="I194" t="s">
        <v>470</v>
      </c>
      <c r="J194" t="s">
        <v>450</v>
      </c>
      <c r="K194" t="s">
        <v>284</v>
      </c>
      <c r="L194" t="s">
        <v>237</v>
      </c>
      <c r="M194" t="s">
        <v>531</v>
      </c>
      <c r="N194" t="s">
        <v>538</v>
      </c>
      <c r="O194" t="s">
        <v>644</v>
      </c>
      <c r="P194" t="s">
        <v>342</v>
      </c>
      <c r="Q194" t="s">
        <v>620</v>
      </c>
      <c r="R194" t="s">
        <v>642</v>
      </c>
      <c r="S194" t="s">
        <v>578</v>
      </c>
      <c r="T194" t="s">
        <v>484</v>
      </c>
      <c r="U194" t="s">
        <v>613</v>
      </c>
      <c r="V194" t="s">
        <v>568</v>
      </c>
      <c r="W194" t="s">
        <v>609</v>
      </c>
      <c r="X194" t="s">
        <v>455</v>
      </c>
      <c r="Y194" t="s">
        <v>301</v>
      </c>
      <c r="Z194" t="s">
        <v>439</v>
      </c>
      <c r="AA194" t="s">
        <v>744</v>
      </c>
      <c r="AB194" t="s">
        <v>196</v>
      </c>
      <c r="AC194" t="s">
        <v>439</v>
      </c>
      <c r="AD194" t="s">
        <v>518</v>
      </c>
    </row>
    <row r="195" spans="1:30" hidden="1" x14ac:dyDescent="0.25">
      <c r="A195" t="s">
        <v>60</v>
      </c>
      <c r="B195" t="s">
        <v>725</v>
      </c>
      <c r="C195" t="s">
        <v>167</v>
      </c>
      <c r="D195" t="s">
        <v>462</v>
      </c>
      <c r="E195" t="s">
        <v>276</v>
      </c>
      <c r="F195" t="s">
        <v>571</v>
      </c>
      <c r="G195" t="s">
        <v>613</v>
      </c>
      <c r="H195" t="s">
        <v>406</v>
      </c>
      <c r="I195" t="s">
        <v>745</v>
      </c>
      <c r="J195" t="s">
        <v>615</v>
      </c>
      <c r="K195" t="s">
        <v>430</v>
      </c>
      <c r="L195" t="s">
        <v>260</v>
      </c>
      <c r="M195" t="s">
        <v>462</v>
      </c>
      <c r="N195" t="s">
        <v>515</v>
      </c>
      <c r="O195" t="s">
        <v>746</v>
      </c>
      <c r="P195" t="s">
        <v>461</v>
      </c>
      <c r="Q195" t="s">
        <v>723</v>
      </c>
      <c r="R195" t="s">
        <v>706</v>
      </c>
      <c r="S195" t="s">
        <v>540</v>
      </c>
      <c r="T195" t="s">
        <v>696</v>
      </c>
      <c r="U195" t="s">
        <v>79</v>
      </c>
      <c r="V195" t="s">
        <v>643</v>
      </c>
      <c r="W195" t="s">
        <v>579</v>
      </c>
      <c r="X195" t="s">
        <v>618</v>
      </c>
      <c r="Y195" t="s">
        <v>351</v>
      </c>
      <c r="Z195" t="s">
        <v>573</v>
      </c>
      <c r="AA195" t="s">
        <v>665</v>
      </c>
      <c r="AB195" t="s">
        <v>341</v>
      </c>
      <c r="AC195" t="s">
        <v>526</v>
      </c>
      <c r="AD195" t="s">
        <v>612</v>
      </c>
    </row>
    <row r="196" spans="1:30" hidden="1" x14ac:dyDescent="0.25">
      <c r="A196" t="s">
        <v>85</v>
      </c>
      <c r="B196" t="s">
        <v>725</v>
      </c>
      <c r="C196" t="s">
        <v>167</v>
      </c>
      <c r="D196" t="s">
        <v>561</v>
      </c>
      <c r="E196" t="s">
        <v>690</v>
      </c>
      <c r="F196" t="s">
        <v>451</v>
      </c>
      <c r="G196" t="s">
        <v>623</v>
      </c>
      <c r="H196" t="s">
        <v>208</v>
      </c>
      <c r="I196" t="s">
        <v>747</v>
      </c>
      <c r="J196" t="s">
        <v>429</v>
      </c>
      <c r="K196" t="s">
        <v>132</v>
      </c>
      <c r="L196" t="s">
        <v>133</v>
      </c>
      <c r="M196" t="s">
        <v>639</v>
      </c>
      <c r="N196" t="s">
        <v>372</v>
      </c>
      <c r="O196" t="s">
        <v>681</v>
      </c>
      <c r="P196" t="s">
        <v>550</v>
      </c>
      <c r="Q196" t="s">
        <v>748</v>
      </c>
      <c r="R196" t="s">
        <v>530</v>
      </c>
      <c r="S196" t="s">
        <v>453</v>
      </c>
      <c r="T196" t="s">
        <v>560</v>
      </c>
      <c r="U196" t="s">
        <v>669</v>
      </c>
      <c r="V196" t="s">
        <v>357</v>
      </c>
      <c r="W196" t="s">
        <v>443</v>
      </c>
      <c r="X196" t="s">
        <v>498</v>
      </c>
      <c r="Y196" t="s">
        <v>241</v>
      </c>
      <c r="Z196" t="s">
        <v>412</v>
      </c>
      <c r="AA196" t="s">
        <v>575</v>
      </c>
      <c r="AB196" t="s">
        <v>424</v>
      </c>
      <c r="AC196" t="s">
        <v>367</v>
      </c>
      <c r="AD196" t="s">
        <v>564</v>
      </c>
    </row>
    <row r="197" spans="1:30" hidden="1" x14ac:dyDescent="0.25">
      <c r="A197" t="s">
        <v>104</v>
      </c>
      <c r="B197" t="s">
        <v>725</v>
      </c>
      <c r="C197" t="s">
        <v>167</v>
      </c>
      <c r="D197" t="s">
        <v>609</v>
      </c>
      <c r="E197" t="s">
        <v>749</v>
      </c>
      <c r="F197" t="s">
        <v>523</v>
      </c>
      <c r="G197" t="s">
        <v>488</v>
      </c>
      <c r="H197" t="s">
        <v>317</v>
      </c>
      <c r="I197" t="s">
        <v>711</v>
      </c>
      <c r="J197" t="s">
        <v>447</v>
      </c>
      <c r="K197" t="s">
        <v>373</v>
      </c>
      <c r="L197" t="s">
        <v>166</v>
      </c>
      <c r="M197" t="s">
        <v>569</v>
      </c>
      <c r="N197" t="s">
        <v>292</v>
      </c>
      <c r="O197" t="s">
        <v>729</v>
      </c>
      <c r="P197" t="s">
        <v>569</v>
      </c>
      <c r="Q197" t="s">
        <v>750</v>
      </c>
      <c r="R197" t="s">
        <v>716</v>
      </c>
      <c r="S197" t="s">
        <v>462</v>
      </c>
      <c r="T197" t="s">
        <v>751</v>
      </c>
      <c r="U197" t="s">
        <v>669</v>
      </c>
      <c r="V197" t="s">
        <v>598</v>
      </c>
      <c r="W197" t="s">
        <v>462</v>
      </c>
      <c r="X197" t="s">
        <v>582</v>
      </c>
      <c r="Y197" t="s">
        <v>268</v>
      </c>
      <c r="Z197" t="s">
        <v>422</v>
      </c>
      <c r="AA197" t="s">
        <v>488</v>
      </c>
      <c r="AB197" t="s">
        <v>292</v>
      </c>
      <c r="AC197" t="s">
        <v>345</v>
      </c>
      <c r="AD197" t="s">
        <v>615</v>
      </c>
    </row>
    <row r="198" spans="1:30" hidden="1" x14ac:dyDescent="0.25">
      <c r="A198" t="s">
        <v>60</v>
      </c>
      <c r="B198" t="s">
        <v>725</v>
      </c>
      <c r="C198" t="s">
        <v>177</v>
      </c>
      <c r="D198" t="s">
        <v>519</v>
      </c>
      <c r="E198" t="s">
        <v>458</v>
      </c>
      <c r="F198" t="s">
        <v>578</v>
      </c>
      <c r="G198" t="s">
        <v>669</v>
      </c>
      <c r="H198" t="s">
        <v>389</v>
      </c>
      <c r="I198" t="s">
        <v>752</v>
      </c>
      <c r="J198" t="s">
        <v>686</v>
      </c>
      <c r="K198" t="s">
        <v>426</v>
      </c>
      <c r="L198" t="s">
        <v>186</v>
      </c>
      <c r="M198" t="s">
        <v>519</v>
      </c>
      <c r="N198" t="s">
        <v>460</v>
      </c>
      <c r="O198" t="s">
        <v>746</v>
      </c>
      <c r="P198" t="s">
        <v>210</v>
      </c>
      <c r="Q198" t="s">
        <v>753</v>
      </c>
      <c r="R198" t="s">
        <v>747</v>
      </c>
      <c r="S198" t="s">
        <v>751</v>
      </c>
      <c r="T198" t="s">
        <v>708</v>
      </c>
      <c r="U198" t="s">
        <v>79</v>
      </c>
      <c r="V198" t="s">
        <v>474</v>
      </c>
      <c r="W198" t="s">
        <v>587</v>
      </c>
      <c r="X198" t="s">
        <v>618</v>
      </c>
      <c r="Y198" t="s">
        <v>413</v>
      </c>
      <c r="Z198" t="s">
        <v>615</v>
      </c>
      <c r="AA198" t="s">
        <v>474</v>
      </c>
      <c r="AB198" t="s">
        <v>429</v>
      </c>
      <c r="AC198" t="s">
        <v>447</v>
      </c>
      <c r="AD198" t="s">
        <v>404</v>
      </c>
    </row>
    <row r="199" spans="1:30" hidden="1" x14ac:dyDescent="0.25">
      <c r="A199" t="s">
        <v>85</v>
      </c>
      <c r="B199" t="s">
        <v>725</v>
      </c>
      <c r="C199" t="s">
        <v>177</v>
      </c>
      <c r="D199" t="s">
        <v>506</v>
      </c>
      <c r="E199" t="s">
        <v>754</v>
      </c>
      <c r="F199" t="s">
        <v>551</v>
      </c>
      <c r="G199" t="s">
        <v>466</v>
      </c>
      <c r="H199" t="s">
        <v>226</v>
      </c>
      <c r="I199" t="s">
        <v>668</v>
      </c>
      <c r="J199" t="s">
        <v>484</v>
      </c>
      <c r="K199" t="s">
        <v>175</v>
      </c>
      <c r="L199" t="s">
        <v>105</v>
      </c>
      <c r="M199" t="s">
        <v>210</v>
      </c>
      <c r="N199" t="s">
        <v>193</v>
      </c>
      <c r="O199" t="s">
        <v>527</v>
      </c>
      <c r="P199" t="s">
        <v>618</v>
      </c>
      <c r="Q199" t="s">
        <v>720</v>
      </c>
      <c r="R199" t="s">
        <v>216</v>
      </c>
      <c r="S199" t="s">
        <v>436</v>
      </c>
      <c r="T199" t="s">
        <v>462</v>
      </c>
      <c r="U199" t="s">
        <v>677</v>
      </c>
      <c r="V199" t="s">
        <v>421</v>
      </c>
      <c r="W199" t="s">
        <v>473</v>
      </c>
      <c r="X199" t="s">
        <v>450</v>
      </c>
      <c r="Y199" t="s">
        <v>218</v>
      </c>
      <c r="Z199" t="s">
        <v>280</v>
      </c>
      <c r="AA199" t="s">
        <v>614</v>
      </c>
      <c r="AB199" t="s">
        <v>418</v>
      </c>
      <c r="AC199" t="s">
        <v>441</v>
      </c>
      <c r="AD199" t="s">
        <v>647</v>
      </c>
    </row>
    <row r="200" spans="1:30" hidden="1" x14ac:dyDescent="0.25">
      <c r="A200" t="s">
        <v>104</v>
      </c>
      <c r="B200" t="s">
        <v>725</v>
      </c>
      <c r="C200" t="s">
        <v>177</v>
      </c>
      <c r="D200" t="s">
        <v>598</v>
      </c>
      <c r="E200" t="s">
        <v>681</v>
      </c>
      <c r="F200" t="s">
        <v>447</v>
      </c>
      <c r="G200" t="s">
        <v>657</v>
      </c>
      <c r="H200" t="s">
        <v>376</v>
      </c>
      <c r="I200" t="s">
        <v>394</v>
      </c>
      <c r="J200" t="s">
        <v>666</v>
      </c>
      <c r="K200" t="s">
        <v>312</v>
      </c>
      <c r="L200" t="s">
        <v>174</v>
      </c>
      <c r="M200" t="s">
        <v>618</v>
      </c>
      <c r="N200" t="s">
        <v>486</v>
      </c>
      <c r="O200" t="s">
        <v>225</v>
      </c>
      <c r="P200" t="s">
        <v>671</v>
      </c>
      <c r="Q200" t="s">
        <v>755</v>
      </c>
      <c r="R200" t="s">
        <v>756</v>
      </c>
      <c r="S200" t="s">
        <v>569</v>
      </c>
      <c r="T200" t="s">
        <v>701</v>
      </c>
      <c r="U200" t="s">
        <v>677</v>
      </c>
      <c r="V200" t="s">
        <v>569</v>
      </c>
      <c r="W200" t="s">
        <v>477</v>
      </c>
      <c r="X200" t="s">
        <v>647</v>
      </c>
      <c r="Y200" t="s">
        <v>172</v>
      </c>
      <c r="Z200" t="s">
        <v>450</v>
      </c>
      <c r="AA200" t="s">
        <v>597</v>
      </c>
      <c r="AB200" t="s">
        <v>442</v>
      </c>
      <c r="AC200" t="s">
        <v>450</v>
      </c>
      <c r="AD200" t="s">
        <v>602</v>
      </c>
    </row>
    <row r="201" spans="1:30" hidden="1" x14ac:dyDescent="0.25">
      <c r="A201" t="s">
        <v>60</v>
      </c>
      <c r="B201" t="s">
        <v>725</v>
      </c>
      <c r="C201" t="s">
        <v>194</v>
      </c>
      <c r="D201" t="s">
        <v>618</v>
      </c>
      <c r="E201" t="s">
        <v>699</v>
      </c>
      <c r="F201" t="s">
        <v>572</v>
      </c>
      <c r="G201" t="s">
        <v>694</v>
      </c>
      <c r="H201" t="s">
        <v>296</v>
      </c>
      <c r="I201" t="s">
        <v>730</v>
      </c>
      <c r="J201" t="s">
        <v>499</v>
      </c>
      <c r="K201" t="s">
        <v>351</v>
      </c>
      <c r="L201" t="s">
        <v>214</v>
      </c>
      <c r="M201" t="s">
        <v>531</v>
      </c>
      <c r="N201" t="s">
        <v>460</v>
      </c>
      <c r="O201" t="s">
        <v>757</v>
      </c>
      <c r="P201" t="s">
        <v>650</v>
      </c>
      <c r="Q201" t="s">
        <v>741</v>
      </c>
      <c r="R201" t="s">
        <v>683</v>
      </c>
      <c r="S201" t="s">
        <v>474</v>
      </c>
      <c r="T201" t="s">
        <v>758</v>
      </c>
      <c r="U201" t="s">
        <v>79</v>
      </c>
      <c r="V201" t="s">
        <v>695</v>
      </c>
      <c r="W201" t="s">
        <v>649</v>
      </c>
      <c r="X201" t="s">
        <v>673</v>
      </c>
      <c r="Y201" t="s">
        <v>435</v>
      </c>
      <c r="Z201" t="s">
        <v>618</v>
      </c>
      <c r="AA201" t="s">
        <v>676</v>
      </c>
      <c r="AB201" t="s">
        <v>429</v>
      </c>
      <c r="AC201" t="s">
        <v>582</v>
      </c>
      <c r="AD201" t="s">
        <v>579</v>
      </c>
    </row>
    <row r="202" spans="1:30" hidden="1" x14ac:dyDescent="0.25">
      <c r="A202" t="s">
        <v>85</v>
      </c>
      <c r="B202" t="s">
        <v>725</v>
      </c>
      <c r="C202" t="s">
        <v>194</v>
      </c>
      <c r="D202" t="s">
        <v>447</v>
      </c>
      <c r="E202" t="s">
        <v>682</v>
      </c>
      <c r="F202" t="s">
        <v>461</v>
      </c>
      <c r="G202" t="s">
        <v>401</v>
      </c>
      <c r="H202" t="s">
        <v>283</v>
      </c>
      <c r="I202" t="s">
        <v>754</v>
      </c>
      <c r="J202" t="s">
        <v>743</v>
      </c>
      <c r="K202" t="s">
        <v>211</v>
      </c>
      <c r="L202" t="s">
        <v>260</v>
      </c>
      <c r="M202" t="s">
        <v>400</v>
      </c>
      <c r="N202" t="s">
        <v>420</v>
      </c>
      <c r="O202" t="s">
        <v>728</v>
      </c>
      <c r="P202" t="s">
        <v>400</v>
      </c>
      <c r="Q202" t="s">
        <v>759</v>
      </c>
      <c r="R202" t="s">
        <v>639</v>
      </c>
      <c r="S202" t="s">
        <v>367</v>
      </c>
      <c r="T202" t="s">
        <v>477</v>
      </c>
      <c r="U202" t="s">
        <v>187</v>
      </c>
      <c r="V202" t="s">
        <v>424</v>
      </c>
      <c r="W202" t="s">
        <v>523</v>
      </c>
      <c r="X202" t="s">
        <v>523</v>
      </c>
      <c r="Y202" t="s">
        <v>183</v>
      </c>
      <c r="Z202" t="s">
        <v>479</v>
      </c>
      <c r="AA202" t="s">
        <v>484</v>
      </c>
      <c r="AB202" t="s">
        <v>418</v>
      </c>
      <c r="AC202" t="s">
        <v>558</v>
      </c>
      <c r="AD202" t="s">
        <v>342</v>
      </c>
    </row>
    <row r="203" spans="1:30" hidden="1" x14ac:dyDescent="0.25">
      <c r="A203" t="s">
        <v>104</v>
      </c>
      <c r="B203" t="s">
        <v>725</v>
      </c>
      <c r="C203" t="s">
        <v>194</v>
      </c>
      <c r="D203" t="s">
        <v>342</v>
      </c>
      <c r="E203" t="s">
        <v>742</v>
      </c>
      <c r="F203" t="s">
        <v>592</v>
      </c>
      <c r="G203" t="s">
        <v>677</v>
      </c>
      <c r="H203" t="s">
        <v>312</v>
      </c>
      <c r="I203" t="s">
        <v>713</v>
      </c>
      <c r="J203" t="s">
        <v>760</v>
      </c>
      <c r="K203" t="s">
        <v>320</v>
      </c>
      <c r="L203" t="s">
        <v>251</v>
      </c>
      <c r="M203" t="s">
        <v>216</v>
      </c>
      <c r="N203" t="s">
        <v>486</v>
      </c>
      <c r="O203" t="s">
        <v>761</v>
      </c>
      <c r="P203" t="s">
        <v>744</v>
      </c>
      <c r="Q203" t="s">
        <v>745</v>
      </c>
      <c r="R203" t="s">
        <v>695</v>
      </c>
      <c r="S203" t="s">
        <v>618</v>
      </c>
      <c r="T203" t="s">
        <v>662</v>
      </c>
      <c r="U203" t="s">
        <v>187</v>
      </c>
      <c r="V203" t="s">
        <v>555</v>
      </c>
      <c r="W203" t="s">
        <v>530</v>
      </c>
      <c r="X203" t="s">
        <v>560</v>
      </c>
      <c r="Y203" t="s">
        <v>406</v>
      </c>
      <c r="Z203" t="s">
        <v>473</v>
      </c>
      <c r="AA203" t="s">
        <v>751</v>
      </c>
      <c r="AB203" t="s">
        <v>442</v>
      </c>
      <c r="AC203" t="s">
        <v>454</v>
      </c>
      <c r="AD203" t="s">
        <v>612</v>
      </c>
    </row>
    <row r="204" spans="1:30" hidden="1" x14ac:dyDescent="0.25">
      <c r="A204" t="s">
        <v>60</v>
      </c>
      <c r="B204" t="s">
        <v>725</v>
      </c>
      <c r="C204" t="s">
        <v>213</v>
      </c>
      <c r="D204" t="s">
        <v>592</v>
      </c>
      <c r="E204" t="s">
        <v>762</v>
      </c>
      <c r="F204" t="s">
        <v>461</v>
      </c>
      <c r="G204" t="s">
        <v>686</v>
      </c>
      <c r="H204" t="s">
        <v>334</v>
      </c>
      <c r="I204" t="s">
        <v>763</v>
      </c>
      <c r="J204" t="s">
        <v>738</v>
      </c>
      <c r="K204" t="s">
        <v>420</v>
      </c>
      <c r="L204" t="s">
        <v>169</v>
      </c>
      <c r="M204" t="s">
        <v>530</v>
      </c>
      <c r="N204" t="s">
        <v>467</v>
      </c>
      <c r="O204" t="s">
        <v>511</v>
      </c>
      <c r="P204" t="s">
        <v>599</v>
      </c>
      <c r="Q204" t="s">
        <v>739</v>
      </c>
      <c r="R204" t="s">
        <v>693</v>
      </c>
      <c r="S204" t="s">
        <v>676</v>
      </c>
      <c r="T204" t="s">
        <v>747</v>
      </c>
      <c r="U204" t="s">
        <v>79</v>
      </c>
      <c r="V204" t="s">
        <v>684</v>
      </c>
      <c r="W204" t="s">
        <v>664</v>
      </c>
      <c r="X204" t="s">
        <v>671</v>
      </c>
      <c r="Y204" t="s">
        <v>344</v>
      </c>
      <c r="Z204" t="s">
        <v>530</v>
      </c>
      <c r="AA204" t="s">
        <v>764</v>
      </c>
      <c r="AB204" t="s">
        <v>439</v>
      </c>
      <c r="AC204" t="s">
        <v>609</v>
      </c>
      <c r="AD204" t="s">
        <v>677</v>
      </c>
    </row>
    <row r="205" spans="1:30" hidden="1" x14ac:dyDescent="0.25">
      <c r="A205" t="s">
        <v>85</v>
      </c>
      <c r="B205" t="s">
        <v>725</v>
      </c>
      <c r="C205" t="s">
        <v>213</v>
      </c>
      <c r="D205" t="s">
        <v>568</v>
      </c>
      <c r="E205" t="s">
        <v>756</v>
      </c>
      <c r="F205" t="s">
        <v>609</v>
      </c>
      <c r="G205" t="s">
        <v>614</v>
      </c>
      <c r="H205" t="s">
        <v>263</v>
      </c>
      <c r="I205" t="s">
        <v>667</v>
      </c>
      <c r="J205" t="s">
        <v>753</v>
      </c>
      <c r="K205" t="s">
        <v>242</v>
      </c>
      <c r="L205" t="s">
        <v>253</v>
      </c>
      <c r="M205" t="s">
        <v>646</v>
      </c>
      <c r="N205" t="s">
        <v>413</v>
      </c>
      <c r="O205" t="s">
        <v>737</v>
      </c>
      <c r="P205" t="s">
        <v>535</v>
      </c>
      <c r="Q205" t="s">
        <v>382</v>
      </c>
      <c r="R205" t="s">
        <v>210</v>
      </c>
      <c r="S205" t="s">
        <v>479</v>
      </c>
      <c r="T205" t="s">
        <v>581</v>
      </c>
      <c r="U205" t="s">
        <v>626</v>
      </c>
      <c r="V205" t="s">
        <v>374</v>
      </c>
      <c r="W205" t="s">
        <v>410</v>
      </c>
      <c r="X205" t="s">
        <v>622</v>
      </c>
      <c r="Y205" t="s">
        <v>307</v>
      </c>
      <c r="Z205" t="s">
        <v>374</v>
      </c>
      <c r="AA205" t="s">
        <v>642</v>
      </c>
      <c r="AB205" t="s">
        <v>344</v>
      </c>
      <c r="AC205" t="s">
        <v>490</v>
      </c>
      <c r="AD205" t="s">
        <v>606</v>
      </c>
    </row>
    <row r="206" spans="1:30" hidden="1" x14ac:dyDescent="0.25">
      <c r="A206" t="s">
        <v>104</v>
      </c>
      <c r="B206" t="s">
        <v>725</v>
      </c>
      <c r="C206" t="s">
        <v>213</v>
      </c>
      <c r="D206" t="s">
        <v>581</v>
      </c>
      <c r="E206" t="s">
        <v>670</v>
      </c>
      <c r="F206" t="s">
        <v>569</v>
      </c>
      <c r="G206" t="s">
        <v>448</v>
      </c>
      <c r="H206" t="s">
        <v>297</v>
      </c>
      <c r="I206" t="s">
        <v>758</v>
      </c>
      <c r="J206" t="s">
        <v>704</v>
      </c>
      <c r="K206" t="s">
        <v>343</v>
      </c>
      <c r="L206" t="s">
        <v>212</v>
      </c>
      <c r="M206" t="s">
        <v>671</v>
      </c>
      <c r="N206" t="s">
        <v>370</v>
      </c>
      <c r="O206" t="s">
        <v>765</v>
      </c>
      <c r="P206" t="s">
        <v>766</v>
      </c>
      <c r="Q206" t="s">
        <v>750</v>
      </c>
      <c r="R206" t="s">
        <v>705</v>
      </c>
      <c r="S206" t="s">
        <v>617</v>
      </c>
      <c r="T206" t="s">
        <v>700</v>
      </c>
      <c r="U206" t="s">
        <v>626</v>
      </c>
      <c r="V206" t="s">
        <v>638</v>
      </c>
      <c r="W206" t="s">
        <v>671</v>
      </c>
      <c r="X206" t="s">
        <v>589</v>
      </c>
      <c r="Y206" t="s">
        <v>381</v>
      </c>
      <c r="Z206" t="s">
        <v>523</v>
      </c>
      <c r="AA206" t="s">
        <v>716</v>
      </c>
      <c r="AB206" t="s">
        <v>442</v>
      </c>
      <c r="AC206" t="s">
        <v>551</v>
      </c>
      <c r="AD206" t="s">
        <v>575</v>
      </c>
    </row>
    <row r="207" spans="1:30" hidden="1" x14ac:dyDescent="0.25">
      <c r="A207" t="s">
        <v>60</v>
      </c>
      <c r="B207" t="s">
        <v>725</v>
      </c>
      <c r="C207" t="s">
        <v>228</v>
      </c>
      <c r="D207" t="s">
        <v>671</v>
      </c>
      <c r="E207" t="s">
        <v>709</v>
      </c>
      <c r="F207" t="s">
        <v>609</v>
      </c>
      <c r="G207" t="s">
        <v>666</v>
      </c>
      <c r="H207" t="s">
        <v>386</v>
      </c>
      <c r="I207" t="s">
        <v>348</v>
      </c>
      <c r="J207" t="s">
        <v>728</v>
      </c>
      <c r="K207" t="s">
        <v>378</v>
      </c>
      <c r="L207" t="s">
        <v>262</v>
      </c>
      <c r="M207" t="s">
        <v>601</v>
      </c>
      <c r="N207" t="s">
        <v>473</v>
      </c>
      <c r="O207" t="s">
        <v>760</v>
      </c>
      <c r="P207" t="s">
        <v>675</v>
      </c>
      <c r="Q207" t="s">
        <v>356</v>
      </c>
      <c r="R207" t="s">
        <v>693</v>
      </c>
      <c r="S207" t="s">
        <v>700</v>
      </c>
      <c r="T207" t="s">
        <v>747</v>
      </c>
      <c r="U207" t="s">
        <v>79</v>
      </c>
      <c r="V207" t="s">
        <v>527</v>
      </c>
      <c r="W207" t="s">
        <v>484</v>
      </c>
      <c r="X207" t="s">
        <v>210</v>
      </c>
      <c r="Y207" t="s">
        <v>292</v>
      </c>
      <c r="Z207" t="s">
        <v>210</v>
      </c>
      <c r="AA207" t="s">
        <v>736</v>
      </c>
      <c r="AB207" t="s">
        <v>498</v>
      </c>
      <c r="AC207" t="s">
        <v>462</v>
      </c>
      <c r="AD207" t="s">
        <v>488</v>
      </c>
    </row>
    <row r="208" spans="1:30" hidden="1" x14ac:dyDescent="0.25">
      <c r="A208" t="s">
        <v>85</v>
      </c>
      <c r="B208" t="s">
        <v>725</v>
      </c>
      <c r="C208" t="s">
        <v>228</v>
      </c>
      <c r="D208" t="s">
        <v>560</v>
      </c>
      <c r="E208" t="s">
        <v>649</v>
      </c>
      <c r="F208" t="s">
        <v>460</v>
      </c>
      <c r="G208" t="s">
        <v>544</v>
      </c>
      <c r="H208" t="s">
        <v>199</v>
      </c>
      <c r="I208" t="s">
        <v>210</v>
      </c>
      <c r="J208" t="s">
        <v>747</v>
      </c>
      <c r="K208" t="s">
        <v>251</v>
      </c>
      <c r="L208" t="s">
        <v>175</v>
      </c>
      <c r="M208" t="s">
        <v>614</v>
      </c>
      <c r="N208" t="s">
        <v>333</v>
      </c>
      <c r="O208" t="s">
        <v>747</v>
      </c>
      <c r="P208" t="s">
        <v>216</v>
      </c>
      <c r="Q208" t="s">
        <v>767</v>
      </c>
      <c r="R208" t="s">
        <v>466</v>
      </c>
      <c r="S208" t="s">
        <v>336</v>
      </c>
      <c r="T208" t="s">
        <v>461</v>
      </c>
      <c r="U208" t="s">
        <v>642</v>
      </c>
      <c r="V208" t="s">
        <v>341</v>
      </c>
      <c r="W208" t="s">
        <v>622</v>
      </c>
      <c r="X208" t="s">
        <v>632</v>
      </c>
      <c r="Y208" t="s">
        <v>261</v>
      </c>
      <c r="Z208" t="s">
        <v>558</v>
      </c>
      <c r="AA208" t="s">
        <v>701</v>
      </c>
      <c r="AB208" t="s">
        <v>336</v>
      </c>
      <c r="AC208" t="s">
        <v>456</v>
      </c>
      <c r="AD208" t="s">
        <v>569</v>
      </c>
    </row>
    <row r="209" spans="1:30" hidden="1" x14ac:dyDescent="0.25">
      <c r="A209" t="s">
        <v>104</v>
      </c>
      <c r="B209" t="s">
        <v>725</v>
      </c>
      <c r="C209" t="s">
        <v>228</v>
      </c>
      <c r="D209" t="s">
        <v>530</v>
      </c>
      <c r="E209" t="s">
        <v>676</v>
      </c>
      <c r="F209" t="s">
        <v>526</v>
      </c>
      <c r="G209" t="s">
        <v>613</v>
      </c>
      <c r="H209" t="s">
        <v>311</v>
      </c>
      <c r="I209" t="s">
        <v>285</v>
      </c>
      <c r="J209" t="s">
        <v>496</v>
      </c>
      <c r="K209" t="s">
        <v>312</v>
      </c>
      <c r="L209" t="s">
        <v>237</v>
      </c>
      <c r="M209" t="s">
        <v>543</v>
      </c>
      <c r="N209" t="s">
        <v>438</v>
      </c>
      <c r="O209" t="s">
        <v>740</v>
      </c>
      <c r="P209" t="s">
        <v>575</v>
      </c>
      <c r="Q209" t="s">
        <v>743</v>
      </c>
      <c r="R209" t="s">
        <v>684</v>
      </c>
      <c r="S209" t="s">
        <v>461</v>
      </c>
      <c r="T209" t="s">
        <v>680</v>
      </c>
      <c r="U209" t="s">
        <v>642</v>
      </c>
      <c r="V209" t="s">
        <v>657</v>
      </c>
      <c r="W209" t="s">
        <v>555</v>
      </c>
      <c r="X209" t="s">
        <v>618</v>
      </c>
      <c r="Y209" t="s">
        <v>426</v>
      </c>
      <c r="Z209" t="s">
        <v>533</v>
      </c>
      <c r="AA209" t="s">
        <v>679</v>
      </c>
      <c r="AB209" t="s">
        <v>427</v>
      </c>
      <c r="AC209" t="s">
        <v>494</v>
      </c>
      <c r="AD209" t="s">
        <v>619</v>
      </c>
    </row>
    <row r="210" spans="1:30" hidden="1" x14ac:dyDescent="0.25">
      <c r="A210" t="s">
        <v>60</v>
      </c>
      <c r="B210" t="s">
        <v>725</v>
      </c>
      <c r="C210" t="s">
        <v>238</v>
      </c>
      <c r="D210" t="s">
        <v>572</v>
      </c>
      <c r="E210" t="s">
        <v>736</v>
      </c>
      <c r="F210" t="s">
        <v>586</v>
      </c>
      <c r="G210" t="s">
        <v>652</v>
      </c>
      <c r="H210" t="s">
        <v>284</v>
      </c>
      <c r="I210" t="s">
        <v>674</v>
      </c>
      <c r="J210" t="s">
        <v>736</v>
      </c>
      <c r="K210" t="s">
        <v>312</v>
      </c>
      <c r="L210" t="s">
        <v>175</v>
      </c>
      <c r="M210" t="s">
        <v>543</v>
      </c>
      <c r="N210" t="s">
        <v>586</v>
      </c>
      <c r="O210" t="s">
        <v>511</v>
      </c>
      <c r="P210" t="s">
        <v>619</v>
      </c>
      <c r="Q210" t="s">
        <v>387</v>
      </c>
      <c r="R210" t="s">
        <v>634</v>
      </c>
      <c r="S210" t="s">
        <v>674</v>
      </c>
      <c r="T210" t="s">
        <v>696</v>
      </c>
      <c r="U210" t="s">
        <v>79</v>
      </c>
      <c r="V210" t="s">
        <v>754</v>
      </c>
      <c r="W210" t="s">
        <v>672</v>
      </c>
      <c r="X210" t="s">
        <v>281</v>
      </c>
      <c r="Y210" t="s">
        <v>438</v>
      </c>
      <c r="Z210" t="s">
        <v>535</v>
      </c>
      <c r="AA210" t="s">
        <v>670</v>
      </c>
      <c r="AB210" t="s">
        <v>410</v>
      </c>
      <c r="AC210" t="s">
        <v>612</v>
      </c>
      <c r="AD210" t="s">
        <v>587</v>
      </c>
    </row>
    <row r="211" spans="1:30" hidden="1" x14ac:dyDescent="0.25">
      <c r="A211" t="s">
        <v>85</v>
      </c>
      <c r="B211" t="s">
        <v>725</v>
      </c>
      <c r="C211" t="s">
        <v>238</v>
      </c>
      <c r="D211" t="s">
        <v>519</v>
      </c>
      <c r="E211" t="s">
        <v>660</v>
      </c>
      <c r="F211" t="s">
        <v>583</v>
      </c>
      <c r="G211" t="s">
        <v>544</v>
      </c>
      <c r="H211" t="s">
        <v>179</v>
      </c>
      <c r="I211" t="s">
        <v>543</v>
      </c>
      <c r="J211" t="s">
        <v>765</v>
      </c>
      <c r="K211" t="s">
        <v>146</v>
      </c>
      <c r="L211" t="s">
        <v>132</v>
      </c>
      <c r="M211" t="s">
        <v>646</v>
      </c>
      <c r="N211" t="s">
        <v>403</v>
      </c>
      <c r="O211" t="s">
        <v>391</v>
      </c>
      <c r="P211" t="s">
        <v>671</v>
      </c>
      <c r="Q211" t="s">
        <v>768</v>
      </c>
      <c r="R211" t="s">
        <v>544</v>
      </c>
      <c r="S211" t="s">
        <v>374</v>
      </c>
      <c r="T211" t="s">
        <v>555</v>
      </c>
      <c r="U211" t="s">
        <v>667</v>
      </c>
      <c r="V211" t="s">
        <v>552</v>
      </c>
      <c r="W211" t="s">
        <v>526</v>
      </c>
      <c r="X211" t="s">
        <v>647</v>
      </c>
      <c r="Y211" t="s">
        <v>349</v>
      </c>
      <c r="Z211" t="s">
        <v>547</v>
      </c>
      <c r="AA211" t="s">
        <v>525</v>
      </c>
      <c r="AB211" t="s">
        <v>408</v>
      </c>
      <c r="AC211" t="s">
        <v>443</v>
      </c>
      <c r="AD211" t="s">
        <v>216</v>
      </c>
    </row>
    <row r="212" spans="1:30" hidden="1" x14ac:dyDescent="0.25">
      <c r="A212" t="s">
        <v>104</v>
      </c>
      <c r="B212" t="s">
        <v>725</v>
      </c>
      <c r="C212" t="s">
        <v>238</v>
      </c>
      <c r="D212" t="s">
        <v>462</v>
      </c>
      <c r="E212" t="s">
        <v>471</v>
      </c>
      <c r="F212" t="s">
        <v>653</v>
      </c>
      <c r="G212" t="s">
        <v>652</v>
      </c>
      <c r="H212" t="s">
        <v>331</v>
      </c>
      <c r="I212" t="s">
        <v>677</v>
      </c>
      <c r="J212" t="s">
        <v>457</v>
      </c>
      <c r="K212" t="s">
        <v>232</v>
      </c>
      <c r="L212" t="s">
        <v>209</v>
      </c>
      <c r="M212" t="s">
        <v>401</v>
      </c>
      <c r="N212" t="s">
        <v>523</v>
      </c>
      <c r="O212" t="s">
        <v>698</v>
      </c>
      <c r="P212" t="s">
        <v>555</v>
      </c>
      <c r="Q212" t="s">
        <v>712</v>
      </c>
      <c r="R212" t="s">
        <v>670</v>
      </c>
      <c r="S212" t="s">
        <v>592</v>
      </c>
      <c r="T212" t="s">
        <v>695</v>
      </c>
      <c r="U212" t="s">
        <v>764</v>
      </c>
      <c r="V212" t="s">
        <v>642</v>
      </c>
      <c r="W212" t="s">
        <v>587</v>
      </c>
      <c r="X212" t="s">
        <v>488</v>
      </c>
      <c r="Y212" t="s">
        <v>319</v>
      </c>
      <c r="Z212" t="s">
        <v>568</v>
      </c>
      <c r="AA212" t="s">
        <v>697</v>
      </c>
      <c r="AB212" t="s">
        <v>498</v>
      </c>
      <c r="AC212" t="s">
        <v>562</v>
      </c>
      <c r="AD212" t="s">
        <v>466</v>
      </c>
    </row>
    <row r="213" spans="1:30" hidden="1" x14ac:dyDescent="0.25">
      <c r="A213" t="s">
        <v>60</v>
      </c>
      <c r="B213" t="s">
        <v>725</v>
      </c>
      <c r="C213" t="s">
        <v>264</v>
      </c>
      <c r="D213" t="s">
        <v>518</v>
      </c>
      <c r="E213" t="s">
        <v>706</v>
      </c>
      <c r="F213" t="s">
        <v>578</v>
      </c>
      <c r="G213" t="s">
        <v>652</v>
      </c>
      <c r="H213" t="s">
        <v>359</v>
      </c>
      <c r="I213" t="s">
        <v>594</v>
      </c>
      <c r="J213" t="s">
        <v>672</v>
      </c>
      <c r="K213" t="s">
        <v>317</v>
      </c>
      <c r="L213" t="s">
        <v>164</v>
      </c>
      <c r="M213" t="s">
        <v>565</v>
      </c>
      <c r="N213" t="s">
        <v>342</v>
      </c>
      <c r="O213" t="s">
        <v>741</v>
      </c>
      <c r="P213" t="s">
        <v>210</v>
      </c>
      <c r="Q213" t="s">
        <v>769</v>
      </c>
      <c r="R213" t="s">
        <v>729</v>
      </c>
      <c r="S213" t="s">
        <v>525</v>
      </c>
      <c r="T213" t="s">
        <v>706</v>
      </c>
      <c r="U213" t="s">
        <v>79</v>
      </c>
      <c r="V213" t="s">
        <v>708</v>
      </c>
      <c r="W213" t="s">
        <v>670</v>
      </c>
      <c r="X213" t="s">
        <v>285</v>
      </c>
      <c r="Y213" t="s">
        <v>486</v>
      </c>
      <c r="Z213" t="s">
        <v>649</v>
      </c>
      <c r="AA213" t="s">
        <v>770</v>
      </c>
      <c r="AB213" t="s">
        <v>473</v>
      </c>
      <c r="AC213" t="s">
        <v>535</v>
      </c>
      <c r="AD213" t="s">
        <v>637</v>
      </c>
    </row>
    <row r="214" spans="1:30" hidden="1" x14ac:dyDescent="0.25">
      <c r="A214" t="s">
        <v>85</v>
      </c>
      <c r="B214" t="s">
        <v>725</v>
      </c>
      <c r="C214" t="s">
        <v>264</v>
      </c>
      <c r="D214" t="s">
        <v>569</v>
      </c>
      <c r="E214" t="s">
        <v>667</v>
      </c>
      <c r="F214" t="s">
        <v>615</v>
      </c>
      <c r="G214" t="s">
        <v>661</v>
      </c>
      <c r="H214" t="s">
        <v>245</v>
      </c>
      <c r="I214" t="s">
        <v>544</v>
      </c>
      <c r="J214" t="s">
        <v>701</v>
      </c>
      <c r="K214" t="s">
        <v>300</v>
      </c>
      <c r="L214" t="s">
        <v>184</v>
      </c>
      <c r="M214" t="s">
        <v>744</v>
      </c>
      <c r="N214" t="s">
        <v>412</v>
      </c>
      <c r="O214" t="s">
        <v>771</v>
      </c>
      <c r="P214" t="s">
        <v>461</v>
      </c>
      <c r="Q214" t="s">
        <v>772</v>
      </c>
      <c r="R214" t="s">
        <v>637</v>
      </c>
      <c r="S214" t="s">
        <v>558</v>
      </c>
      <c r="T214" t="s">
        <v>404</v>
      </c>
      <c r="U214" t="s">
        <v>764</v>
      </c>
      <c r="V214" t="s">
        <v>578</v>
      </c>
      <c r="W214" t="s">
        <v>504</v>
      </c>
      <c r="X214" t="s">
        <v>573</v>
      </c>
      <c r="Y214" t="s">
        <v>290</v>
      </c>
      <c r="Z214" t="s">
        <v>439</v>
      </c>
      <c r="AA214" t="s">
        <v>700</v>
      </c>
      <c r="AB214" t="s">
        <v>451</v>
      </c>
      <c r="AC214" t="s">
        <v>515</v>
      </c>
      <c r="AD214" t="s">
        <v>673</v>
      </c>
    </row>
    <row r="215" spans="1:30" hidden="1" x14ac:dyDescent="0.25">
      <c r="A215" t="s">
        <v>104</v>
      </c>
      <c r="B215" t="s">
        <v>725</v>
      </c>
      <c r="C215" t="s">
        <v>264</v>
      </c>
      <c r="D215" t="s">
        <v>462</v>
      </c>
      <c r="E215" t="s">
        <v>635</v>
      </c>
      <c r="F215" t="s">
        <v>518</v>
      </c>
      <c r="G215" t="s">
        <v>579</v>
      </c>
      <c r="H215" t="s">
        <v>331</v>
      </c>
      <c r="I215" t="s">
        <v>597</v>
      </c>
      <c r="J215" t="s">
        <v>457</v>
      </c>
      <c r="K215" t="s">
        <v>232</v>
      </c>
      <c r="L215" t="s">
        <v>209</v>
      </c>
      <c r="M215" t="s">
        <v>638</v>
      </c>
      <c r="N215" t="s">
        <v>583</v>
      </c>
      <c r="O215" t="s">
        <v>698</v>
      </c>
      <c r="P215" t="s">
        <v>555</v>
      </c>
      <c r="Q215" t="s">
        <v>712</v>
      </c>
      <c r="R215" t="s">
        <v>670</v>
      </c>
      <c r="S215" t="s">
        <v>461</v>
      </c>
      <c r="T215" t="s">
        <v>457</v>
      </c>
      <c r="U215" t="s">
        <v>764</v>
      </c>
      <c r="V215" t="s">
        <v>474</v>
      </c>
      <c r="W215" t="s">
        <v>587</v>
      </c>
      <c r="X215" t="s">
        <v>488</v>
      </c>
      <c r="Y215" t="s">
        <v>319</v>
      </c>
      <c r="Z215" t="s">
        <v>568</v>
      </c>
      <c r="AA215" t="s">
        <v>697</v>
      </c>
      <c r="AB215" t="s">
        <v>498</v>
      </c>
      <c r="AC215" t="s">
        <v>562</v>
      </c>
      <c r="AD215" t="s">
        <v>466</v>
      </c>
    </row>
    <row r="216" spans="1:30" hidden="1" x14ac:dyDescent="0.25">
      <c r="A216" t="s">
        <v>60</v>
      </c>
      <c r="B216" t="s">
        <v>725</v>
      </c>
      <c r="C216" t="s">
        <v>273</v>
      </c>
      <c r="D216" t="s">
        <v>518</v>
      </c>
      <c r="E216" t="s">
        <v>773</v>
      </c>
      <c r="F216" t="s">
        <v>462</v>
      </c>
      <c r="G216" t="s">
        <v>637</v>
      </c>
      <c r="H216" t="s">
        <v>377</v>
      </c>
      <c r="I216" t="s">
        <v>619</v>
      </c>
      <c r="J216" t="s">
        <v>609</v>
      </c>
      <c r="K216" t="s">
        <v>323</v>
      </c>
      <c r="L216" t="s">
        <v>140</v>
      </c>
      <c r="M216" t="s">
        <v>619</v>
      </c>
      <c r="N216" t="s">
        <v>615</v>
      </c>
      <c r="O216" t="s">
        <v>481</v>
      </c>
      <c r="P216" t="s">
        <v>602</v>
      </c>
      <c r="Q216" t="s">
        <v>774</v>
      </c>
      <c r="R216" t="s">
        <v>713</v>
      </c>
      <c r="S216" t="s">
        <v>721</v>
      </c>
      <c r="T216" t="s">
        <v>706</v>
      </c>
      <c r="U216" t="s">
        <v>79</v>
      </c>
      <c r="V216" t="s">
        <v>527</v>
      </c>
      <c r="W216" t="s">
        <v>471</v>
      </c>
      <c r="X216" t="s">
        <v>733</v>
      </c>
      <c r="Y216" t="s">
        <v>367</v>
      </c>
      <c r="Z216" t="s">
        <v>724</v>
      </c>
      <c r="AA216" t="s">
        <v>640</v>
      </c>
      <c r="AB216" t="s">
        <v>454</v>
      </c>
      <c r="AC216" t="s">
        <v>661</v>
      </c>
      <c r="AD216" t="s">
        <v>652</v>
      </c>
    </row>
    <row r="217" spans="1:30" hidden="1" x14ac:dyDescent="0.25">
      <c r="A217" t="s">
        <v>85</v>
      </c>
      <c r="B217" t="s">
        <v>725</v>
      </c>
      <c r="C217" t="s">
        <v>273</v>
      </c>
      <c r="D217" t="s">
        <v>602</v>
      </c>
      <c r="E217" t="s">
        <v>697</v>
      </c>
      <c r="F217" t="s">
        <v>646</v>
      </c>
      <c r="G217" t="s">
        <v>661</v>
      </c>
      <c r="H217" t="s">
        <v>245</v>
      </c>
      <c r="I217" t="s">
        <v>602</v>
      </c>
      <c r="J217" t="s">
        <v>514</v>
      </c>
      <c r="K217" t="s">
        <v>204</v>
      </c>
      <c r="L217" t="s">
        <v>180</v>
      </c>
      <c r="M217" t="s">
        <v>544</v>
      </c>
      <c r="N217" t="s">
        <v>424</v>
      </c>
      <c r="O217" t="s">
        <v>630</v>
      </c>
      <c r="P217" t="s">
        <v>519</v>
      </c>
      <c r="Q217" t="s">
        <v>516</v>
      </c>
      <c r="R217" t="s">
        <v>599</v>
      </c>
      <c r="S217" t="s">
        <v>486</v>
      </c>
      <c r="T217" t="s">
        <v>466</v>
      </c>
      <c r="U217" t="s">
        <v>680</v>
      </c>
      <c r="V217" t="s">
        <v>514</v>
      </c>
      <c r="W217" t="s">
        <v>647</v>
      </c>
      <c r="X217" t="s">
        <v>653</v>
      </c>
      <c r="Y217" t="s">
        <v>295</v>
      </c>
      <c r="Z217" t="s">
        <v>468</v>
      </c>
      <c r="AA217" t="s">
        <v>680</v>
      </c>
      <c r="AB217" t="s">
        <v>438</v>
      </c>
      <c r="AC217" t="s">
        <v>468</v>
      </c>
      <c r="AD217" t="s">
        <v>606</v>
      </c>
    </row>
    <row r="218" spans="1:30" hidden="1" x14ac:dyDescent="0.25">
      <c r="A218" t="s">
        <v>104</v>
      </c>
      <c r="B218" t="s">
        <v>725</v>
      </c>
      <c r="C218" t="s">
        <v>273</v>
      </c>
      <c r="D218" t="s">
        <v>342</v>
      </c>
      <c r="E218" t="s">
        <v>689</v>
      </c>
      <c r="F218" t="s">
        <v>617</v>
      </c>
      <c r="G218" t="s">
        <v>488</v>
      </c>
      <c r="H218" t="s">
        <v>291</v>
      </c>
      <c r="I218" t="s">
        <v>671</v>
      </c>
      <c r="J218" t="s">
        <v>455</v>
      </c>
      <c r="K218" t="s">
        <v>241</v>
      </c>
      <c r="L218" t="s">
        <v>195</v>
      </c>
      <c r="M218" t="s">
        <v>565</v>
      </c>
      <c r="N218" t="s">
        <v>467</v>
      </c>
      <c r="O218" t="s">
        <v>711</v>
      </c>
      <c r="P218" t="s">
        <v>531</v>
      </c>
      <c r="Q218" t="s">
        <v>775</v>
      </c>
      <c r="R218" t="s">
        <v>458</v>
      </c>
      <c r="S218" t="s">
        <v>671</v>
      </c>
      <c r="T218" t="s">
        <v>695</v>
      </c>
      <c r="U218" t="s">
        <v>680</v>
      </c>
      <c r="V218" t="s">
        <v>599</v>
      </c>
      <c r="W218" t="s">
        <v>669</v>
      </c>
      <c r="X218" t="s">
        <v>660</v>
      </c>
      <c r="Y218" t="s">
        <v>406</v>
      </c>
      <c r="Z218" t="s">
        <v>573</v>
      </c>
      <c r="AA218" t="s">
        <v>348</v>
      </c>
      <c r="AB218" t="s">
        <v>515</v>
      </c>
      <c r="AC218" t="s">
        <v>573</v>
      </c>
      <c r="AD218" t="s">
        <v>535</v>
      </c>
    </row>
    <row r="219" spans="1:30" hidden="1" x14ac:dyDescent="0.25">
      <c r="A219" t="s">
        <v>60</v>
      </c>
      <c r="B219" t="s">
        <v>776</v>
      </c>
      <c r="C219" t="s">
        <v>62</v>
      </c>
      <c r="D219" t="s">
        <v>609</v>
      </c>
      <c r="E219" t="s">
        <v>590</v>
      </c>
      <c r="F219" t="s">
        <v>531</v>
      </c>
      <c r="G219" t="s">
        <v>637</v>
      </c>
      <c r="H219" t="s">
        <v>289</v>
      </c>
      <c r="I219" t="s">
        <v>571</v>
      </c>
      <c r="J219" t="s">
        <v>468</v>
      </c>
      <c r="K219" t="s">
        <v>376</v>
      </c>
      <c r="L219" t="s">
        <v>105</v>
      </c>
      <c r="M219" t="s">
        <v>216</v>
      </c>
      <c r="N219" t="s">
        <v>560</v>
      </c>
      <c r="O219" t="s">
        <v>777</v>
      </c>
      <c r="P219" t="s">
        <v>462</v>
      </c>
      <c r="Q219" t="s">
        <v>570</v>
      </c>
      <c r="R219" t="s">
        <v>758</v>
      </c>
      <c r="S219" t="s">
        <v>474</v>
      </c>
      <c r="T219" t="s">
        <v>778</v>
      </c>
      <c r="U219" t="s">
        <v>79</v>
      </c>
      <c r="V219" t="s">
        <v>679</v>
      </c>
      <c r="W219" t="s">
        <v>348</v>
      </c>
      <c r="X219" t="s">
        <v>733</v>
      </c>
      <c r="Y219" t="s">
        <v>399</v>
      </c>
      <c r="Z219" t="s">
        <v>613</v>
      </c>
      <c r="AA219" t="s">
        <v>511</v>
      </c>
      <c r="AB219" t="s">
        <v>583</v>
      </c>
      <c r="AC219" t="s">
        <v>766</v>
      </c>
      <c r="AD219" t="s">
        <v>401</v>
      </c>
    </row>
    <row r="220" spans="1:30" hidden="1" x14ac:dyDescent="0.25">
      <c r="A220" t="s">
        <v>85</v>
      </c>
      <c r="B220" t="s">
        <v>776</v>
      </c>
      <c r="C220" t="s">
        <v>62</v>
      </c>
      <c r="D220" t="s">
        <v>581</v>
      </c>
      <c r="E220" t="s">
        <v>728</v>
      </c>
      <c r="F220" t="s">
        <v>686</v>
      </c>
      <c r="G220" t="s">
        <v>766</v>
      </c>
      <c r="H220" t="s">
        <v>245</v>
      </c>
      <c r="I220" t="s">
        <v>455</v>
      </c>
      <c r="J220" t="s">
        <v>451</v>
      </c>
      <c r="K220" t="s">
        <v>321</v>
      </c>
      <c r="L220" t="s">
        <v>131</v>
      </c>
      <c r="M220" t="s">
        <v>575</v>
      </c>
      <c r="N220" t="s">
        <v>424</v>
      </c>
      <c r="O220" t="s">
        <v>394</v>
      </c>
      <c r="P220" t="s">
        <v>653</v>
      </c>
      <c r="Q220" t="s">
        <v>779</v>
      </c>
      <c r="R220" t="s">
        <v>702</v>
      </c>
      <c r="S220" t="s">
        <v>408</v>
      </c>
      <c r="T220" t="s">
        <v>646</v>
      </c>
      <c r="U220" t="s">
        <v>684</v>
      </c>
      <c r="V220" t="s">
        <v>399</v>
      </c>
      <c r="W220" t="s">
        <v>562</v>
      </c>
      <c r="X220" t="s">
        <v>615</v>
      </c>
      <c r="Y220" t="s">
        <v>231</v>
      </c>
      <c r="Z220" t="s">
        <v>456</v>
      </c>
      <c r="AA220" t="s">
        <v>749</v>
      </c>
      <c r="AB220" t="s">
        <v>468</v>
      </c>
      <c r="AC220" t="s">
        <v>422</v>
      </c>
      <c r="AD220" t="s">
        <v>606</v>
      </c>
    </row>
    <row r="221" spans="1:30" hidden="1" x14ac:dyDescent="0.25">
      <c r="A221" t="s">
        <v>104</v>
      </c>
      <c r="B221" t="s">
        <v>776</v>
      </c>
      <c r="C221" t="s">
        <v>62</v>
      </c>
      <c r="D221" t="s">
        <v>518</v>
      </c>
      <c r="E221" t="s">
        <v>584</v>
      </c>
      <c r="F221" t="s">
        <v>619</v>
      </c>
      <c r="G221" t="s">
        <v>488</v>
      </c>
      <c r="H221" t="s">
        <v>358</v>
      </c>
      <c r="I221" t="s">
        <v>564</v>
      </c>
      <c r="J221" t="s">
        <v>439</v>
      </c>
      <c r="K221" t="s">
        <v>325</v>
      </c>
      <c r="L221" t="s">
        <v>87</v>
      </c>
      <c r="M221" t="s">
        <v>671</v>
      </c>
      <c r="N221" t="s">
        <v>465</v>
      </c>
      <c r="O221" t="s">
        <v>711</v>
      </c>
      <c r="P221" t="s">
        <v>462</v>
      </c>
      <c r="Q221" t="s">
        <v>722</v>
      </c>
      <c r="R221" t="s">
        <v>736</v>
      </c>
      <c r="S221" t="s">
        <v>673</v>
      </c>
      <c r="T221" t="s">
        <v>756</v>
      </c>
      <c r="U221" t="s">
        <v>684</v>
      </c>
      <c r="V221" t="s">
        <v>543</v>
      </c>
      <c r="W221" t="s">
        <v>187</v>
      </c>
      <c r="X221" t="s">
        <v>474</v>
      </c>
      <c r="Y221" t="s">
        <v>349</v>
      </c>
      <c r="Z221" t="s">
        <v>578</v>
      </c>
      <c r="AA221" t="s">
        <v>770</v>
      </c>
      <c r="AB221" t="s">
        <v>460</v>
      </c>
      <c r="AC221" t="s">
        <v>598</v>
      </c>
      <c r="AD221" t="s">
        <v>639</v>
      </c>
    </row>
    <row r="222" spans="1:30" hidden="1" x14ac:dyDescent="0.25">
      <c r="A222" t="s">
        <v>60</v>
      </c>
      <c r="B222" t="s">
        <v>776</v>
      </c>
      <c r="C222" t="s">
        <v>116</v>
      </c>
      <c r="D222" t="s">
        <v>573</v>
      </c>
      <c r="E222" t="s">
        <v>765</v>
      </c>
      <c r="F222" t="s">
        <v>461</v>
      </c>
      <c r="G222" t="s">
        <v>677</v>
      </c>
      <c r="H222" t="s">
        <v>296</v>
      </c>
      <c r="I222" t="s">
        <v>504</v>
      </c>
      <c r="J222" t="s">
        <v>436</v>
      </c>
      <c r="K222" t="s">
        <v>313</v>
      </c>
      <c r="L222" t="s">
        <v>135</v>
      </c>
      <c r="M222" t="s">
        <v>592</v>
      </c>
      <c r="N222" t="s">
        <v>462</v>
      </c>
      <c r="O222" t="s">
        <v>717</v>
      </c>
      <c r="P222" t="s">
        <v>593</v>
      </c>
      <c r="Q222" t="s">
        <v>548</v>
      </c>
      <c r="R222" t="s">
        <v>689</v>
      </c>
      <c r="S222" t="s">
        <v>700</v>
      </c>
      <c r="T222" t="s">
        <v>778</v>
      </c>
      <c r="U222" t="s">
        <v>79</v>
      </c>
      <c r="V222" t="s">
        <v>642</v>
      </c>
      <c r="W222" t="s">
        <v>348</v>
      </c>
      <c r="X222" t="s">
        <v>778</v>
      </c>
      <c r="Y222" t="s">
        <v>196</v>
      </c>
      <c r="Z222" t="s">
        <v>694</v>
      </c>
      <c r="AA222" t="s">
        <v>780</v>
      </c>
      <c r="AB222" t="s">
        <v>622</v>
      </c>
      <c r="AC222" t="s">
        <v>587</v>
      </c>
      <c r="AD222" t="s">
        <v>401</v>
      </c>
    </row>
    <row r="223" spans="1:30" hidden="1" x14ac:dyDescent="0.25">
      <c r="A223" t="s">
        <v>85</v>
      </c>
      <c r="B223" t="s">
        <v>776</v>
      </c>
      <c r="C223" t="s">
        <v>116</v>
      </c>
      <c r="D223" t="s">
        <v>671</v>
      </c>
      <c r="E223" t="s">
        <v>348</v>
      </c>
      <c r="F223" t="s">
        <v>642</v>
      </c>
      <c r="G223" t="s">
        <v>766</v>
      </c>
      <c r="H223" t="s">
        <v>274</v>
      </c>
      <c r="I223" t="s">
        <v>560</v>
      </c>
      <c r="J223" t="s">
        <v>524</v>
      </c>
      <c r="K223" t="s">
        <v>304</v>
      </c>
      <c r="L223" t="s">
        <v>131</v>
      </c>
      <c r="M223" t="s">
        <v>466</v>
      </c>
      <c r="N223" t="s">
        <v>344</v>
      </c>
      <c r="O223" t="s">
        <v>470</v>
      </c>
      <c r="P223" t="s">
        <v>606</v>
      </c>
      <c r="Q223" t="s">
        <v>240</v>
      </c>
      <c r="R223" t="s">
        <v>724</v>
      </c>
      <c r="S223" t="s">
        <v>438</v>
      </c>
      <c r="T223" t="s">
        <v>744</v>
      </c>
      <c r="U223" t="s">
        <v>781</v>
      </c>
      <c r="V223" t="s">
        <v>355</v>
      </c>
      <c r="W223" t="s">
        <v>609</v>
      </c>
      <c r="X223" t="s">
        <v>602</v>
      </c>
      <c r="Y223" t="s">
        <v>200</v>
      </c>
      <c r="Z223" t="s">
        <v>515</v>
      </c>
      <c r="AA223" t="s">
        <v>749</v>
      </c>
      <c r="AB223" t="s">
        <v>415</v>
      </c>
      <c r="AC223" t="s">
        <v>514</v>
      </c>
      <c r="AD223" t="s">
        <v>530</v>
      </c>
    </row>
    <row r="224" spans="1:30" hidden="1" x14ac:dyDescent="0.25">
      <c r="A224" t="s">
        <v>104</v>
      </c>
      <c r="B224" t="s">
        <v>776</v>
      </c>
      <c r="C224" t="s">
        <v>116</v>
      </c>
      <c r="D224" t="s">
        <v>519</v>
      </c>
      <c r="E224" t="s">
        <v>391</v>
      </c>
      <c r="F224" t="s">
        <v>544</v>
      </c>
      <c r="G224" t="s">
        <v>587</v>
      </c>
      <c r="H224" t="s">
        <v>291</v>
      </c>
      <c r="I224" t="s">
        <v>550</v>
      </c>
      <c r="J224" t="s">
        <v>360</v>
      </c>
      <c r="K224" t="s">
        <v>317</v>
      </c>
      <c r="L224" t="s">
        <v>127</v>
      </c>
      <c r="M224" t="s">
        <v>555</v>
      </c>
      <c r="N224" t="s">
        <v>523</v>
      </c>
      <c r="O224" t="s">
        <v>734</v>
      </c>
      <c r="P224" t="s">
        <v>342</v>
      </c>
      <c r="Q224" t="s">
        <v>782</v>
      </c>
      <c r="R224" t="s">
        <v>684</v>
      </c>
      <c r="S224" t="s">
        <v>555</v>
      </c>
      <c r="T224" t="s">
        <v>680</v>
      </c>
      <c r="U224" t="s">
        <v>781</v>
      </c>
      <c r="V224" t="s">
        <v>618</v>
      </c>
      <c r="W224" t="s">
        <v>666</v>
      </c>
      <c r="X224" t="s">
        <v>662</v>
      </c>
      <c r="Y224" t="s">
        <v>289</v>
      </c>
      <c r="Z224" t="s">
        <v>518</v>
      </c>
      <c r="AA224" t="s">
        <v>708</v>
      </c>
      <c r="AB224" t="s">
        <v>445</v>
      </c>
      <c r="AC224" t="s">
        <v>462</v>
      </c>
      <c r="AD224" t="s">
        <v>605</v>
      </c>
    </row>
    <row r="225" spans="1:30" hidden="1" x14ac:dyDescent="0.25">
      <c r="A225" t="s">
        <v>60</v>
      </c>
      <c r="B225" t="s">
        <v>776</v>
      </c>
      <c r="C225" t="s">
        <v>138</v>
      </c>
      <c r="D225" t="s">
        <v>598</v>
      </c>
      <c r="E225" t="s">
        <v>752</v>
      </c>
      <c r="F225" t="s">
        <v>601</v>
      </c>
      <c r="G225" t="s">
        <v>677</v>
      </c>
      <c r="H225" t="s">
        <v>296</v>
      </c>
      <c r="I225" t="s">
        <v>633</v>
      </c>
      <c r="J225" t="s">
        <v>418</v>
      </c>
      <c r="K225" t="s">
        <v>373</v>
      </c>
      <c r="L225" t="s">
        <v>135</v>
      </c>
      <c r="M225" t="s">
        <v>216</v>
      </c>
      <c r="N225" t="s">
        <v>462</v>
      </c>
      <c r="O225" t="s">
        <v>739</v>
      </c>
      <c r="P225" t="s">
        <v>653</v>
      </c>
      <c r="Q225" t="s">
        <v>691</v>
      </c>
      <c r="R225" t="s">
        <v>706</v>
      </c>
      <c r="S225" t="s">
        <v>700</v>
      </c>
      <c r="T225" t="s">
        <v>348</v>
      </c>
      <c r="U225" t="s">
        <v>79</v>
      </c>
      <c r="V225" t="s">
        <v>756</v>
      </c>
      <c r="W225" t="s">
        <v>496</v>
      </c>
      <c r="X225" t="s">
        <v>737</v>
      </c>
      <c r="Y225" t="s">
        <v>292</v>
      </c>
      <c r="Z225" t="s">
        <v>664</v>
      </c>
      <c r="AA225" t="s">
        <v>780</v>
      </c>
      <c r="AB225" t="s">
        <v>522</v>
      </c>
      <c r="AC225" t="s">
        <v>637</v>
      </c>
      <c r="AD225" t="s">
        <v>614</v>
      </c>
    </row>
    <row r="226" spans="1:30" hidden="1" x14ac:dyDescent="0.25">
      <c r="A226" t="s">
        <v>85</v>
      </c>
      <c r="B226" t="s">
        <v>776</v>
      </c>
      <c r="C226" t="s">
        <v>138</v>
      </c>
      <c r="D226" t="s">
        <v>555</v>
      </c>
      <c r="E226" t="s">
        <v>783</v>
      </c>
      <c r="F226" t="s">
        <v>613</v>
      </c>
      <c r="G226" t="s">
        <v>652</v>
      </c>
      <c r="H226" t="s">
        <v>274</v>
      </c>
      <c r="I226" t="s">
        <v>671</v>
      </c>
      <c r="J226" t="s">
        <v>614</v>
      </c>
      <c r="K226" t="s">
        <v>307</v>
      </c>
      <c r="L226" t="s">
        <v>131</v>
      </c>
      <c r="M226" t="s">
        <v>623</v>
      </c>
      <c r="N226" t="s">
        <v>280</v>
      </c>
      <c r="O226" t="s">
        <v>784</v>
      </c>
      <c r="P226" t="s">
        <v>639</v>
      </c>
      <c r="Q226" t="s">
        <v>508</v>
      </c>
      <c r="R226" t="s">
        <v>686</v>
      </c>
      <c r="S226" t="s">
        <v>341</v>
      </c>
      <c r="T226" t="s">
        <v>661</v>
      </c>
      <c r="U226" t="s">
        <v>527</v>
      </c>
      <c r="V226" t="s">
        <v>390</v>
      </c>
      <c r="W226" t="s">
        <v>573</v>
      </c>
      <c r="X226" t="s">
        <v>592</v>
      </c>
      <c r="Y226" t="s">
        <v>304</v>
      </c>
      <c r="Z226" t="s">
        <v>415</v>
      </c>
      <c r="AA226" t="s">
        <v>457</v>
      </c>
      <c r="AB226" t="s">
        <v>443</v>
      </c>
      <c r="AC226" t="s">
        <v>460</v>
      </c>
      <c r="AD226" t="s">
        <v>543</v>
      </c>
    </row>
    <row r="227" spans="1:30" hidden="1" x14ac:dyDescent="0.25">
      <c r="A227" t="s">
        <v>104</v>
      </c>
      <c r="B227" t="s">
        <v>776</v>
      </c>
      <c r="C227" t="s">
        <v>138</v>
      </c>
      <c r="D227" t="s">
        <v>615</v>
      </c>
      <c r="E227" t="s">
        <v>765</v>
      </c>
      <c r="F227" t="s">
        <v>400</v>
      </c>
      <c r="G227" t="s">
        <v>657</v>
      </c>
      <c r="H227" t="s">
        <v>291</v>
      </c>
      <c r="I227" t="s">
        <v>519</v>
      </c>
      <c r="J227" t="s">
        <v>450</v>
      </c>
      <c r="K227" t="s">
        <v>358</v>
      </c>
      <c r="L227" t="s">
        <v>127</v>
      </c>
      <c r="M227" t="s">
        <v>543</v>
      </c>
      <c r="N227" t="s">
        <v>352</v>
      </c>
      <c r="O227" t="s">
        <v>511</v>
      </c>
      <c r="P227" t="s">
        <v>569</v>
      </c>
      <c r="Q227" t="s">
        <v>624</v>
      </c>
      <c r="R227" t="s">
        <v>726</v>
      </c>
      <c r="S227" t="s">
        <v>605</v>
      </c>
      <c r="T227" t="s">
        <v>457</v>
      </c>
      <c r="U227" t="s">
        <v>527</v>
      </c>
      <c r="V227" t="s">
        <v>555</v>
      </c>
      <c r="W227" t="s">
        <v>664</v>
      </c>
      <c r="X227" t="s">
        <v>679</v>
      </c>
      <c r="Y227" t="s">
        <v>386</v>
      </c>
      <c r="Z227" t="s">
        <v>589</v>
      </c>
      <c r="AA227" t="s">
        <v>708</v>
      </c>
      <c r="AB227" t="s">
        <v>552</v>
      </c>
      <c r="AC227" t="s">
        <v>589</v>
      </c>
      <c r="AD227" t="s">
        <v>575</v>
      </c>
    </row>
    <row r="228" spans="1:30" hidden="1" x14ac:dyDescent="0.25">
      <c r="A228" t="s">
        <v>60</v>
      </c>
      <c r="B228" t="s">
        <v>776</v>
      </c>
      <c r="C228" t="s">
        <v>167</v>
      </c>
      <c r="D228" t="s">
        <v>462</v>
      </c>
      <c r="E228" t="s">
        <v>663</v>
      </c>
      <c r="F228" t="s">
        <v>533</v>
      </c>
      <c r="G228" t="s">
        <v>448</v>
      </c>
      <c r="H228" t="s">
        <v>389</v>
      </c>
      <c r="I228" t="s">
        <v>666</v>
      </c>
      <c r="J228" t="s">
        <v>552</v>
      </c>
      <c r="K228" t="s">
        <v>385</v>
      </c>
      <c r="L228" t="s">
        <v>176</v>
      </c>
      <c r="M228" t="s">
        <v>572</v>
      </c>
      <c r="N228" t="s">
        <v>589</v>
      </c>
      <c r="O228" t="s">
        <v>739</v>
      </c>
      <c r="P228" t="s">
        <v>592</v>
      </c>
      <c r="Q228" t="s">
        <v>767</v>
      </c>
      <c r="R228" t="s">
        <v>747</v>
      </c>
      <c r="S228" t="s">
        <v>749</v>
      </c>
      <c r="T228" t="s">
        <v>634</v>
      </c>
      <c r="U228" t="s">
        <v>79</v>
      </c>
      <c r="V228" t="s">
        <v>764</v>
      </c>
      <c r="W228" t="s">
        <v>471</v>
      </c>
      <c r="X228" t="s">
        <v>747</v>
      </c>
      <c r="Y228" t="s">
        <v>558</v>
      </c>
      <c r="Z228" t="s">
        <v>721</v>
      </c>
      <c r="AA228" t="s">
        <v>785</v>
      </c>
      <c r="AB228" t="s">
        <v>551</v>
      </c>
      <c r="AC228" t="s">
        <v>613</v>
      </c>
      <c r="AD228" t="s">
        <v>637</v>
      </c>
    </row>
    <row r="229" spans="1:30" hidden="1" x14ac:dyDescent="0.25">
      <c r="A229" t="s">
        <v>85</v>
      </c>
      <c r="B229" t="s">
        <v>776</v>
      </c>
      <c r="C229" t="s">
        <v>167</v>
      </c>
      <c r="D229" t="s">
        <v>575</v>
      </c>
      <c r="E229" t="s">
        <v>785</v>
      </c>
      <c r="F229" t="s">
        <v>581</v>
      </c>
      <c r="G229" t="s">
        <v>637</v>
      </c>
      <c r="H229" t="s">
        <v>231</v>
      </c>
      <c r="I229" t="s">
        <v>754</v>
      </c>
      <c r="J229" t="s">
        <v>786</v>
      </c>
      <c r="K229" t="s">
        <v>369</v>
      </c>
      <c r="L229" t="s">
        <v>150</v>
      </c>
      <c r="M229" t="s">
        <v>401</v>
      </c>
      <c r="N229" t="s">
        <v>367</v>
      </c>
      <c r="O229" t="s">
        <v>698</v>
      </c>
      <c r="P229" t="s">
        <v>664</v>
      </c>
      <c r="Q229" t="s">
        <v>787</v>
      </c>
      <c r="R229" t="s">
        <v>484</v>
      </c>
      <c r="S229" t="s">
        <v>468</v>
      </c>
      <c r="T229" t="s">
        <v>587</v>
      </c>
      <c r="U229" t="s">
        <v>348</v>
      </c>
      <c r="V229" t="s">
        <v>417</v>
      </c>
      <c r="W229" t="s">
        <v>593</v>
      </c>
      <c r="X229" t="s">
        <v>612</v>
      </c>
      <c r="Y229" t="s">
        <v>183</v>
      </c>
      <c r="Z229" t="s">
        <v>522</v>
      </c>
      <c r="AA229" t="s">
        <v>670</v>
      </c>
      <c r="AB229" t="s">
        <v>450</v>
      </c>
      <c r="AC229" t="s">
        <v>465</v>
      </c>
      <c r="AD229" t="s">
        <v>544</v>
      </c>
    </row>
    <row r="230" spans="1:30" hidden="1" x14ac:dyDescent="0.25">
      <c r="A230" t="s">
        <v>104</v>
      </c>
      <c r="B230" t="s">
        <v>776</v>
      </c>
      <c r="C230" t="s">
        <v>167</v>
      </c>
      <c r="D230" t="s">
        <v>581</v>
      </c>
      <c r="E230" t="s">
        <v>788</v>
      </c>
      <c r="F230" t="s">
        <v>582</v>
      </c>
      <c r="G230" t="s">
        <v>677</v>
      </c>
      <c r="H230" t="s">
        <v>291</v>
      </c>
      <c r="I230" t="s">
        <v>680</v>
      </c>
      <c r="J230" t="s">
        <v>702</v>
      </c>
      <c r="K230" t="s">
        <v>392</v>
      </c>
      <c r="L230" t="s">
        <v>140</v>
      </c>
      <c r="M230" t="s">
        <v>605</v>
      </c>
      <c r="N230" t="s">
        <v>522</v>
      </c>
      <c r="O230" t="s">
        <v>780</v>
      </c>
      <c r="P230" t="s">
        <v>638</v>
      </c>
      <c r="Q230" t="s">
        <v>789</v>
      </c>
      <c r="R230" t="s">
        <v>687</v>
      </c>
      <c r="S230" t="s">
        <v>575</v>
      </c>
      <c r="T230" t="s">
        <v>705</v>
      </c>
      <c r="U230" t="s">
        <v>348</v>
      </c>
      <c r="V230" t="s">
        <v>400</v>
      </c>
      <c r="W230" t="s">
        <v>666</v>
      </c>
      <c r="X230" t="s">
        <v>764</v>
      </c>
      <c r="Y230" t="s">
        <v>392</v>
      </c>
      <c r="Z230" t="s">
        <v>592</v>
      </c>
      <c r="AA230" t="s">
        <v>713</v>
      </c>
      <c r="AB230" t="s">
        <v>552</v>
      </c>
      <c r="AC230" t="s">
        <v>531</v>
      </c>
      <c r="AD230" t="s">
        <v>650</v>
      </c>
    </row>
    <row r="231" spans="1:30" hidden="1" x14ac:dyDescent="0.25">
      <c r="A231" t="s">
        <v>60</v>
      </c>
      <c r="B231" t="s">
        <v>776</v>
      </c>
      <c r="C231" t="s">
        <v>177</v>
      </c>
      <c r="D231" t="s">
        <v>615</v>
      </c>
      <c r="E231" t="s">
        <v>624</v>
      </c>
      <c r="F231" t="s">
        <v>647</v>
      </c>
      <c r="G231" t="s">
        <v>669</v>
      </c>
      <c r="H231" t="s">
        <v>381</v>
      </c>
      <c r="I231" t="s">
        <v>724</v>
      </c>
      <c r="J231" t="s">
        <v>565</v>
      </c>
      <c r="K231" t="s">
        <v>436</v>
      </c>
      <c r="L231" t="s">
        <v>161</v>
      </c>
      <c r="M231" t="s">
        <v>575</v>
      </c>
      <c r="N231" t="s">
        <v>606</v>
      </c>
      <c r="O231" t="s">
        <v>704</v>
      </c>
      <c r="P231" t="s">
        <v>401</v>
      </c>
      <c r="Q231" t="s">
        <v>790</v>
      </c>
      <c r="R231" t="s">
        <v>584</v>
      </c>
      <c r="S231" t="s">
        <v>680</v>
      </c>
      <c r="T231" t="s">
        <v>634</v>
      </c>
      <c r="U231" t="s">
        <v>79</v>
      </c>
      <c r="V231" t="s">
        <v>697</v>
      </c>
      <c r="W231" t="s">
        <v>733</v>
      </c>
      <c r="X231" t="s">
        <v>729</v>
      </c>
      <c r="Y231" t="s">
        <v>558</v>
      </c>
      <c r="Z231" t="s">
        <v>756</v>
      </c>
      <c r="AA231" t="s">
        <v>356</v>
      </c>
      <c r="AB231" t="s">
        <v>576</v>
      </c>
      <c r="AC231" t="s">
        <v>724</v>
      </c>
      <c r="AD231" t="s">
        <v>187</v>
      </c>
    </row>
    <row r="232" spans="1:30" hidden="1" x14ac:dyDescent="0.25">
      <c r="A232" t="s">
        <v>85</v>
      </c>
      <c r="B232" t="s">
        <v>776</v>
      </c>
      <c r="C232" t="s">
        <v>177</v>
      </c>
      <c r="D232" t="s">
        <v>623</v>
      </c>
      <c r="E232" t="s">
        <v>387</v>
      </c>
      <c r="F232" t="s">
        <v>575</v>
      </c>
      <c r="G232" t="s">
        <v>694</v>
      </c>
      <c r="H232" t="s">
        <v>231</v>
      </c>
      <c r="I232" t="s">
        <v>791</v>
      </c>
      <c r="J232" t="s">
        <v>792</v>
      </c>
      <c r="K232" t="s">
        <v>413</v>
      </c>
      <c r="L232" t="s">
        <v>260</v>
      </c>
      <c r="M232" t="s">
        <v>401</v>
      </c>
      <c r="N232" t="s">
        <v>479</v>
      </c>
      <c r="O232" t="s">
        <v>640</v>
      </c>
      <c r="P232" t="s">
        <v>662</v>
      </c>
      <c r="Q232" t="s">
        <v>793</v>
      </c>
      <c r="R232" t="s">
        <v>643</v>
      </c>
      <c r="S232" t="s">
        <v>468</v>
      </c>
      <c r="T232" t="s">
        <v>637</v>
      </c>
      <c r="U232" t="s">
        <v>728</v>
      </c>
      <c r="V232" t="s">
        <v>451</v>
      </c>
      <c r="W232" t="s">
        <v>462</v>
      </c>
      <c r="X232" t="s">
        <v>400</v>
      </c>
      <c r="Y232" t="s">
        <v>222</v>
      </c>
      <c r="Z232" t="s">
        <v>469</v>
      </c>
      <c r="AA232" t="s">
        <v>719</v>
      </c>
      <c r="AB232" t="s">
        <v>352</v>
      </c>
      <c r="AC232" t="s">
        <v>523</v>
      </c>
      <c r="AD232" t="s">
        <v>488</v>
      </c>
    </row>
    <row r="233" spans="1:30" hidden="1" x14ac:dyDescent="0.25">
      <c r="A233" t="s">
        <v>104</v>
      </c>
      <c r="B233" t="s">
        <v>776</v>
      </c>
      <c r="C233" t="s">
        <v>177</v>
      </c>
      <c r="D233" t="s">
        <v>601</v>
      </c>
      <c r="E233" t="s">
        <v>382</v>
      </c>
      <c r="F233" t="s">
        <v>615</v>
      </c>
      <c r="G233" t="s">
        <v>724</v>
      </c>
      <c r="H233" t="s">
        <v>297</v>
      </c>
      <c r="I233" t="s">
        <v>695</v>
      </c>
      <c r="J233" t="s">
        <v>689</v>
      </c>
      <c r="K233" t="s">
        <v>344</v>
      </c>
      <c r="L233" t="s">
        <v>180</v>
      </c>
      <c r="M233" t="s">
        <v>565</v>
      </c>
      <c r="N233" t="s">
        <v>434</v>
      </c>
      <c r="O233" t="s">
        <v>760</v>
      </c>
      <c r="P233" t="s">
        <v>599</v>
      </c>
      <c r="Q233" t="s">
        <v>240</v>
      </c>
      <c r="R233" t="s">
        <v>682</v>
      </c>
      <c r="S233" t="s">
        <v>575</v>
      </c>
      <c r="T233" t="s">
        <v>685</v>
      </c>
      <c r="U233" t="s">
        <v>728</v>
      </c>
      <c r="V233" t="s">
        <v>614</v>
      </c>
      <c r="W233" t="s">
        <v>664</v>
      </c>
      <c r="X233" t="s">
        <v>685</v>
      </c>
      <c r="Y233" t="s">
        <v>386</v>
      </c>
      <c r="Z233" t="s">
        <v>639</v>
      </c>
      <c r="AA233" t="s">
        <v>590</v>
      </c>
      <c r="AB233" t="s">
        <v>469</v>
      </c>
      <c r="AC233" t="s">
        <v>530</v>
      </c>
      <c r="AD233" t="s">
        <v>613</v>
      </c>
    </row>
    <row r="234" spans="1:30" hidden="1" x14ac:dyDescent="0.25">
      <c r="A234" t="s">
        <v>60</v>
      </c>
      <c r="B234" t="s">
        <v>776</v>
      </c>
      <c r="C234" t="s">
        <v>194</v>
      </c>
      <c r="D234" t="s">
        <v>618</v>
      </c>
      <c r="E234" t="s">
        <v>768</v>
      </c>
      <c r="F234" t="s">
        <v>618</v>
      </c>
      <c r="G234" t="s">
        <v>594</v>
      </c>
      <c r="H234" t="s">
        <v>369</v>
      </c>
      <c r="I234" t="s">
        <v>756</v>
      </c>
      <c r="J234" t="s">
        <v>348</v>
      </c>
      <c r="K234" t="s">
        <v>437</v>
      </c>
      <c r="L234" t="s">
        <v>215</v>
      </c>
      <c r="M234" t="s">
        <v>766</v>
      </c>
      <c r="N234" t="s">
        <v>602</v>
      </c>
      <c r="O234" t="s">
        <v>785</v>
      </c>
      <c r="P234" t="s">
        <v>702</v>
      </c>
      <c r="Q234" t="s">
        <v>794</v>
      </c>
      <c r="R234" t="s">
        <v>713</v>
      </c>
      <c r="S234" t="s">
        <v>749</v>
      </c>
      <c r="T234" t="s">
        <v>791</v>
      </c>
      <c r="U234" t="s">
        <v>79</v>
      </c>
      <c r="V234" t="s">
        <v>695</v>
      </c>
      <c r="W234" t="s">
        <v>496</v>
      </c>
      <c r="X234" t="s">
        <v>668</v>
      </c>
      <c r="Y234" t="s">
        <v>341</v>
      </c>
      <c r="Z234" t="s">
        <v>672</v>
      </c>
      <c r="AA234" t="s">
        <v>627</v>
      </c>
      <c r="AB234" t="s">
        <v>633</v>
      </c>
      <c r="AC234" t="s">
        <v>608</v>
      </c>
      <c r="AD234" t="s">
        <v>660</v>
      </c>
    </row>
    <row r="235" spans="1:30" hidden="1" x14ac:dyDescent="0.25">
      <c r="A235" t="s">
        <v>85</v>
      </c>
      <c r="B235" t="s">
        <v>776</v>
      </c>
      <c r="C235" t="s">
        <v>194</v>
      </c>
      <c r="D235" t="s">
        <v>744</v>
      </c>
      <c r="E235" t="s">
        <v>795</v>
      </c>
      <c r="F235" t="s">
        <v>677</v>
      </c>
      <c r="G235" t="s">
        <v>540</v>
      </c>
      <c r="H235" t="s">
        <v>316</v>
      </c>
      <c r="I235" t="s">
        <v>727</v>
      </c>
      <c r="J235" t="s">
        <v>796</v>
      </c>
      <c r="K235" t="s">
        <v>367</v>
      </c>
      <c r="L235" t="s">
        <v>260</v>
      </c>
      <c r="M235" t="s">
        <v>661</v>
      </c>
      <c r="N235" t="s">
        <v>441</v>
      </c>
      <c r="O235" t="s">
        <v>797</v>
      </c>
      <c r="P235" t="s">
        <v>684</v>
      </c>
      <c r="Q235" t="s">
        <v>798</v>
      </c>
      <c r="R235" t="s">
        <v>751</v>
      </c>
      <c r="S235" t="s">
        <v>456</v>
      </c>
      <c r="T235" t="s">
        <v>599</v>
      </c>
      <c r="U235" t="s">
        <v>758</v>
      </c>
      <c r="V235" t="s">
        <v>329</v>
      </c>
      <c r="W235" t="s">
        <v>589</v>
      </c>
      <c r="X235" t="s">
        <v>466</v>
      </c>
      <c r="Y235" t="s">
        <v>346</v>
      </c>
      <c r="Z235" t="s">
        <v>561</v>
      </c>
      <c r="AA235" t="s">
        <v>737</v>
      </c>
      <c r="AB235" t="s">
        <v>526</v>
      </c>
      <c r="AC235" t="s">
        <v>533</v>
      </c>
      <c r="AD235" t="s">
        <v>724</v>
      </c>
    </row>
    <row r="236" spans="1:30" hidden="1" x14ac:dyDescent="0.25">
      <c r="A236" t="s">
        <v>104</v>
      </c>
      <c r="B236" t="s">
        <v>776</v>
      </c>
      <c r="C236" t="s">
        <v>194</v>
      </c>
      <c r="D236" t="s">
        <v>572</v>
      </c>
      <c r="E236" t="s">
        <v>570</v>
      </c>
      <c r="F236" t="s">
        <v>210</v>
      </c>
      <c r="G236" t="s">
        <v>484</v>
      </c>
      <c r="H236" t="s">
        <v>261</v>
      </c>
      <c r="I236" t="s">
        <v>708</v>
      </c>
      <c r="J236" t="s">
        <v>748</v>
      </c>
      <c r="K236" t="s">
        <v>607</v>
      </c>
      <c r="L236" t="s">
        <v>174</v>
      </c>
      <c r="M236" t="s">
        <v>766</v>
      </c>
      <c r="N236" t="s">
        <v>494</v>
      </c>
      <c r="O236" t="s">
        <v>717</v>
      </c>
      <c r="P236" t="s">
        <v>751</v>
      </c>
      <c r="Q236" t="s">
        <v>799</v>
      </c>
      <c r="R236" t="s">
        <v>719</v>
      </c>
      <c r="S236" t="s">
        <v>404</v>
      </c>
      <c r="T236" t="s">
        <v>736</v>
      </c>
      <c r="U236" t="s">
        <v>758</v>
      </c>
      <c r="V236" t="s">
        <v>572</v>
      </c>
      <c r="W236" t="s">
        <v>608</v>
      </c>
      <c r="X236" t="s">
        <v>726</v>
      </c>
      <c r="Y236" t="s">
        <v>393</v>
      </c>
      <c r="Z236" t="s">
        <v>404</v>
      </c>
      <c r="AA236" t="s">
        <v>230</v>
      </c>
      <c r="AB236" t="s">
        <v>632</v>
      </c>
      <c r="AC236" t="s">
        <v>543</v>
      </c>
      <c r="AD236" t="s">
        <v>608</v>
      </c>
    </row>
    <row r="237" spans="1:30" hidden="1" x14ac:dyDescent="0.25">
      <c r="A237" t="s">
        <v>60</v>
      </c>
      <c r="B237" t="s">
        <v>776</v>
      </c>
      <c r="C237" t="s">
        <v>213</v>
      </c>
      <c r="D237" t="s">
        <v>592</v>
      </c>
      <c r="E237" t="s">
        <v>769</v>
      </c>
      <c r="F237" t="s">
        <v>518</v>
      </c>
      <c r="G237" t="s">
        <v>626</v>
      </c>
      <c r="H237" t="s">
        <v>357</v>
      </c>
      <c r="I237" t="s">
        <v>525</v>
      </c>
      <c r="J237" t="s">
        <v>717</v>
      </c>
      <c r="K237" t="s">
        <v>464</v>
      </c>
      <c r="L237" t="s">
        <v>205</v>
      </c>
      <c r="M237" t="s">
        <v>599</v>
      </c>
      <c r="N237" t="s">
        <v>602</v>
      </c>
      <c r="O237" t="s">
        <v>620</v>
      </c>
      <c r="P237" t="s">
        <v>484</v>
      </c>
      <c r="Q237" t="s">
        <v>800</v>
      </c>
      <c r="R237" t="s">
        <v>225</v>
      </c>
      <c r="S237" t="s">
        <v>749</v>
      </c>
      <c r="T237" t="s">
        <v>783</v>
      </c>
      <c r="U237" t="s">
        <v>79</v>
      </c>
      <c r="V237" t="s">
        <v>756</v>
      </c>
      <c r="W237" t="s">
        <v>770</v>
      </c>
      <c r="X237" t="s">
        <v>801</v>
      </c>
      <c r="Y237" t="s">
        <v>429</v>
      </c>
      <c r="Z237" t="s">
        <v>670</v>
      </c>
      <c r="AA237" t="s">
        <v>600</v>
      </c>
      <c r="AB237" t="s">
        <v>617</v>
      </c>
      <c r="AC237" t="s">
        <v>660</v>
      </c>
      <c r="AD237" t="s">
        <v>276</v>
      </c>
    </row>
    <row r="238" spans="1:30" hidden="1" x14ac:dyDescent="0.25">
      <c r="A238" t="s">
        <v>85</v>
      </c>
      <c r="B238" t="s">
        <v>776</v>
      </c>
      <c r="C238" t="s">
        <v>213</v>
      </c>
      <c r="D238" t="s">
        <v>488</v>
      </c>
      <c r="E238" t="s">
        <v>755</v>
      </c>
      <c r="F238" t="s">
        <v>466</v>
      </c>
      <c r="G238" t="s">
        <v>660</v>
      </c>
      <c r="H238" t="s">
        <v>304</v>
      </c>
      <c r="I238" t="s">
        <v>784</v>
      </c>
      <c r="J238" t="s">
        <v>802</v>
      </c>
      <c r="K238" t="s">
        <v>374</v>
      </c>
      <c r="L238" t="s">
        <v>219</v>
      </c>
      <c r="M238" t="s">
        <v>677</v>
      </c>
      <c r="N238" t="s">
        <v>374</v>
      </c>
      <c r="O238" t="s">
        <v>717</v>
      </c>
      <c r="P238" t="s">
        <v>742</v>
      </c>
      <c r="Q238" t="s">
        <v>654</v>
      </c>
      <c r="R238" t="s">
        <v>655</v>
      </c>
      <c r="S238" t="s">
        <v>515</v>
      </c>
      <c r="T238" t="s">
        <v>702</v>
      </c>
      <c r="U238" t="s">
        <v>713</v>
      </c>
      <c r="V238" t="s">
        <v>319</v>
      </c>
      <c r="W238" t="s">
        <v>569</v>
      </c>
      <c r="X238" t="s">
        <v>544</v>
      </c>
      <c r="Y238" t="s">
        <v>250</v>
      </c>
      <c r="Z238" t="s">
        <v>564</v>
      </c>
      <c r="AA238" t="s">
        <v>683</v>
      </c>
      <c r="AB238" t="s">
        <v>615</v>
      </c>
      <c r="AC238" t="s">
        <v>506</v>
      </c>
      <c r="AD238" t="s">
        <v>608</v>
      </c>
    </row>
    <row r="239" spans="1:30" hidden="1" x14ac:dyDescent="0.25">
      <c r="A239" t="s">
        <v>104</v>
      </c>
      <c r="B239" t="s">
        <v>776</v>
      </c>
      <c r="C239" t="s">
        <v>213</v>
      </c>
      <c r="D239" t="s">
        <v>535</v>
      </c>
      <c r="E239" t="s">
        <v>803</v>
      </c>
      <c r="F239" t="s">
        <v>602</v>
      </c>
      <c r="G239" t="s">
        <v>751</v>
      </c>
      <c r="H239" t="s">
        <v>268</v>
      </c>
      <c r="I239" t="s">
        <v>728</v>
      </c>
      <c r="J239" t="s">
        <v>556</v>
      </c>
      <c r="K239" t="s">
        <v>427</v>
      </c>
      <c r="L239" t="s">
        <v>236</v>
      </c>
      <c r="M239" t="s">
        <v>448</v>
      </c>
      <c r="N239" t="s">
        <v>622</v>
      </c>
      <c r="O239" t="s">
        <v>704</v>
      </c>
      <c r="P239" t="s">
        <v>721</v>
      </c>
      <c r="Q239" t="s">
        <v>501</v>
      </c>
      <c r="R239" t="s">
        <v>742</v>
      </c>
      <c r="S239" t="s">
        <v>565</v>
      </c>
      <c r="T239" t="s">
        <v>726</v>
      </c>
      <c r="U239" t="s">
        <v>713</v>
      </c>
      <c r="V239" t="s">
        <v>602</v>
      </c>
      <c r="W239" t="s">
        <v>674</v>
      </c>
      <c r="X239" t="s">
        <v>781</v>
      </c>
      <c r="Y239" t="s">
        <v>335</v>
      </c>
      <c r="Z239" t="s">
        <v>638</v>
      </c>
      <c r="AA239" t="s">
        <v>734</v>
      </c>
      <c r="AB239" t="s">
        <v>618</v>
      </c>
      <c r="AC239" t="s">
        <v>619</v>
      </c>
      <c r="AD239" t="s">
        <v>655</v>
      </c>
    </row>
    <row r="240" spans="1:30" hidden="1" x14ac:dyDescent="0.25">
      <c r="A240" t="s">
        <v>60</v>
      </c>
      <c r="B240" t="s">
        <v>776</v>
      </c>
      <c r="C240" t="s">
        <v>228</v>
      </c>
      <c r="D240" t="s">
        <v>535</v>
      </c>
      <c r="E240" t="s">
        <v>769</v>
      </c>
      <c r="F240" t="s">
        <v>581</v>
      </c>
      <c r="G240" t="s">
        <v>276</v>
      </c>
      <c r="H240" t="s">
        <v>385</v>
      </c>
      <c r="I240" t="s">
        <v>664</v>
      </c>
      <c r="J240" t="s">
        <v>782</v>
      </c>
      <c r="K240" t="s">
        <v>515</v>
      </c>
      <c r="L240" t="s">
        <v>132</v>
      </c>
      <c r="M240" t="s">
        <v>608</v>
      </c>
      <c r="N240" t="s">
        <v>602</v>
      </c>
      <c r="O240" t="s">
        <v>804</v>
      </c>
      <c r="P240" t="s">
        <v>525</v>
      </c>
      <c r="Q240" t="s">
        <v>805</v>
      </c>
      <c r="R240" t="s">
        <v>729</v>
      </c>
      <c r="S240" t="s">
        <v>749</v>
      </c>
      <c r="T240" t="s">
        <v>806</v>
      </c>
      <c r="U240" t="s">
        <v>79</v>
      </c>
      <c r="V240" t="s">
        <v>764</v>
      </c>
      <c r="W240" t="s">
        <v>708</v>
      </c>
      <c r="X240" t="s">
        <v>807</v>
      </c>
      <c r="Y240" t="s">
        <v>524</v>
      </c>
      <c r="Z240" t="s">
        <v>678</v>
      </c>
      <c r="AA240" t="s">
        <v>795</v>
      </c>
      <c r="AB240" t="s">
        <v>619</v>
      </c>
      <c r="AC240" t="s">
        <v>285</v>
      </c>
      <c r="AD240" t="s">
        <v>457</v>
      </c>
    </row>
    <row r="241" spans="1:30" hidden="1" x14ac:dyDescent="0.25">
      <c r="A241" t="s">
        <v>85</v>
      </c>
      <c r="B241" t="s">
        <v>776</v>
      </c>
      <c r="C241" t="s">
        <v>228</v>
      </c>
      <c r="D241" t="s">
        <v>599</v>
      </c>
      <c r="E241" t="s">
        <v>808</v>
      </c>
      <c r="F241" t="s">
        <v>661</v>
      </c>
      <c r="G241" t="s">
        <v>660</v>
      </c>
      <c r="H241" t="s">
        <v>250</v>
      </c>
      <c r="I241" t="s">
        <v>696</v>
      </c>
      <c r="J241" t="s">
        <v>809</v>
      </c>
      <c r="K241" t="s">
        <v>486</v>
      </c>
      <c r="L241" t="s">
        <v>201</v>
      </c>
      <c r="M241" t="s">
        <v>664</v>
      </c>
      <c r="N241" t="s">
        <v>607</v>
      </c>
      <c r="O241" t="s">
        <v>739</v>
      </c>
      <c r="P241" t="s">
        <v>471</v>
      </c>
      <c r="Q241" t="s">
        <v>379</v>
      </c>
      <c r="R241" t="s">
        <v>642</v>
      </c>
      <c r="S241" t="s">
        <v>515</v>
      </c>
      <c r="T241" t="s">
        <v>724</v>
      </c>
      <c r="U241" t="s">
        <v>668</v>
      </c>
      <c r="V241" t="s">
        <v>372</v>
      </c>
      <c r="W241" t="s">
        <v>581</v>
      </c>
      <c r="X241" t="s">
        <v>652</v>
      </c>
      <c r="Y241" t="s">
        <v>290</v>
      </c>
      <c r="Z241" t="s">
        <v>539</v>
      </c>
      <c r="AA241" t="s">
        <v>713</v>
      </c>
      <c r="AB241" t="s">
        <v>673</v>
      </c>
      <c r="AC241" t="s">
        <v>632</v>
      </c>
      <c r="AD241" t="s">
        <v>751</v>
      </c>
    </row>
    <row r="242" spans="1:30" hidden="1" x14ac:dyDescent="0.25">
      <c r="A242" t="s">
        <v>104</v>
      </c>
      <c r="B242" t="s">
        <v>776</v>
      </c>
      <c r="C242" t="s">
        <v>228</v>
      </c>
      <c r="D242" t="s">
        <v>638</v>
      </c>
      <c r="E242" t="s">
        <v>512</v>
      </c>
      <c r="F242" t="s">
        <v>639</v>
      </c>
      <c r="G242" t="s">
        <v>285</v>
      </c>
      <c r="H242" t="s">
        <v>284</v>
      </c>
      <c r="I242" t="s">
        <v>749</v>
      </c>
      <c r="J242" t="s">
        <v>710</v>
      </c>
      <c r="K242" t="s">
        <v>524</v>
      </c>
      <c r="L242" t="s">
        <v>146</v>
      </c>
      <c r="M242" t="s">
        <v>540</v>
      </c>
      <c r="N242" t="s">
        <v>561</v>
      </c>
      <c r="O242" t="s">
        <v>388</v>
      </c>
      <c r="P242" t="s">
        <v>810</v>
      </c>
      <c r="Q242" t="s">
        <v>811</v>
      </c>
      <c r="R242" t="s">
        <v>635</v>
      </c>
      <c r="S242" t="s">
        <v>565</v>
      </c>
      <c r="T242" t="s">
        <v>726</v>
      </c>
      <c r="U242" t="s">
        <v>668</v>
      </c>
      <c r="V242" t="s">
        <v>592</v>
      </c>
      <c r="W242" t="s">
        <v>626</v>
      </c>
      <c r="X242" t="s">
        <v>527</v>
      </c>
      <c r="Y242" t="s">
        <v>324</v>
      </c>
      <c r="Z242" t="s">
        <v>675</v>
      </c>
      <c r="AA242" t="s">
        <v>511</v>
      </c>
      <c r="AB242" t="s">
        <v>555</v>
      </c>
      <c r="AC242" t="s">
        <v>623</v>
      </c>
      <c r="AD242" t="s">
        <v>676</v>
      </c>
    </row>
    <row r="243" spans="1:30" hidden="1" x14ac:dyDescent="0.25">
      <c r="A243" t="s">
        <v>60</v>
      </c>
      <c r="B243" t="s">
        <v>776</v>
      </c>
      <c r="C243" t="s">
        <v>238</v>
      </c>
      <c r="D243" t="s">
        <v>401</v>
      </c>
      <c r="E243" t="s">
        <v>786</v>
      </c>
      <c r="F243" t="s">
        <v>614</v>
      </c>
      <c r="G243" t="s">
        <v>680</v>
      </c>
      <c r="H243" t="s">
        <v>393</v>
      </c>
      <c r="I243" t="s">
        <v>276</v>
      </c>
      <c r="J243" t="s">
        <v>812</v>
      </c>
      <c r="K243" t="s">
        <v>473</v>
      </c>
      <c r="L243" t="s">
        <v>242</v>
      </c>
      <c r="M243" t="s">
        <v>525</v>
      </c>
      <c r="N243" t="s">
        <v>530</v>
      </c>
      <c r="O243" t="s">
        <v>813</v>
      </c>
      <c r="P243" t="s">
        <v>678</v>
      </c>
      <c r="Q243" t="s">
        <v>814</v>
      </c>
      <c r="R243" t="s">
        <v>729</v>
      </c>
      <c r="S243" t="s">
        <v>457</v>
      </c>
      <c r="T243" t="s">
        <v>806</v>
      </c>
      <c r="U243" t="s">
        <v>79</v>
      </c>
      <c r="V243" t="s">
        <v>684</v>
      </c>
      <c r="W243" t="s">
        <v>758</v>
      </c>
      <c r="X243" t="s">
        <v>815</v>
      </c>
      <c r="Y243" t="s">
        <v>468</v>
      </c>
      <c r="Z243" t="s">
        <v>681</v>
      </c>
      <c r="AA243" t="s">
        <v>703</v>
      </c>
      <c r="AB243" t="s">
        <v>400</v>
      </c>
      <c r="AC243" t="s">
        <v>276</v>
      </c>
      <c r="AD243" t="s">
        <v>678</v>
      </c>
    </row>
    <row r="244" spans="1:30" hidden="1" x14ac:dyDescent="0.25">
      <c r="A244" t="s">
        <v>85</v>
      </c>
      <c r="B244" t="s">
        <v>776</v>
      </c>
      <c r="C244" t="s">
        <v>238</v>
      </c>
      <c r="D244" t="s">
        <v>686</v>
      </c>
      <c r="E244" t="s">
        <v>816</v>
      </c>
      <c r="F244" t="s">
        <v>751</v>
      </c>
      <c r="G244" t="s">
        <v>662</v>
      </c>
      <c r="H244" t="s">
        <v>331</v>
      </c>
      <c r="I244" t="s">
        <v>758</v>
      </c>
      <c r="J244" t="s">
        <v>817</v>
      </c>
      <c r="K244" t="s">
        <v>341</v>
      </c>
      <c r="L244" t="s">
        <v>207</v>
      </c>
      <c r="M244" t="s">
        <v>701</v>
      </c>
      <c r="N244" t="s">
        <v>558</v>
      </c>
      <c r="O244" t="s">
        <v>388</v>
      </c>
      <c r="P244" t="s">
        <v>773</v>
      </c>
      <c r="Q244" t="s">
        <v>818</v>
      </c>
      <c r="R244" t="s">
        <v>721</v>
      </c>
      <c r="S244" t="s">
        <v>514</v>
      </c>
      <c r="T244" t="s">
        <v>594</v>
      </c>
      <c r="U244" t="s">
        <v>765</v>
      </c>
      <c r="V244" t="s">
        <v>367</v>
      </c>
      <c r="W244" t="s">
        <v>601</v>
      </c>
      <c r="X244" t="s">
        <v>637</v>
      </c>
      <c r="Y244" t="s">
        <v>313</v>
      </c>
      <c r="Z244" t="s">
        <v>647</v>
      </c>
      <c r="AA244" t="s">
        <v>729</v>
      </c>
      <c r="AB244" t="s">
        <v>543</v>
      </c>
      <c r="AC244" t="s">
        <v>582</v>
      </c>
      <c r="AD244" t="s">
        <v>716</v>
      </c>
    </row>
    <row r="245" spans="1:30" hidden="1" x14ac:dyDescent="0.25">
      <c r="A245" t="s">
        <v>104</v>
      </c>
      <c r="B245" t="s">
        <v>776</v>
      </c>
      <c r="C245" t="s">
        <v>238</v>
      </c>
      <c r="D245" t="s">
        <v>579</v>
      </c>
      <c r="E245" t="s">
        <v>720</v>
      </c>
      <c r="F245" t="s">
        <v>448</v>
      </c>
      <c r="G245" t="s">
        <v>679</v>
      </c>
      <c r="H245" t="s">
        <v>289</v>
      </c>
      <c r="I245" t="s">
        <v>670</v>
      </c>
      <c r="J245" t="s">
        <v>611</v>
      </c>
      <c r="K245" t="s">
        <v>443</v>
      </c>
      <c r="L245" t="s">
        <v>201</v>
      </c>
      <c r="M245" t="s">
        <v>285</v>
      </c>
      <c r="N245" t="s">
        <v>526</v>
      </c>
      <c r="O245" t="s">
        <v>707</v>
      </c>
      <c r="P245" t="s">
        <v>733</v>
      </c>
      <c r="Q245" t="s">
        <v>819</v>
      </c>
      <c r="R245" t="s">
        <v>728</v>
      </c>
      <c r="S245" t="s">
        <v>466</v>
      </c>
      <c r="T245" t="s">
        <v>690</v>
      </c>
      <c r="U245" t="s">
        <v>765</v>
      </c>
      <c r="V245" t="s">
        <v>565</v>
      </c>
      <c r="W245" t="s">
        <v>655</v>
      </c>
      <c r="X245" t="s">
        <v>728</v>
      </c>
      <c r="Y245" t="s">
        <v>326</v>
      </c>
      <c r="Z245" t="s">
        <v>766</v>
      </c>
      <c r="AA245" t="s">
        <v>820</v>
      </c>
      <c r="AB245" t="s">
        <v>210</v>
      </c>
      <c r="AC245" t="s">
        <v>401</v>
      </c>
      <c r="AD245" t="s">
        <v>709</v>
      </c>
    </row>
    <row r="246" spans="1:30" hidden="1" x14ac:dyDescent="0.25">
      <c r="A246" t="s">
        <v>60</v>
      </c>
      <c r="B246" t="s">
        <v>776</v>
      </c>
      <c r="C246" t="s">
        <v>264</v>
      </c>
      <c r="D246" t="s">
        <v>579</v>
      </c>
      <c r="E246" t="s">
        <v>821</v>
      </c>
      <c r="F246" t="s">
        <v>664</v>
      </c>
      <c r="G246" t="s">
        <v>731</v>
      </c>
      <c r="H246" t="s">
        <v>426</v>
      </c>
      <c r="I246" t="s">
        <v>679</v>
      </c>
      <c r="J246" t="s">
        <v>822</v>
      </c>
      <c r="K246" t="s">
        <v>647</v>
      </c>
      <c r="L246" t="s">
        <v>190</v>
      </c>
      <c r="M246" t="s">
        <v>705</v>
      </c>
      <c r="N246" t="s">
        <v>601</v>
      </c>
      <c r="O246" t="s">
        <v>356</v>
      </c>
      <c r="P246" t="s">
        <v>791</v>
      </c>
      <c r="Q246" t="s">
        <v>798</v>
      </c>
      <c r="R246" t="s">
        <v>761</v>
      </c>
      <c r="S246" t="s">
        <v>810</v>
      </c>
      <c r="T246" t="s">
        <v>683</v>
      </c>
      <c r="U246" t="s">
        <v>79</v>
      </c>
      <c r="V246" t="s">
        <v>687</v>
      </c>
      <c r="W246" t="s">
        <v>791</v>
      </c>
      <c r="X246" t="s">
        <v>746</v>
      </c>
      <c r="Y246" t="s">
        <v>345</v>
      </c>
      <c r="Z246" t="s">
        <v>742</v>
      </c>
      <c r="AA246" t="s">
        <v>512</v>
      </c>
      <c r="AB246" t="s">
        <v>565</v>
      </c>
      <c r="AC246" t="s">
        <v>700</v>
      </c>
      <c r="AD246" t="s">
        <v>778</v>
      </c>
    </row>
    <row r="247" spans="1:30" hidden="1" x14ac:dyDescent="0.25">
      <c r="A247" t="s">
        <v>85</v>
      </c>
      <c r="B247" t="s">
        <v>776</v>
      </c>
      <c r="C247" t="s">
        <v>264</v>
      </c>
      <c r="D247" t="s">
        <v>540</v>
      </c>
      <c r="E247" t="s">
        <v>774</v>
      </c>
      <c r="F247" t="s">
        <v>687</v>
      </c>
      <c r="G247" t="s">
        <v>721</v>
      </c>
      <c r="H247" t="s">
        <v>313</v>
      </c>
      <c r="I247" t="s">
        <v>762</v>
      </c>
      <c r="J247" t="s">
        <v>823</v>
      </c>
      <c r="K247" t="s">
        <v>586</v>
      </c>
      <c r="L247" t="s">
        <v>189</v>
      </c>
      <c r="M247" t="s">
        <v>667</v>
      </c>
      <c r="N247" t="s">
        <v>451</v>
      </c>
      <c r="O247" t="s">
        <v>804</v>
      </c>
      <c r="P247" t="s">
        <v>476</v>
      </c>
      <c r="Q247" t="s">
        <v>824</v>
      </c>
      <c r="R247" t="s">
        <v>667</v>
      </c>
      <c r="S247" t="s">
        <v>450</v>
      </c>
      <c r="T247" t="s">
        <v>608</v>
      </c>
      <c r="U247" t="s">
        <v>470</v>
      </c>
      <c r="V247" t="s">
        <v>515</v>
      </c>
      <c r="W247" t="s">
        <v>461</v>
      </c>
      <c r="X247" t="s">
        <v>597</v>
      </c>
      <c r="Y247" t="s">
        <v>320</v>
      </c>
      <c r="Z247" t="s">
        <v>578</v>
      </c>
      <c r="AA247" t="s">
        <v>225</v>
      </c>
      <c r="AB247" t="s">
        <v>612</v>
      </c>
      <c r="AC247" t="s">
        <v>562</v>
      </c>
      <c r="AD247" t="s">
        <v>810</v>
      </c>
    </row>
    <row r="248" spans="1:30" hidden="1" x14ac:dyDescent="0.25">
      <c r="A248" t="s">
        <v>104</v>
      </c>
      <c r="B248" t="s">
        <v>776</v>
      </c>
      <c r="C248" t="s">
        <v>264</v>
      </c>
      <c r="D248" t="s">
        <v>677</v>
      </c>
      <c r="E248" t="s">
        <v>722</v>
      </c>
      <c r="F248" t="s">
        <v>662</v>
      </c>
      <c r="G248" t="s">
        <v>457</v>
      </c>
      <c r="H248" t="s">
        <v>381</v>
      </c>
      <c r="I248" t="s">
        <v>685</v>
      </c>
      <c r="J248" t="s">
        <v>825</v>
      </c>
      <c r="K248" t="s">
        <v>632</v>
      </c>
      <c r="L248" t="s">
        <v>170</v>
      </c>
      <c r="M248" t="s">
        <v>810</v>
      </c>
      <c r="N248" t="s">
        <v>506</v>
      </c>
      <c r="O248" t="s">
        <v>745</v>
      </c>
      <c r="P248" t="s">
        <v>773</v>
      </c>
      <c r="Q248" t="s">
        <v>654</v>
      </c>
      <c r="R248" t="s">
        <v>778</v>
      </c>
      <c r="S248" t="s">
        <v>401</v>
      </c>
      <c r="T248" t="s">
        <v>682</v>
      </c>
      <c r="U248" t="s">
        <v>470</v>
      </c>
      <c r="V248" t="s">
        <v>657</v>
      </c>
      <c r="W248" t="s">
        <v>642</v>
      </c>
      <c r="X248" t="s">
        <v>778</v>
      </c>
      <c r="Y248" t="s">
        <v>372</v>
      </c>
      <c r="Z248" t="s">
        <v>488</v>
      </c>
      <c r="AA248" t="s">
        <v>780</v>
      </c>
      <c r="AB248" t="s">
        <v>400</v>
      </c>
      <c r="AC248" t="s">
        <v>675</v>
      </c>
      <c r="AD248" t="s">
        <v>682</v>
      </c>
    </row>
    <row r="249" spans="1:30" hidden="1" x14ac:dyDescent="0.25">
      <c r="A249" t="s">
        <v>60</v>
      </c>
      <c r="B249" t="s">
        <v>776</v>
      </c>
      <c r="C249" t="s">
        <v>273</v>
      </c>
      <c r="D249" t="s">
        <v>597</v>
      </c>
      <c r="E249" t="s">
        <v>508</v>
      </c>
      <c r="F249" t="s">
        <v>471</v>
      </c>
      <c r="G249" t="s">
        <v>681</v>
      </c>
      <c r="H249" t="s">
        <v>435</v>
      </c>
      <c r="I249" t="s">
        <v>643</v>
      </c>
      <c r="J249" t="s">
        <v>826</v>
      </c>
      <c r="K249" t="s">
        <v>617</v>
      </c>
      <c r="L249" t="s">
        <v>242</v>
      </c>
      <c r="M249" t="s">
        <v>742</v>
      </c>
      <c r="N249" t="s">
        <v>572</v>
      </c>
      <c r="O249" t="s">
        <v>755</v>
      </c>
      <c r="P249" t="s">
        <v>746</v>
      </c>
      <c r="Q249" t="s">
        <v>827</v>
      </c>
      <c r="R249" t="s">
        <v>771</v>
      </c>
      <c r="S249" t="s">
        <v>705</v>
      </c>
      <c r="T249" t="s">
        <v>773</v>
      </c>
      <c r="U249" t="s">
        <v>79</v>
      </c>
      <c r="V249" t="s">
        <v>778</v>
      </c>
      <c r="W249" t="s">
        <v>644</v>
      </c>
      <c r="X249" t="s">
        <v>757</v>
      </c>
      <c r="Y249" t="s">
        <v>561</v>
      </c>
      <c r="Z249" t="s">
        <v>471</v>
      </c>
      <c r="AA249" t="s">
        <v>361</v>
      </c>
      <c r="AB249" t="s">
        <v>565</v>
      </c>
      <c r="AC249" t="s">
        <v>731</v>
      </c>
      <c r="AD249" t="s">
        <v>761</v>
      </c>
    </row>
    <row r="250" spans="1:30" hidden="1" x14ac:dyDescent="0.25">
      <c r="A250" t="s">
        <v>85</v>
      </c>
      <c r="B250" t="s">
        <v>776</v>
      </c>
      <c r="C250" t="s">
        <v>273</v>
      </c>
      <c r="D250" t="s">
        <v>660</v>
      </c>
      <c r="E250" t="s">
        <v>794</v>
      </c>
      <c r="F250" t="s">
        <v>815</v>
      </c>
      <c r="G250" t="s">
        <v>672</v>
      </c>
      <c r="H250" t="s">
        <v>328</v>
      </c>
      <c r="I250" t="s">
        <v>709</v>
      </c>
      <c r="J250" t="s">
        <v>828</v>
      </c>
      <c r="K250" t="s">
        <v>593</v>
      </c>
      <c r="L250" t="s">
        <v>212</v>
      </c>
      <c r="M250" t="s">
        <v>670</v>
      </c>
      <c r="N250" t="s">
        <v>438</v>
      </c>
      <c r="O250" t="s">
        <v>356</v>
      </c>
      <c r="P250" t="s">
        <v>738</v>
      </c>
      <c r="Q250" t="s">
        <v>629</v>
      </c>
      <c r="R250" t="s">
        <v>695</v>
      </c>
      <c r="S250" t="s">
        <v>460</v>
      </c>
      <c r="T250" t="s">
        <v>626</v>
      </c>
      <c r="U250" t="s">
        <v>735</v>
      </c>
      <c r="V250" t="s">
        <v>523</v>
      </c>
      <c r="W250" t="s">
        <v>612</v>
      </c>
      <c r="X250" t="s">
        <v>669</v>
      </c>
      <c r="Y250" t="s">
        <v>380</v>
      </c>
      <c r="Z250" t="s">
        <v>573</v>
      </c>
      <c r="AA250" t="s">
        <v>773</v>
      </c>
      <c r="AB250" t="s">
        <v>619</v>
      </c>
      <c r="AC250" t="s">
        <v>589</v>
      </c>
      <c r="AD250" t="s">
        <v>678</v>
      </c>
    </row>
    <row r="251" spans="1:30" hidden="1" x14ac:dyDescent="0.25">
      <c r="A251" t="s">
        <v>104</v>
      </c>
      <c r="B251" t="s">
        <v>776</v>
      </c>
      <c r="C251" t="s">
        <v>273</v>
      </c>
      <c r="D251" t="s">
        <v>686</v>
      </c>
      <c r="E251" t="s">
        <v>829</v>
      </c>
      <c r="F251" t="s">
        <v>783</v>
      </c>
      <c r="G251" t="s">
        <v>678</v>
      </c>
      <c r="H251" t="s">
        <v>397</v>
      </c>
      <c r="I251" t="s">
        <v>276</v>
      </c>
      <c r="J251" t="s">
        <v>830</v>
      </c>
      <c r="K251" t="s">
        <v>581</v>
      </c>
      <c r="L251" t="s">
        <v>201</v>
      </c>
      <c r="M251" t="s">
        <v>681</v>
      </c>
      <c r="N251" t="s">
        <v>504</v>
      </c>
      <c r="O251" t="s">
        <v>831</v>
      </c>
      <c r="P251" t="s">
        <v>832</v>
      </c>
      <c r="Q251" t="s">
        <v>491</v>
      </c>
      <c r="R251" t="s">
        <v>708</v>
      </c>
      <c r="S251" t="s">
        <v>675</v>
      </c>
      <c r="T251" t="s">
        <v>527</v>
      </c>
      <c r="U251" t="s">
        <v>735</v>
      </c>
      <c r="V251" t="s">
        <v>666</v>
      </c>
      <c r="W251" t="s">
        <v>676</v>
      </c>
      <c r="X251" t="s">
        <v>737</v>
      </c>
      <c r="Y251" t="s">
        <v>374</v>
      </c>
      <c r="Z251" t="s">
        <v>657</v>
      </c>
      <c r="AA251" t="s">
        <v>833</v>
      </c>
      <c r="AB251" t="s">
        <v>575</v>
      </c>
      <c r="AC251" t="s">
        <v>677</v>
      </c>
      <c r="AD251" t="s">
        <v>737</v>
      </c>
    </row>
    <row r="252" spans="1:30" x14ac:dyDescent="0.25">
      <c r="A252" t="s">
        <v>60</v>
      </c>
      <c r="B252" t="s">
        <v>834</v>
      </c>
      <c r="C252" t="s">
        <v>62</v>
      </c>
      <c r="D252" t="s">
        <v>666</v>
      </c>
      <c r="E252" t="s">
        <v>835</v>
      </c>
      <c r="F252" t="s">
        <v>470</v>
      </c>
      <c r="G252" t="s">
        <v>689</v>
      </c>
      <c r="H252" t="s">
        <v>498</v>
      </c>
      <c r="I252" t="s">
        <v>587</v>
      </c>
      <c r="J252" t="s">
        <v>836</v>
      </c>
      <c r="K252" t="s">
        <v>646</v>
      </c>
      <c r="L252" t="s">
        <v>190</v>
      </c>
      <c r="M252" t="s">
        <v>713</v>
      </c>
      <c r="N252" t="s">
        <v>555</v>
      </c>
      <c r="O252" t="s">
        <v>808</v>
      </c>
      <c r="P252" t="s">
        <v>765</v>
      </c>
      <c r="Q252" t="s">
        <v>379</v>
      </c>
      <c r="R252" t="s">
        <v>735</v>
      </c>
      <c r="S252" t="s">
        <v>685</v>
      </c>
      <c r="T252" t="s">
        <v>693</v>
      </c>
      <c r="U252" t="s">
        <v>79</v>
      </c>
      <c r="V252" t="s">
        <v>737</v>
      </c>
      <c r="W252" t="s">
        <v>729</v>
      </c>
      <c r="X252" t="s">
        <v>833</v>
      </c>
      <c r="Y252" t="s">
        <v>562</v>
      </c>
      <c r="Z252" t="s">
        <v>348</v>
      </c>
      <c r="AA252" t="s">
        <v>659</v>
      </c>
      <c r="AB252" t="s">
        <v>677</v>
      </c>
      <c r="AC252" t="s">
        <v>458</v>
      </c>
      <c r="AD252" t="s">
        <v>773</v>
      </c>
    </row>
    <row r="253" spans="1:30" x14ac:dyDescent="0.25">
      <c r="A253" t="s">
        <v>85</v>
      </c>
      <c r="B253" t="s">
        <v>834</v>
      </c>
      <c r="C253" t="s">
        <v>62</v>
      </c>
      <c r="D253" t="s">
        <v>662</v>
      </c>
      <c r="E253" t="s">
        <v>837</v>
      </c>
      <c r="F253" t="s">
        <v>723</v>
      </c>
      <c r="G253" t="s">
        <v>699</v>
      </c>
      <c r="H253" t="s">
        <v>326</v>
      </c>
      <c r="I253" t="s">
        <v>665</v>
      </c>
      <c r="J253" t="s">
        <v>838</v>
      </c>
      <c r="K253" t="s">
        <v>461</v>
      </c>
      <c r="L253" t="s">
        <v>207</v>
      </c>
      <c r="M253" t="s">
        <v>471</v>
      </c>
      <c r="N253" t="s">
        <v>370</v>
      </c>
      <c r="O253" t="s">
        <v>788</v>
      </c>
      <c r="P253" t="s">
        <v>763</v>
      </c>
      <c r="Q253" t="s">
        <v>839</v>
      </c>
      <c r="R253" t="s">
        <v>810</v>
      </c>
      <c r="S253" t="s">
        <v>454</v>
      </c>
      <c r="T253" t="s">
        <v>660</v>
      </c>
      <c r="U253" t="s">
        <v>784</v>
      </c>
      <c r="V253" t="s">
        <v>526</v>
      </c>
      <c r="W253" t="s">
        <v>535</v>
      </c>
      <c r="X253" t="s">
        <v>664</v>
      </c>
      <c r="Y253" t="s">
        <v>324</v>
      </c>
      <c r="Z253" t="s">
        <v>593</v>
      </c>
      <c r="AA253" t="s">
        <v>693</v>
      </c>
      <c r="AB253" t="s">
        <v>488</v>
      </c>
      <c r="AC253" t="s">
        <v>618</v>
      </c>
      <c r="AD253" t="s">
        <v>690</v>
      </c>
    </row>
    <row r="254" spans="1:30" x14ac:dyDescent="0.25">
      <c r="A254" t="s">
        <v>104</v>
      </c>
      <c r="B254" t="s">
        <v>834</v>
      </c>
      <c r="C254" t="s">
        <v>62</v>
      </c>
      <c r="D254" t="s">
        <v>643</v>
      </c>
      <c r="E254" t="s">
        <v>556</v>
      </c>
      <c r="F254" t="s">
        <v>734</v>
      </c>
      <c r="G254" t="s">
        <v>348</v>
      </c>
      <c r="H254" t="s">
        <v>292</v>
      </c>
      <c r="I254" t="s">
        <v>669</v>
      </c>
      <c r="J254" t="s">
        <v>840</v>
      </c>
      <c r="K254" t="s">
        <v>575</v>
      </c>
      <c r="L254" t="s">
        <v>269</v>
      </c>
      <c r="M254" t="s">
        <v>791</v>
      </c>
      <c r="N254" t="s">
        <v>633</v>
      </c>
      <c r="O254" t="s">
        <v>841</v>
      </c>
      <c r="P254" t="s">
        <v>470</v>
      </c>
      <c r="Q254" t="s">
        <v>591</v>
      </c>
      <c r="R254" t="s">
        <v>689</v>
      </c>
      <c r="S254" t="s">
        <v>544</v>
      </c>
      <c r="T254" t="s">
        <v>635</v>
      </c>
      <c r="U254" t="s">
        <v>784</v>
      </c>
      <c r="V254" t="s">
        <v>626</v>
      </c>
      <c r="W254" t="s">
        <v>679</v>
      </c>
      <c r="X254" t="s">
        <v>644</v>
      </c>
      <c r="Y254" t="s">
        <v>427</v>
      </c>
      <c r="Z254" t="s">
        <v>597</v>
      </c>
      <c r="AA254" t="s">
        <v>741</v>
      </c>
      <c r="AB254" t="s">
        <v>657</v>
      </c>
      <c r="AC254" t="s">
        <v>694</v>
      </c>
      <c r="AD254" t="s">
        <v>770</v>
      </c>
    </row>
    <row r="255" spans="1:30" x14ac:dyDescent="0.25">
      <c r="A255" t="s">
        <v>60</v>
      </c>
      <c r="B255" t="s">
        <v>834</v>
      </c>
      <c r="C255" t="s">
        <v>116</v>
      </c>
      <c r="D255" t="s">
        <v>608</v>
      </c>
      <c r="E255" t="s">
        <v>577</v>
      </c>
      <c r="F255" t="s">
        <v>791</v>
      </c>
      <c r="G255" t="s">
        <v>791</v>
      </c>
      <c r="H255" t="s">
        <v>352</v>
      </c>
      <c r="I255" t="s">
        <v>623</v>
      </c>
      <c r="J255" t="s">
        <v>800</v>
      </c>
      <c r="K255" t="s">
        <v>579</v>
      </c>
      <c r="L255" t="s">
        <v>197</v>
      </c>
      <c r="M255" t="s">
        <v>735</v>
      </c>
      <c r="N255" t="s">
        <v>535</v>
      </c>
      <c r="O255" t="s">
        <v>743</v>
      </c>
      <c r="P255" t="s">
        <v>696</v>
      </c>
      <c r="Q255" t="s">
        <v>842</v>
      </c>
      <c r="R255" t="s">
        <v>765</v>
      </c>
      <c r="S255" t="s">
        <v>672</v>
      </c>
      <c r="T255" t="s">
        <v>761</v>
      </c>
      <c r="U255" t="s">
        <v>79</v>
      </c>
      <c r="V255" t="s">
        <v>761</v>
      </c>
      <c r="W255" t="s">
        <v>225</v>
      </c>
      <c r="X255" t="s">
        <v>717</v>
      </c>
      <c r="Y255" t="s">
        <v>582</v>
      </c>
      <c r="Z255" t="s">
        <v>737</v>
      </c>
      <c r="AA255" t="s">
        <v>769</v>
      </c>
      <c r="AB255" t="s">
        <v>694</v>
      </c>
      <c r="AC255" t="s">
        <v>687</v>
      </c>
      <c r="AD255" t="s">
        <v>737</v>
      </c>
    </row>
    <row r="256" spans="1:30" x14ac:dyDescent="0.25">
      <c r="A256" t="s">
        <v>85</v>
      </c>
      <c r="B256" t="s">
        <v>834</v>
      </c>
      <c r="C256" t="s">
        <v>116</v>
      </c>
      <c r="D256" t="s">
        <v>679</v>
      </c>
      <c r="E256" t="s">
        <v>837</v>
      </c>
      <c r="F256" t="s">
        <v>843</v>
      </c>
      <c r="G256" t="s">
        <v>634</v>
      </c>
      <c r="H256" t="s">
        <v>413</v>
      </c>
      <c r="I256" t="s">
        <v>649</v>
      </c>
      <c r="J256" t="s">
        <v>844</v>
      </c>
      <c r="K256" t="s">
        <v>639</v>
      </c>
      <c r="L256" t="s">
        <v>157</v>
      </c>
      <c r="M256" t="s">
        <v>737</v>
      </c>
      <c r="N256" t="s">
        <v>464</v>
      </c>
      <c r="O256" t="s">
        <v>845</v>
      </c>
      <c r="P256" t="s">
        <v>729</v>
      </c>
      <c r="Q256" t="s">
        <v>846</v>
      </c>
      <c r="R256" t="s">
        <v>705</v>
      </c>
      <c r="S256" t="s">
        <v>583</v>
      </c>
      <c r="T256" t="s">
        <v>701</v>
      </c>
      <c r="U256" t="s">
        <v>757</v>
      </c>
      <c r="V256" t="s">
        <v>216</v>
      </c>
      <c r="W256" t="s">
        <v>575</v>
      </c>
      <c r="X256" t="s">
        <v>665</v>
      </c>
      <c r="Y256" t="s">
        <v>380</v>
      </c>
      <c r="Z256" t="s">
        <v>589</v>
      </c>
      <c r="AA256" t="s">
        <v>668</v>
      </c>
      <c r="AB256" t="s">
        <v>686</v>
      </c>
      <c r="AC256" t="s">
        <v>618</v>
      </c>
      <c r="AD256" t="s">
        <v>684</v>
      </c>
    </row>
    <row r="257" spans="1:30" x14ac:dyDescent="0.25">
      <c r="A257" t="s">
        <v>104</v>
      </c>
      <c r="B257" t="s">
        <v>834</v>
      </c>
      <c r="C257" t="s">
        <v>116</v>
      </c>
      <c r="D257" t="s">
        <v>281</v>
      </c>
      <c r="E257" t="s">
        <v>577</v>
      </c>
      <c r="F257" t="s">
        <v>225</v>
      </c>
      <c r="G257" t="s">
        <v>706</v>
      </c>
      <c r="H257" t="s">
        <v>429</v>
      </c>
      <c r="I257" t="s">
        <v>579</v>
      </c>
      <c r="J257" t="s">
        <v>545</v>
      </c>
      <c r="K257" t="s">
        <v>646</v>
      </c>
      <c r="L257" t="s">
        <v>242</v>
      </c>
      <c r="M257" t="s">
        <v>391</v>
      </c>
      <c r="N257" t="s">
        <v>568</v>
      </c>
      <c r="O257" t="s">
        <v>627</v>
      </c>
      <c r="P257" t="s">
        <v>689</v>
      </c>
      <c r="Q257" t="s">
        <v>847</v>
      </c>
      <c r="R257" t="s">
        <v>706</v>
      </c>
      <c r="S257" t="s">
        <v>766</v>
      </c>
      <c r="T257" t="s">
        <v>471</v>
      </c>
      <c r="U257" t="s">
        <v>757</v>
      </c>
      <c r="V257" t="s">
        <v>709</v>
      </c>
      <c r="W257" t="s">
        <v>756</v>
      </c>
      <c r="X257" t="s">
        <v>729</v>
      </c>
      <c r="Y257" t="s">
        <v>486</v>
      </c>
      <c r="Z257" t="s">
        <v>669</v>
      </c>
      <c r="AA257" t="s">
        <v>717</v>
      </c>
      <c r="AB257" t="s">
        <v>694</v>
      </c>
      <c r="AC257" t="s">
        <v>187</v>
      </c>
      <c r="AD257" t="s">
        <v>742</v>
      </c>
    </row>
    <row r="258" spans="1:30" x14ac:dyDescent="0.25">
      <c r="A258" t="s">
        <v>60</v>
      </c>
      <c r="B258" t="s">
        <v>834</v>
      </c>
      <c r="C258" t="s">
        <v>138</v>
      </c>
      <c r="D258" t="s">
        <v>665</v>
      </c>
      <c r="E258" t="s">
        <v>848</v>
      </c>
      <c r="F258" t="s">
        <v>736</v>
      </c>
      <c r="G258" t="s">
        <v>729</v>
      </c>
      <c r="H258" t="s">
        <v>465</v>
      </c>
      <c r="I258" t="s">
        <v>579</v>
      </c>
      <c r="J258" t="s">
        <v>761</v>
      </c>
      <c r="K258" t="s">
        <v>579</v>
      </c>
      <c r="L258" t="s">
        <v>211</v>
      </c>
      <c r="M258" t="s">
        <v>230</v>
      </c>
      <c r="N258" t="s">
        <v>535</v>
      </c>
      <c r="O258" t="s">
        <v>849</v>
      </c>
      <c r="P258" t="s">
        <v>690</v>
      </c>
      <c r="Q258" t="s">
        <v>850</v>
      </c>
      <c r="R258" t="s">
        <v>807</v>
      </c>
      <c r="S258" t="s">
        <v>736</v>
      </c>
      <c r="T258" t="s">
        <v>590</v>
      </c>
      <c r="U258" t="s">
        <v>79</v>
      </c>
      <c r="V258" t="s">
        <v>807</v>
      </c>
      <c r="W258" t="s">
        <v>683</v>
      </c>
      <c r="X258" t="s">
        <v>785</v>
      </c>
      <c r="Y258" t="s">
        <v>504</v>
      </c>
      <c r="Z258" t="s">
        <v>644</v>
      </c>
      <c r="AA258" t="s">
        <v>559</v>
      </c>
      <c r="AB258" t="s">
        <v>474</v>
      </c>
      <c r="AC258" t="s">
        <v>682</v>
      </c>
      <c r="AD258" t="s">
        <v>696</v>
      </c>
    </row>
    <row r="259" spans="1:30" x14ac:dyDescent="0.25">
      <c r="A259" t="s">
        <v>85</v>
      </c>
      <c r="B259" t="s">
        <v>834</v>
      </c>
      <c r="C259" t="s">
        <v>138</v>
      </c>
      <c r="D259" t="s">
        <v>680</v>
      </c>
      <c r="E259" t="s">
        <v>577</v>
      </c>
      <c r="F259" t="s">
        <v>719</v>
      </c>
      <c r="G259" t="s">
        <v>783</v>
      </c>
      <c r="H259" t="s">
        <v>435</v>
      </c>
      <c r="I259" t="s">
        <v>724</v>
      </c>
      <c r="J259" t="s">
        <v>851</v>
      </c>
      <c r="K259" t="s">
        <v>555</v>
      </c>
      <c r="L259" t="s">
        <v>262</v>
      </c>
      <c r="M259" t="s">
        <v>683</v>
      </c>
      <c r="N259" t="s">
        <v>456</v>
      </c>
      <c r="O259" t="s">
        <v>627</v>
      </c>
      <c r="P259" t="s">
        <v>348</v>
      </c>
      <c r="Q259" t="s">
        <v>852</v>
      </c>
      <c r="R259" t="s">
        <v>684</v>
      </c>
      <c r="S259" t="s">
        <v>467</v>
      </c>
      <c r="T259" t="s">
        <v>662</v>
      </c>
      <c r="U259" t="s">
        <v>698</v>
      </c>
      <c r="V259" t="s">
        <v>744</v>
      </c>
      <c r="W259" t="s">
        <v>466</v>
      </c>
      <c r="X259" t="s">
        <v>655</v>
      </c>
      <c r="Y259" t="s">
        <v>386</v>
      </c>
      <c r="Z259" t="s">
        <v>477</v>
      </c>
      <c r="AA259" t="s">
        <v>590</v>
      </c>
      <c r="AB259" t="s">
        <v>642</v>
      </c>
      <c r="AC259" t="s">
        <v>601</v>
      </c>
      <c r="AD259" t="s">
        <v>705</v>
      </c>
    </row>
    <row r="260" spans="1:30" x14ac:dyDescent="0.25">
      <c r="A260" t="s">
        <v>104</v>
      </c>
      <c r="B260" t="s">
        <v>834</v>
      </c>
      <c r="C260" t="s">
        <v>138</v>
      </c>
      <c r="D260" t="s">
        <v>474</v>
      </c>
      <c r="E260" t="s">
        <v>851</v>
      </c>
      <c r="F260" t="s">
        <v>458</v>
      </c>
      <c r="G260" t="s">
        <v>683</v>
      </c>
      <c r="H260" t="s">
        <v>341</v>
      </c>
      <c r="I260" t="s">
        <v>677</v>
      </c>
      <c r="J260" t="s">
        <v>753</v>
      </c>
      <c r="K260" t="s">
        <v>646</v>
      </c>
      <c r="L260" t="s">
        <v>146</v>
      </c>
      <c r="M260" t="s">
        <v>394</v>
      </c>
      <c r="N260" t="s">
        <v>578</v>
      </c>
      <c r="O260" t="s">
        <v>387</v>
      </c>
      <c r="P260" t="s">
        <v>719</v>
      </c>
      <c r="Q260" t="s">
        <v>254</v>
      </c>
      <c r="R260" t="s">
        <v>644</v>
      </c>
      <c r="S260" t="s">
        <v>652</v>
      </c>
      <c r="T260" t="s">
        <v>696</v>
      </c>
      <c r="U260" t="s">
        <v>698</v>
      </c>
      <c r="V260" t="s">
        <v>719</v>
      </c>
      <c r="W260" t="s">
        <v>756</v>
      </c>
      <c r="X260" t="s">
        <v>761</v>
      </c>
      <c r="Y260" t="s">
        <v>292</v>
      </c>
      <c r="Z260" t="s">
        <v>666</v>
      </c>
      <c r="AA260" t="s">
        <v>741</v>
      </c>
      <c r="AB260" t="s">
        <v>701</v>
      </c>
      <c r="AC260" t="s">
        <v>664</v>
      </c>
      <c r="AD260" t="s">
        <v>682</v>
      </c>
    </row>
    <row r="261" spans="1:30" x14ac:dyDescent="0.25">
      <c r="A261" t="s">
        <v>60</v>
      </c>
      <c r="B261" t="s">
        <v>834</v>
      </c>
      <c r="C261" t="s">
        <v>154</v>
      </c>
      <c r="D261" t="s">
        <v>709</v>
      </c>
      <c r="E261" t="s">
        <v>79</v>
      </c>
      <c r="F261" t="s">
        <v>764</v>
      </c>
      <c r="G261" t="s">
        <v>797</v>
      </c>
      <c r="H261" t="s">
        <v>518</v>
      </c>
      <c r="I261" t="s">
        <v>705</v>
      </c>
      <c r="J261" t="s">
        <v>570</v>
      </c>
      <c r="K261" t="s">
        <v>770</v>
      </c>
      <c r="L261" t="s">
        <v>241</v>
      </c>
      <c r="M261" t="s">
        <v>808</v>
      </c>
      <c r="N261" t="s">
        <v>592</v>
      </c>
      <c r="O261" t="s">
        <v>79</v>
      </c>
      <c r="P261" t="s">
        <v>348</v>
      </c>
      <c r="Q261" t="s">
        <v>79</v>
      </c>
      <c r="R261" t="s">
        <v>79</v>
      </c>
      <c r="S261" t="s">
        <v>79</v>
      </c>
      <c r="T261" t="s">
        <v>79</v>
      </c>
      <c r="U261" t="s">
        <v>79</v>
      </c>
      <c r="V261" t="s">
        <v>687</v>
      </c>
      <c r="W261" t="s">
        <v>79</v>
      </c>
      <c r="X261" t="s">
        <v>746</v>
      </c>
      <c r="Y261" t="s">
        <v>79</v>
      </c>
      <c r="Z261" t="s">
        <v>79</v>
      </c>
      <c r="AA261" t="s">
        <v>79</v>
      </c>
      <c r="AB261" t="s">
        <v>79</v>
      </c>
      <c r="AC261" t="s">
        <v>79</v>
      </c>
      <c r="AD261" t="s">
        <v>79</v>
      </c>
    </row>
    <row r="262" spans="1:30" x14ac:dyDescent="0.25">
      <c r="A262" t="s">
        <v>85</v>
      </c>
      <c r="B262" t="s">
        <v>834</v>
      </c>
      <c r="C262" t="s">
        <v>154</v>
      </c>
      <c r="D262" t="s">
        <v>225</v>
      </c>
      <c r="E262" t="s">
        <v>79</v>
      </c>
      <c r="F262" t="s">
        <v>773</v>
      </c>
      <c r="G262" t="s">
        <v>780</v>
      </c>
      <c r="H262" t="s">
        <v>524</v>
      </c>
      <c r="I262" t="s">
        <v>630</v>
      </c>
      <c r="J262" t="s">
        <v>853</v>
      </c>
      <c r="K262" t="s">
        <v>706</v>
      </c>
      <c r="L262" t="s">
        <v>290</v>
      </c>
      <c r="M262" t="s">
        <v>230</v>
      </c>
      <c r="N262" t="s">
        <v>583</v>
      </c>
      <c r="O262" t="s">
        <v>79</v>
      </c>
      <c r="P262" t="s">
        <v>470</v>
      </c>
      <c r="Q262" t="s">
        <v>79</v>
      </c>
      <c r="R262" t="s">
        <v>79</v>
      </c>
      <c r="S262" t="s">
        <v>79</v>
      </c>
      <c r="T262" t="s">
        <v>79</v>
      </c>
      <c r="U262" t="s">
        <v>797</v>
      </c>
      <c r="V262" t="s">
        <v>518</v>
      </c>
      <c r="W262" t="s">
        <v>79</v>
      </c>
      <c r="X262" t="s">
        <v>281</v>
      </c>
      <c r="Y262" t="s">
        <v>79</v>
      </c>
      <c r="Z262" t="s">
        <v>79</v>
      </c>
      <c r="AA262" t="s">
        <v>79</v>
      </c>
      <c r="AB262" t="s">
        <v>79</v>
      </c>
      <c r="AC262" t="s">
        <v>79</v>
      </c>
      <c r="AD262" t="s">
        <v>79</v>
      </c>
    </row>
    <row r="263" spans="1:30" x14ac:dyDescent="0.25">
      <c r="A263" t="s">
        <v>104</v>
      </c>
      <c r="B263" t="s">
        <v>834</v>
      </c>
      <c r="C263" t="s">
        <v>154</v>
      </c>
      <c r="D263" t="s">
        <v>681</v>
      </c>
      <c r="E263" t="s">
        <v>79</v>
      </c>
      <c r="F263" t="s">
        <v>762</v>
      </c>
      <c r="G263" t="s">
        <v>797</v>
      </c>
      <c r="H263" t="s">
        <v>526</v>
      </c>
      <c r="I263" t="s">
        <v>778</v>
      </c>
      <c r="J263" t="s">
        <v>379</v>
      </c>
      <c r="K263" t="s">
        <v>737</v>
      </c>
      <c r="L263" t="s">
        <v>325</v>
      </c>
      <c r="M263" t="s">
        <v>707</v>
      </c>
      <c r="N263" t="s">
        <v>573</v>
      </c>
      <c r="O263" t="s">
        <v>79</v>
      </c>
      <c r="P263" t="s">
        <v>584</v>
      </c>
      <c r="Q263" t="s">
        <v>79</v>
      </c>
      <c r="R263" t="s">
        <v>79</v>
      </c>
      <c r="S263" t="s">
        <v>79</v>
      </c>
      <c r="T263" t="s">
        <v>79</v>
      </c>
      <c r="U263" t="s">
        <v>797</v>
      </c>
      <c r="V263" t="s">
        <v>540</v>
      </c>
      <c r="W263" t="s">
        <v>79</v>
      </c>
      <c r="X263" t="s">
        <v>634</v>
      </c>
      <c r="Y263" t="s">
        <v>79</v>
      </c>
      <c r="Z263" t="s">
        <v>79</v>
      </c>
      <c r="AA263" t="s">
        <v>79</v>
      </c>
      <c r="AB263" t="s">
        <v>79</v>
      </c>
      <c r="AC263" t="s">
        <v>79</v>
      </c>
      <c r="AD263" t="s">
        <v>79</v>
      </c>
    </row>
    <row r="264" spans="1:30" x14ac:dyDescent="0.25">
      <c r="A264" t="s">
        <v>60</v>
      </c>
      <c r="B264" t="s">
        <v>834</v>
      </c>
      <c r="C264" t="s">
        <v>167</v>
      </c>
      <c r="D264" t="s">
        <v>79</v>
      </c>
      <c r="E264" t="s">
        <v>79</v>
      </c>
      <c r="F264" t="s">
        <v>79</v>
      </c>
      <c r="G264" t="s">
        <v>79</v>
      </c>
      <c r="H264" t="s">
        <v>79</v>
      </c>
      <c r="I264" t="s">
        <v>79</v>
      </c>
      <c r="J264" t="s">
        <v>79</v>
      </c>
      <c r="K264" t="s">
        <v>79</v>
      </c>
      <c r="L264" t="s">
        <v>79</v>
      </c>
      <c r="M264" t="s">
        <v>79</v>
      </c>
      <c r="N264" t="s">
        <v>79</v>
      </c>
      <c r="O264" t="s">
        <v>79</v>
      </c>
      <c r="P264" t="s">
        <v>79</v>
      </c>
      <c r="Q264" t="s">
        <v>79</v>
      </c>
      <c r="R264" t="s">
        <v>79</v>
      </c>
      <c r="S264" t="s">
        <v>79</v>
      </c>
      <c r="T264" t="s">
        <v>79</v>
      </c>
      <c r="U264" t="s">
        <v>79</v>
      </c>
      <c r="V264" t="s">
        <v>79</v>
      </c>
      <c r="W264" t="s">
        <v>79</v>
      </c>
      <c r="X264" t="s">
        <v>79</v>
      </c>
      <c r="Y264" t="s">
        <v>79</v>
      </c>
      <c r="Z264" t="s">
        <v>79</v>
      </c>
      <c r="AA264" t="s">
        <v>79</v>
      </c>
      <c r="AB264" t="s">
        <v>79</v>
      </c>
      <c r="AC264" t="s">
        <v>79</v>
      </c>
      <c r="AD264" t="s">
        <v>79</v>
      </c>
    </row>
    <row r="265" spans="1:30" x14ac:dyDescent="0.25">
      <c r="A265" t="s">
        <v>85</v>
      </c>
      <c r="B265" t="s">
        <v>834</v>
      </c>
      <c r="C265" t="s">
        <v>167</v>
      </c>
      <c r="D265" t="s">
        <v>79</v>
      </c>
      <c r="E265" t="s">
        <v>79</v>
      </c>
      <c r="F265" t="s">
        <v>79</v>
      </c>
      <c r="G265" t="s">
        <v>79</v>
      </c>
      <c r="H265" t="s">
        <v>79</v>
      </c>
      <c r="I265" t="s">
        <v>79</v>
      </c>
      <c r="J265" t="s">
        <v>79</v>
      </c>
      <c r="K265" t="s">
        <v>79</v>
      </c>
      <c r="L265" t="s">
        <v>79</v>
      </c>
      <c r="M265" t="s">
        <v>79</v>
      </c>
      <c r="N265" t="s">
        <v>79</v>
      </c>
      <c r="O265" t="s">
        <v>79</v>
      </c>
      <c r="P265" t="s">
        <v>79</v>
      </c>
      <c r="Q265" t="s">
        <v>79</v>
      </c>
      <c r="R265" t="s">
        <v>79</v>
      </c>
      <c r="S265" t="s">
        <v>79</v>
      </c>
      <c r="T265" t="s">
        <v>79</v>
      </c>
      <c r="U265" t="s">
        <v>79</v>
      </c>
      <c r="V265" t="s">
        <v>79</v>
      </c>
      <c r="W265" t="s">
        <v>79</v>
      </c>
      <c r="X265" t="s">
        <v>79</v>
      </c>
      <c r="Y265" t="s">
        <v>79</v>
      </c>
      <c r="Z265" t="s">
        <v>79</v>
      </c>
      <c r="AA265" t="s">
        <v>79</v>
      </c>
      <c r="AB265" t="s">
        <v>79</v>
      </c>
      <c r="AC265" t="s">
        <v>79</v>
      </c>
      <c r="AD265" t="s">
        <v>79</v>
      </c>
    </row>
    <row r="266" spans="1:30" x14ac:dyDescent="0.25">
      <c r="A266" t="s">
        <v>104</v>
      </c>
      <c r="B266" t="s">
        <v>834</v>
      </c>
      <c r="C266" t="s">
        <v>167</v>
      </c>
      <c r="D266" t="s">
        <v>79</v>
      </c>
      <c r="E266" t="s">
        <v>79</v>
      </c>
      <c r="F266" t="s">
        <v>79</v>
      </c>
      <c r="G266" t="s">
        <v>79</v>
      </c>
      <c r="H266" t="s">
        <v>79</v>
      </c>
      <c r="I266" t="s">
        <v>79</v>
      </c>
      <c r="J266" t="s">
        <v>79</v>
      </c>
      <c r="K266" t="s">
        <v>79</v>
      </c>
      <c r="L266" t="s">
        <v>79</v>
      </c>
      <c r="M266" t="s">
        <v>79</v>
      </c>
      <c r="N266" t="s">
        <v>79</v>
      </c>
      <c r="O266" t="s">
        <v>79</v>
      </c>
      <c r="P266" t="s">
        <v>79</v>
      </c>
      <c r="Q266" t="s">
        <v>79</v>
      </c>
      <c r="R266" t="s">
        <v>79</v>
      </c>
      <c r="S266" t="s">
        <v>79</v>
      </c>
      <c r="T266" t="s">
        <v>79</v>
      </c>
      <c r="U266" t="s">
        <v>79</v>
      </c>
      <c r="V266" t="s">
        <v>79</v>
      </c>
      <c r="W266" t="s">
        <v>79</v>
      </c>
      <c r="X266" t="s">
        <v>79</v>
      </c>
      <c r="Y266" t="s">
        <v>79</v>
      </c>
      <c r="Z266" t="s">
        <v>79</v>
      </c>
      <c r="AA266" t="s">
        <v>79</v>
      </c>
      <c r="AB266" t="s">
        <v>79</v>
      </c>
      <c r="AC266" t="s">
        <v>79</v>
      </c>
      <c r="AD266" t="s">
        <v>79</v>
      </c>
    </row>
    <row r="267" spans="1:30" x14ac:dyDescent="0.25">
      <c r="A267" t="s">
        <v>60</v>
      </c>
      <c r="B267" t="s">
        <v>834</v>
      </c>
      <c r="C267" t="s">
        <v>177</v>
      </c>
      <c r="D267" t="s">
        <v>690</v>
      </c>
      <c r="E267" t="s">
        <v>854</v>
      </c>
      <c r="F267" t="s">
        <v>728</v>
      </c>
      <c r="G267" t="s">
        <v>730</v>
      </c>
      <c r="H267" t="s">
        <v>531</v>
      </c>
      <c r="I267" t="s">
        <v>669</v>
      </c>
      <c r="J267" t="s">
        <v>719</v>
      </c>
      <c r="K267" t="s">
        <v>708</v>
      </c>
      <c r="L267" t="s">
        <v>146</v>
      </c>
      <c r="M267" t="s">
        <v>816</v>
      </c>
      <c r="N267" t="s">
        <v>488</v>
      </c>
      <c r="O267" t="s">
        <v>855</v>
      </c>
      <c r="P267" t="s">
        <v>761</v>
      </c>
      <c r="Q267" t="s">
        <v>856</v>
      </c>
      <c r="R267" t="s">
        <v>727</v>
      </c>
      <c r="S267" t="s">
        <v>496</v>
      </c>
      <c r="T267" t="s">
        <v>752</v>
      </c>
      <c r="U267" t="s">
        <v>79</v>
      </c>
      <c r="V267" t="s">
        <v>660</v>
      </c>
      <c r="W267" t="s">
        <v>729</v>
      </c>
      <c r="X267" t="s">
        <v>603</v>
      </c>
      <c r="Y267" t="s">
        <v>744</v>
      </c>
      <c r="Z267" t="s">
        <v>394</v>
      </c>
      <c r="AA267" t="s">
        <v>855</v>
      </c>
      <c r="AB267" t="s">
        <v>644</v>
      </c>
      <c r="AC267" t="s">
        <v>729</v>
      </c>
      <c r="AD267" t="s">
        <v>801</v>
      </c>
    </row>
    <row r="268" spans="1:30" x14ac:dyDescent="0.25">
      <c r="A268" t="s">
        <v>85</v>
      </c>
      <c r="B268" t="s">
        <v>834</v>
      </c>
      <c r="C268" t="s">
        <v>177</v>
      </c>
      <c r="D268" t="s">
        <v>801</v>
      </c>
      <c r="E268" t="s">
        <v>840</v>
      </c>
      <c r="F268" t="s">
        <v>711</v>
      </c>
      <c r="G268" t="s">
        <v>807</v>
      </c>
      <c r="H268" t="s">
        <v>505</v>
      </c>
      <c r="I268" t="s">
        <v>225</v>
      </c>
      <c r="J268" t="s">
        <v>254</v>
      </c>
      <c r="K268" t="s">
        <v>391</v>
      </c>
      <c r="L268" t="s">
        <v>239</v>
      </c>
      <c r="M268" t="s">
        <v>375</v>
      </c>
      <c r="N268" t="s">
        <v>447</v>
      </c>
      <c r="O268" t="s">
        <v>659</v>
      </c>
      <c r="P268" t="s">
        <v>723</v>
      </c>
      <c r="Q268" t="s">
        <v>857</v>
      </c>
      <c r="R268" t="s">
        <v>742</v>
      </c>
      <c r="S268" t="s">
        <v>609</v>
      </c>
      <c r="T268" t="s">
        <v>709</v>
      </c>
      <c r="U268" t="s">
        <v>727</v>
      </c>
      <c r="V268" t="s">
        <v>518</v>
      </c>
      <c r="W268" t="s">
        <v>575</v>
      </c>
      <c r="X268" t="s">
        <v>458</v>
      </c>
      <c r="Y268" t="s">
        <v>336</v>
      </c>
      <c r="Z268" t="s">
        <v>674</v>
      </c>
      <c r="AA268" t="s">
        <v>590</v>
      </c>
      <c r="AB268" t="s">
        <v>668</v>
      </c>
      <c r="AC268" t="s">
        <v>650</v>
      </c>
      <c r="AD268" t="s">
        <v>706</v>
      </c>
    </row>
    <row r="269" spans="1:30" x14ac:dyDescent="0.25">
      <c r="A269" t="s">
        <v>104</v>
      </c>
      <c r="B269" t="s">
        <v>834</v>
      </c>
      <c r="C269" t="s">
        <v>177</v>
      </c>
      <c r="D269" t="s">
        <v>733</v>
      </c>
      <c r="E269" t="s">
        <v>858</v>
      </c>
      <c r="F269" t="s">
        <v>584</v>
      </c>
      <c r="G269" t="s">
        <v>730</v>
      </c>
      <c r="H269" t="s">
        <v>562</v>
      </c>
      <c r="I269" t="s">
        <v>709</v>
      </c>
      <c r="J269" t="s">
        <v>859</v>
      </c>
      <c r="K269" t="s">
        <v>791</v>
      </c>
      <c r="L269" t="s">
        <v>170</v>
      </c>
      <c r="M269" t="s">
        <v>663</v>
      </c>
      <c r="N269" t="s">
        <v>671</v>
      </c>
      <c r="O269" t="s">
        <v>855</v>
      </c>
      <c r="P269" t="s">
        <v>230</v>
      </c>
      <c r="Q269" t="s">
        <v>247</v>
      </c>
      <c r="R269" t="s">
        <v>590</v>
      </c>
      <c r="S269" t="s">
        <v>665</v>
      </c>
      <c r="T269" t="s">
        <v>584</v>
      </c>
      <c r="U269" t="s">
        <v>727</v>
      </c>
      <c r="V269" t="s">
        <v>652</v>
      </c>
      <c r="W269" t="s">
        <v>756</v>
      </c>
      <c r="X269" t="s">
        <v>763</v>
      </c>
      <c r="Y269" t="s">
        <v>561</v>
      </c>
      <c r="Z269" t="s">
        <v>678</v>
      </c>
      <c r="AA269" t="s">
        <v>739</v>
      </c>
      <c r="AB269" t="s">
        <v>713</v>
      </c>
      <c r="AC269" t="s">
        <v>810</v>
      </c>
      <c r="AD269" t="s">
        <v>225</v>
      </c>
    </row>
    <row r="270" spans="1:30" x14ac:dyDescent="0.25">
      <c r="A270" t="s">
        <v>60</v>
      </c>
      <c r="B270" t="s">
        <v>834</v>
      </c>
      <c r="C270" t="s">
        <v>194</v>
      </c>
      <c r="D270" t="s">
        <v>690</v>
      </c>
      <c r="E270" t="s">
        <v>854</v>
      </c>
      <c r="F270" t="s">
        <v>728</v>
      </c>
      <c r="G270" t="s">
        <v>730</v>
      </c>
      <c r="H270" t="s">
        <v>531</v>
      </c>
      <c r="I270" t="s">
        <v>669</v>
      </c>
      <c r="J270" t="s">
        <v>719</v>
      </c>
      <c r="K270" t="s">
        <v>708</v>
      </c>
      <c r="L270" t="s">
        <v>146</v>
      </c>
      <c r="M270" t="s">
        <v>816</v>
      </c>
      <c r="N270" t="s">
        <v>488</v>
      </c>
      <c r="O270" t="s">
        <v>855</v>
      </c>
      <c r="P270" t="s">
        <v>761</v>
      </c>
      <c r="Q270" t="s">
        <v>856</v>
      </c>
      <c r="R270" t="s">
        <v>727</v>
      </c>
      <c r="S270" t="s">
        <v>496</v>
      </c>
      <c r="T270" t="s">
        <v>752</v>
      </c>
      <c r="U270" t="s">
        <v>79</v>
      </c>
      <c r="V270" t="s">
        <v>660</v>
      </c>
      <c r="W270" t="s">
        <v>729</v>
      </c>
      <c r="X270" t="s">
        <v>603</v>
      </c>
      <c r="Y270" t="s">
        <v>744</v>
      </c>
      <c r="Z270" t="s">
        <v>394</v>
      </c>
      <c r="AA270" t="s">
        <v>855</v>
      </c>
      <c r="AB270" t="s">
        <v>644</v>
      </c>
      <c r="AC270" t="s">
        <v>729</v>
      </c>
      <c r="AD270" t="s">
        <v>801</v>
      </c>
    </row>
    <row r="271" spans="1:30" x14ac:dyDescent="0.25">
      <c r="A271" t="s">
        <v>85</v>
      </c>
      <c r="B271" t="s">
        <v>834</v>
      </c>
      <c r="C271" t="s">
        <v>194</v>
      </c>
      <c r="D271" t="s">
        <v>801</v>
      </c>
      <c r="E271" t="s">
        <v>840</v>
      </c>
      <c r="F271" t="s">
        <v>711</v>
      </c>
      <c r="G271" t="s">
        <v>807</v>
      </c>
      <c r="H271" t="s">
        <v>505</v>
      </c>
      <c r="I271" t="s">
        <v>225</v>
      </c>
      <c r="J271" t="s">
        <v>254</v>
      </c>
      <c r="K271" t="s">
        <v>391</v>
      </c>
      <c r="L271" t="s">
        <v>239</v>
      </c>
      <c r="M271" t="s">
        <v>375</v>
      </c>
      <c r="N271" t="s">
        <v>447</v>
      </c>
      <c r="O271" t="s">
        <v>659</v>
      </c>
      <c r="P271" t="s">
        <v>723</v>
      </c>
      <c r="Q271" t="s">
        <v>857</v>
      </c>
      <c r="R271" t="s">
        <v>742</v>
      </c>
      <c r="S271" t="s">
        <v>609</v>
      </c>
      <c r="T271" t="s">
        <v>709</v>
      </c>
      <c r="U271" t="s">
        <v>727</v>
      </c>
      <c r="V271" t="s">
        <v>518</v>
      </c>
      <c r="W271" t="s">
        <v>575</v>
      </c>
      <c r="X271" t="s">
        <v>458</v>
      </c>
      <c r="Y271" t="s">
        <v>336</v>
      </c>
      <c r="Z271" t="s">
        <v>674</v>
      </c>
      <c r="AA271" t="s">
        <v>590</v>
      </c>
      <c r="AB271" t="s">
        <v>668</v>
      </c>
      <c r="AC271" t="s">
        <v>650</v>
      </c>
      <c r="AD271" t="s">
        <v>706</v>
      </c>
    </row>
    <row r="272" spans="1:30" x14ac:dyDescent="0.25">
      <c r="A272" t="s">
        <v>104</v>
      </c>
      <c r="B272" t="s">
        <v>834</v>
      </c>
      <c r="C272" t="s">
        <v>194</v>
      </c>
      <c r="D272" t="s">
        <v>733</v>
      </c>
      <c r="E272" t="s">
        <v>858</v>
      </c>
      <c r="F272" t="s">
        <v>584</v>
      </c>
      <c r="G272" t="s">
        <v>730</v>
      </c>
      <c r="H272" t="s">
        <v>562</v>
      </c>
      <c r="I272" t="s">
        <v>709</v>
      </c>
      <c r="J272" t="s">
        <v>859</v>
      </c>
      <c r="K272" t="s">
        <v>791</v>
      </c>
      <c r="L272" t="s">
        <v>170</v>
      </c>
      <c r="M272" t="s">
        <v>663</v>
      </c>
      <c r="N272" t="s">
        <v>671</v>
      </c>
      <c r="O272" t="s">
        <v>855</v>
      </c>
      <c r="P272" t="s">
        <v>230</v>
      </c>
      <c r="Q272" t="s">
        <v>247</v>
      </c>
      <c r="R272" t="s">
        <v>590</v>
      </c>
      <c r="S272" t="s">
        <v>665</v>
      </c>
      <c r="T272" t="s">
        <v>584</v>
      </c>
      <c r="U272" t="s">
        <v>727</v>
      </c>
      <c r="V272" t="s">
        <v>652</v>
      </c>
      <c r="W272" t="s">
        <v>756</v>
      </c>
      <c r="X272" t="s">
        <v>763</v>
      </c>
      <c r="Y272" t="s">
        <v>561</v>
      </c>
      <c r="Z272" t="s">
        <v>678</v>
      </c>
      <c r="AA272" t="s">
        <v>739</v>
      </c>
      <c r="AB272" t="s">
        <v>713</v>
      </c>
      <c r="AC272" t="s">
        <v>810</v>
      </c>
      <c r="AD272" t="s">
        <v>225</v>
      </c>
    </row>
    <row r="273" spans="1:30" x14ac:dyDescent="0.25">
      <c r="A273" t="s">
        <v>60</v>
      </c>
      <c r="B273" t="s">
        <v>834</v>
      </c>
      <c r="C273" t="s">
        <v>213</v>
      </c>
      <c r="D273" t="s">
        <v>736</v>
      </c>
      <c r="E273" t="s">
        <v>502</v>
      </c>
      <c r="F273" t="s">
        <v>687</v>
      </c>
      <c r="G273" t="s">
        <v>730</v>
      </c>
      <c r="H273" t="s">
        <v>612</v>
      </c>
      <c r="I273" t="s">
        <v>764</v>
      </c>
      <c r="J273" t="s">
        <v>860</v>
      </c>
      <c r="K273" t="s">
        <v>778</v>
      </c>
      <c r="L273" t="s">
        <v>170</v>
      </c>
      <c r="M273" t="s">
        <v>849</v>
      </c>
      <c r="N273" t="s">
        <v>686</v>
      </c>
      <c r="O273" t="s">
        <v>861</v>
      </c>
      <c r="P273" t="s">
        <v>384</v>
      </c>
      <c r="Q273" t="s">
        <v>862</v>
      </c>
      <c r="R273" t="s">
        <v>640</v>
      </c>
      <c r="S273" t="s">
        <v>699</v>
      </c>
      <c r="T273" t="s">
        <v>746</v>
      </c>
      <c r="U273" t="s">
        <v>79</v>
      </c>
      <c r="V273" t="s">
        <v>676</v>
      </c>
      <c r="W273" t="s">
        <v>773</v>
      </c>
      <c r="X273" t="s">
        <v>375</v>
      </c>
      <c r="Y273" t="s">
        <v>187</v>
      </c>
      <c r="Z273" t="s">
        <v>668</v>
      </c>
      <c r="AA273" t="s">
        <v>570</v>
      </c>
      <c r="AB273" t="s">
        <v>476</v>
      </c>
      <c r="AC273" t="s">
        <v>765</v>
      </c>
      <c r="AD273" t="s">
        <v>727</v>
      </c>
    </row>
    <row r="274" spans="1:30" x14ac:dyDescent="0.25">
      <c r="A274" t="s">
        <v>85</v>
      </c>
      <c r="B274" t="s">
        <v>834</v>
      </c>
      <c r="C274" t="s">
        <v>213</v>
      </c>
      <c r="D274" t="s">
        <v>713</v>
      </c>
      <c r="E274" t="s">
        <v>863</v>
      </c>
      <c r="F274" t="s">
        <v>698</v>
      </c>
      <c r="G274" t="s">
        <v>807</v>
      </c>
      <c r="H274" t="s">
        <v>552</v>
      </c>
      <c r="I274" t="s">
        <v>698</v>
      </c>
      <c r="J274" t="s">
        <v>864</v>
      </c>
      <c r="K274" t="s">
        <v>747</v>
      </c>
      <c r="L274" t="s">
        <v>277</v>
      </c>
      <c r="M274" t="s">
        <v>849</v>
      </c>
      <c r="N274" t="s">
        <v>568</v>
      </c>
      <c r="O274" t="s">
        <v>767</v>
      </c>
      <c r="P274" t="s">
        <v>865</v>
      </c>
      <c r="Q274" t="s">
        <v>502</v>
      </c>
      <c r="R274" t="s">
        <v>496</v>
      </c>
      <c r="S274" t="s">
        <v>455</v>
      </c>
      <c r="T274" t="s">
        <v>697</v>
      </c>
      <c r="U274" t="s">
        <v>780</v>
      </c>
      <c r="V274" t="s">
        <v>581</v>
      </c>
      <c r="W274" t="s">
        <v>674</v>
      </c>
      <c r="X274" t="s">
        <v>681</v>
      </c>
      <c r="Y274" t="s">
        <v>551</v>
      </c>
      <c r="Z274" t="s">
        <v>614</v>
      </c>
      <c r="AA274" t="s">
        <v>780</v>
      </c>
      <c r="AB274" t="s">
        <v>511</v>
      </c>
      <c r="AC274" t="s">
        <v>281</v>
      </c>
      <c r="AD274" t="s">
        <v>630</v>
      </c>
    </row>
    <row r="275" spans="1:30" x14ac:dyDescent="0.25">
      <c r="A275" t="s">
        <v>104</v>
      </c>
      <c r="B275" t="s">
        <v>834</v>
      </c>
      <c r="C275" t="s">
        <v>213</v>
      </c>
      <c r="D275" t="s">
        <v>719</v>
      </c>
      <c r="E275" t="s">
        <v>866</v>
      </c>
      <c r="F275" t="s">
        <v>706</v>
      </c>
      <c r="G275" t="s">
        <v>730</v>
      </c>
      <c r="H275" t="s">
        <v>462</v>
      </c>
      <c r="I275" t="s">
        <v>737</v>
      </c>
      <c r="J275" t="s">
        <v>259</v>
      </c>
      <c r="K275" t="s">
        <v>737</v>
      </c>
      <c r="L275" t="s">
        <v>305</v>
      </c>
      <c r="M275" t="s">
        <v>849</v>
      </c>
      <c r="N275" t="s">
        <v>565</v>
      </c>
      <c r="O275" t="s">
        <v>867</v>
      </c>
      <c r="P275" t="s">
        <v>723</v>
      </c>
      <c r="Q275" t="s">
        <v>868</v>
      </c>
      <c r="R275" t="s">
        <v>843</v>
      </c>
      <c r="S275" t="s">
        <v>694</v>
      </c>
      <c r="T275" t="s">
        <v>729</v>
      </c>
      <c r="U275" t="s">
        <v>780</v>
      </c>
      <c r="V275" t="s">
        <v>702</v>
      </c>
      <c r="W275" t="s">
        <v>687</v>
      </c>
      <c r="X275" t="s">
        <v>832</v>
      </c>
      <c r="Y275" t="s">
        <v>602</v>
      </c>
      <c r="Z275" t="s">
        <v>716</v>
      </c>
      <c r="AA275" t="s">
        <v>788</v>
      </c>
      <c r="AB275" t="s">
        <v>746</v>
      </c>
      <c r="AC275" t="s">
        <v>527</v>
      </c>
      <c r="AD275" t="s">
        <v>784</v>
      </c>
    </row>
    <row r="276" spans="1:30" x14ac:dyDescent="0.25">
      <c r="A276" t="s">
        <v>60</v>
      </c>
      <c r="B276" t="s">
        <v>834</v>
      </c>
      <c r="C276" t="s">
        <v>228</v>
      </c>
      <c r="D276" t="s">
        <v>764</v>
      </c>
      <c r="E276" t="s">
        <v>869</v>
      </c>
      <c r="F276" t="s">
        <v>471</v>
      </c>
      <c r="G276" t="s">
        <v>807</v>
      </c>
      <c r="H276" t="s">
        <v>575</v>
      </c>
      <c r="I276" t="s">
        <v>810</v>
      </c>
      <c r="J276" t="s">
        <v>812</v>
      </c>
      <c r="K276" t="s">
        <v>699</v>
      </c>
      <c r="L276" t="s">
        <v>305</v>
      </c>
      <c r="M276" t="s">
        <v>849</v>
      </c>
      <c r="N276" t="s">
        <v>285</v>
      </c>
      <c r="O276" t="s">
        <v>786</v>
      </c>
      <c r="P276" t="s">
        <v>741</v>
      </c>
      <c r="Q276" t="s">
        <v>870</v>
      </c>
      <c r="R276" t="s">
        <v>820</v>
      </c>
      <c r="S276" t="s">
        <v>778</v>
      </c>
      <c r="T276" t="s">
        <v>711</v>
      </c>
      <c r="U276" t="s">
        <v>79</v>
      </c>
      <c r="V276" t="s">
        <v>756</v>
      </c>
      <c r="W276" t="s">
        <v>713</v>
      </c>
      <c r="X276" t="s">
        <v>627</v>
      </c>
      <c r="Y276" t="s">
        <v>626</v>
      </c>
      <c r="Z276" t="s">
        <v>735</v>
      </c>
      <c r="AA276" t="s">
        <v>361</v>
      </c>
      <c r="AB276" t="s">
        <v>813</v>
      </c>
      <c r="AC276" t="s">
        <v>815</v>
      </c>
      <c r="AD276" t="s">
        <v>820</v>
      </c>
    </row>
    <row r="277" spans="1:30" x14ac:dyDescent="0.25">
      <c r="A277" t="s">
        <v>85</v>
      </c>
      <c r="B277" t="s">
        <v>834</v>
      </c>
      <c r="C277" t="s">
        <v>228</v>
      </c>
      <c r="D277" t="s">
        <v>683</v>
      </c>
      <c r="E277" t="s">
        <v>871</v>
      </c>
      <c r="F277" t="s">
        <v>753</v>
      </c>
      <c r="G277" t="s">
        <v>784</v>
      </c>
      <c r="H277" t="s">
        <v>410</v>
      </c>
      <c r="I277" t="s">
        <v>820</v>
      </c>
      <c r="J277" t="s">
        <v>872</v>
      </c>
      <c r="K277" t="s">
        <v>706</v>
      </c>
      <c r="L277" t="s">
        <v>244</v>
      </c>
      <c r="M277" t="s">
        <v>203</v>
      </c>
      <c r="N277" t="s">
        <v>589</v>
      </c>
      <c r="O277" t="s">
        <v>772</v>
      </c>
      <c r="P277" t="s">
        <v>873</v>
      </c>
      <c r="Q277" t="s">
        <v>874</v>
      </c>
      <c r="R277" t="s">
        <v>770</v>
      </c>
      <c r="S277" t="s">
        <v>562</v>
      </c>
      <c r="T277" t="s">
        <v>458</v>
      </c>
      <c r="U277" t="s">
        <v>738</v>
      </c>
      <c r="V277" t="s">
        <v>593</v>
      </c>
      <c r="W277" t="s">
        <v>285</v>
      </c>
      <c r="X277" t="s">
        <v>496</v>
      </c>
      <c r="Y277" t="s">
        <v>526</v>
      </c>
      <c r="Z277" t="s">
        <v>579</v>
      </c>
      <c r="AA277" t="s">
        <v>734</v>
      </c>
      <c r="AB277" t="s">
        <v>816</v>
      </c>
      <c r="AC277" t="s">
        <v>716</v>
      </c>
      <c r="AD277" t="s">
        <v>230</v>
      </c>
    </row>
    <row r="278" spans="1:30" x14ac:dyDescent="0.25">
      <c r="A278" t="s">
        <v>104</v>
      </c>
      <c r="B278" t="s">
        <v>834</v>
      </c>
      <c r="C278" t="s">
        <v>228</v>
      </c>
      <c r="D278" t="s">
        <v>687</v>
      </c>
      <c r="E278" t="s">
        <v>875</v>
      </c>
      <c r="F278" t="s">
        <v>590</v>
      </c>
      <c r="G278" t="s">
        <v>476</v>
      </c>
      <c r="H278" t="s">
        <v>531</v>
      </c>
      <c r="I278" t="s">
        <v>791</v>
      </c>
      <c r="J278" t="s">
        <v>857</v>
      </c>
      <c r="K278" t="s">
        <v>696</v>
      </c>
      <c r="L278" t="s">
        <v>208</v>
      </c>
      <c r="M278" t="s">
        <v>748</v>
      </c>
      <c r="N278" t="s">
        <v>587</v>
      </c>
      <c r="O278" t="s">
        <v>691</v>
      </c>
      <c r="P278" t="s">
        <v>831</v>
      </c>
      <c r="Q278" t="s">
        <v>596</v>
      </c>
      <c r="R278" t="s">
        <v>807</v>
      </c>
      <c r="S278" t="s">
        <v>643</v>
      </c>
      <c r="T278" t="s">
        <v>391</v>
      </c>
      <c r="U278" t="s">
        <v>738</v>
      </c>
      <c r="V278" t="s">
        <v>613</v>
      </c>
      <c r="W278" t="s">
        <v>681</v>
      </c>
      <c r="X278" t="s">
        <v>797</v>
      </c>
      <c r="Y278" t="s">
        <v>639</v>
      </c>
      <c r="Z278" t="s">
        <v>749</v>
      </c>
      <c r="AA278" t="s">
        <v>745</v>
      </c>
      <c r="AB278" t="s">
        <v>520</v>
      </c>
      <c r="AC278" t="s">
        <v>496</v>
      </c>
      <c r="AD278" t="s">
        <v>727</v>
      </c>
    </row>
    <row r="279" spans="1:30" x14ac:dyDescent="0.25">
      <c r="A279" t="s">
        <v>60</v>
      </c>
      <c r="B279" t="s">
        <v>834</v>
      </c>
      <c r="C279" t="s">
        <v>238</v>
      </c>
      <c r="D279" t="s">
        <v>716</v>
      </c>
      <c r="E279" t="s">
        <v>876</v>
      </c>
      <c r="F279" t="s">
        <v>743</v>
      </c>
      <c r="G279" t="s">
        <v>476</v>
      </c>
      <c r="H279" t="s">
        <v>448</v>
      </c>
      <c r="I279" t="s">
        <v>709</v>
      </c>
      <c r="J279" t="s">
        <v>877</v>
      </c>
      <c r="K279" t="s">
        <v>708</v>
      </c>
      <c r="L279" t="s">
        <v>300</v>
      </c>
      <c r="M279" t="s">
        <v>203</v>
      </c>
      <c r="N279" t="s">
        <v>685</v>
      </c>
      <c r="O279" t="s">
        <v>769</v>
      </c>
      <c r="P279" t="s">
        <v>387</v>
      </c>
      <c r="Q279" t="s">
        <v>878</v>
      </c>
      <c r="R279" t="s">
        <v>833</v>
      </c>
      <c r="S279" t="s">
        <v>758</v>
      </c>
      <c r="T279" t="s">
        <v>832</v>
      </c>
      <c r="U279" t="s">
        <v>79</v>
      </c>
      <c r="V279" t="s">
        <v>695</v>
      </c>
      <c r="W279" t="s">
        <v>391</v>
      </c>
      <c r="X279" t="s">
        <v>663</v>
      </c>
      <c r="Y279" t="s">
        <v>756</v>
      </c>
      <c r="Z279" t="s">
        <v>398</v>
      </c>
      <c r="AA279" t="s">
        <v>879</v>
      </c>
      <c r="AB279" t="s">
        <v>717</v>
      </c>
      <c r="AC279" t="s">
        <v>746</v>
      </c>
      <c r="AD279" t="s">
        <v>745</v>
      </c>
    </row>
    <row r="280" spans="1:30" x14ac:dyDescent="0.25">
      <c r="A280" t="s">
        <v>85</v>
      </c>
      <c r="B280" t="s">
        <v>834</v>
      </c>
      <c r="C280" t="s">
        <v>238</v>
      </c>
      <c r="D280" t="s">
        <v>758</v>
      </c>
      <c r="E280" t="s">
        <v>880</v>
      </c>
      <c r="F280" t="s">
        <v>881</v>
      </c>
      <c r="G280" t="s">
        <v>815</v>
      </c>
      <c r="H280" t="s">
        <v>632</v>
      </c>
      <c r="I280" t="s">
        <v>833</v>
      </c>
      <c r="J280" t="s">
        <v>882</v>
      </c>
      <c r="K280" t="s">
        <v>668</v>
      </c>
      <c r="L280" t="s">
        <v>245</v>
      </c>
      <c r="M280" t="s">
        <v>873</v>
      </c>
      <c r="N280" t="s">
        <v>592</v>
      </c>
      <c r="O280" t="s">
        <v>881</v>
      </c>
      <c r="P280" t="s">
        <v>772</v>
      </c>
      <c r="Q280" t="s">
        <v>874</v>
      </c>
      <c r="R280" t="s">
        <v>689</v>
      </c>
      <c r="S280" t="s">
        <v>633</v>
      </c>
      <c r="T280" t="s">
        <v>678</v>
      </c>
      <c r="U280" t="s">
        <v>859</v>
      </c>
      <c r="V280" t="s">
        <v>518</v>
      </c>
      <c r="W280" t="s">
        <v>474</v>
      </c>
      <c r="X280" t="s">
        <v>806</v>
      </c>
      <c r="Y280" t="s">
        <v>564</v>
      </c>
      <c r="Z280" t="s">
        <v>650</v>
      </c>
      <c r="AA280" t="s">
        <v>833</v>
      </c>
      <c r="AB280" t="s">
        <v>883</v>
      </c>
      <c r="AC280" t="s">
        <v>679</v>
      </c>
      <c r="AD280" t="s">
        <v>511</v>
      </c>
    </row>
    <row r="281" spans="1:30" x14ac:dyDescent="0.25">
      <c r="A281" t="s">
        <v>104</v>
      </c>
      <c r="B281" t="s">
        <v>834</v>
      </c>
      <c r="C281" t="s">
        <v>238</v>
      </c>
      <c r="D281" t="s">
        <v>672</v>
      </c>
      <c r="E281" t="s">
        <v>884</v>
      </c>
      <c r="F281" t="s">
        <v>759</v>
      </c>
      <c r="G281" t="s">
        <v>476</v>
      </c>
      <c r="H281" t="s">
        <v>535</v>
      </c>
      <c r="I281" t="s">
        <v>644</v>
      </c>
      <c r="J281" t="s">
        <v>885</v>
      </c>
      <c r="K281" t="s">
        <v>791</v>
      </c>
      <c r="L281" t="s">
        <v>258</v>
      </c>
      <c r="M281" t="s">
        <v>720</v>
      </c>
      <c r="N281" t="s">
        <v>484</v>
      </c>
      <c r="O281" t="s">
        <v>722</v>
      </c>
      <c r="P281" t="s">
        <v>759</v>
      </c>
      <c r="Q281" t="s">
        <v>886</v>
      </c>
      <c r="R281" t="s">
        <v>815</v>
      </c>
      <c r="S281" t="s">
        <v>626</v>
      </c>
      <c r="T281" t="s">
        <v>761</v>
      </c>
      <c r="U281" t="s">
        <v>859</v>
      </c>
      <c r="V281" t="s">
        <v>649</v>
      </c>
      <c r="W281" t="s">
        <v>681</v>
      </c>
      <c r="X281" t="s">
        <v>738</v>
      </c>
      <c r="Y281" t="s">
        <v>565</v>
      </c>
      <c r="Z281" t="s">
        <v>680</v>
      </c>
      <c r="AA281" t="s">
        <v>788</v>
      </c>
      <c r="AB281" t="s">
        <v>723</v>
      </c>
      <c r="AC281" t="s">
        <v>737</v>
      </c>
      <c r="AD281" t="s">
        <v>739</v>
      </c>
    </row>
    <row r="282" spans="1:30" x14ac:dyDescent="0.25">
      <c r="A282" t="s">
        <v>60</v>
      </c>
      <c r="B282" t="s">
        <v>834</v>
      </c>
      <c r="C282" t="s">
        <v>264</v>
      </c>
      <c r="D282" t="s">
        <v>285</v>
      </c>
      <c r="E282" t="s">
        <v>887</v>
      </c>
      <c r="F282" t="s">
        <v>888</v>
      </c>
      <c r="G282" t="s">
        <v>740</v>
      </c>
      <c r="H282" t="s">
        <v>285</v>
      </c>
      <c r="I282" t="s">
        <v>680</v>
      </c>
      <c r="J282" t="s">
        <v>889</v>
      </c>
      <c r="K282" t="s">
        <v>760</v>
      </c>
      <c r="L282" t="s">
        <v>191</v>
      </c>
      <c r="M282" t="s">
        <v>890</v>
      </c>
      <c r="N282" t="s">
        <v>496</v>
      </c>
      <c r="O282" t="s">
        <v>570</v>
      </c>
      <c r="P282" t="s">
        <v>782</v>
      </c>
      <c r="Q282" t="s">
        <v>891</v>
      </c>
      <c r="R282" t="s">
        <v>738</v>
      </c>
      <c r="S282" t="s">
        <v>806</v>
      </c>
      <c r="T282" t="s">
        <v>780</v>
      </c>
      <c r="U282" t="s">
        <v>79</v>
      </c>
      <c r="V282" t="s">
        <v>672</v>
      </c>
      <c r="W282" t="s">
        <v>735</v>
      </c>
      <c r="X282" t="s">
        <v>507</v>
      </c>
      <c r="Y282" t="s">
        <v>700</v>
      </c>
      <c r="Z282" t="s">
        <v>476</v>
      </c>
      <c r="AA282" t="s">
        <v>786</v>
      </c>
      <c r="AB282" t="s">
        <v>717</v>
      </c>
      <c r="AC282" t="s">
        <v>698</v>
      </c>
      <c r="AD282" t="s">
        <v>816</v>
      </c>
    </row>
    <row r="283" spans="1:30" x14ac:dyDescent="0.25">
      <c r="A283" t="s">
        <v>85</v>
      </c>
      <c r="B283" t="s">
        <v>834</v>
      </c>
      <c r="C283" t="s">
        <v>264</v>
      </c>
      <c r="D283" t="s">
        <v>754</v>
      </c>
      <c r="E283" t="s">
        <v>892</v>
      </c>
      <c r="F283" t="s">
        <v>574</v>
      </c>
      <c r="G283" t="s">
        <v>784</v>
      </c>
      <c r="H283" t="s">
        <v>606</v>
      </c>
      <c r="I283" t="s">
        <v>689</v>
      </c>
      <c r="J283" t="s">
        <v>893</v>
      </c>
      <c r="K283" t="s">
        <v>808</v>
      </c>
      <c r="L283" t="s">
        <v>224</v>
      </c>
      <c r="M283" t="s">
        <v>759</v>
      </c>
      <c r="N283" t="s">
        <v>544</v>
      </c>
      <c r="O283" t="s">
        <v>800</v>
      </c>
      <c r="P283" t="s">
        <v>851</v>
      </c>
      <c r="Q283" t="s">
        <v>894</v>
      </c>
      <c r="R283" t="s">
        <v>783</v>
      </c>
      <c r="S283" t="s">
        <v>550</v>
      </c>
      <c r="T283" t="s">
        <v>762</v>
      </c>
      <c r="U283" t="s">
        <v>831</v>
      </c>
      <c r="V283" t="s">
        <v>653</v>
      </c>
      <c r="W283" t="s">
        <v>474</v>
      </c>
      <c r="X283" t="s">
        <v>391</v>
      </c>
      <c r="Y283" t="s">
        <v>455</v>
      </c>
      <c r="Z283" t="s">
        <v>665</v>
      </c>
      <c r="AA283" t="s">
        <v>739</v>
      </c>
      <c r="AB283" t="s">
        <v>750</v>
      </c>
      <c r="AC283" t="s">
        <v>749</v>
      </c>
      <c r="AD283" t="s">
        <v>785</v>
      </c>
    </row>
    <row r="284" spans="1:30" x14ac:dyDescent="0.25">
      <c r="A284" t="s">
        <v>104</v>
      </c>
      <c r="B284" t="s">
        <v>834</v>
      </c>
      <c r="C284" t="s">
        <v>264</v>
      </c>
      <c r="D284" t="s">
        <v>695</v>
      </c>
      <c r="E284" t="s">
        <v>895</v>
      </c>
      <c r="F284" t="s">
        <v>631</v>
      </c>
      <c r="G284" t="s">
        <v>740</v>
      </c>
      <c r="H284" t="s">
        <v>599</v>
      </c>
      <c r="I284" t="s">
        <v>687</v>
      </c>
      <c r="J284" t="s">
        <v>896</v>
      </c>
      <c r="K284" t="s">
        <v>388</v>
      </c>
      <c r="L284" t="s">
        <v>229</v>
      </c>
      <c r="M284" t="s">
        <v>855</v>
      </c>
      <c r="N284" t="s">
        <v>680</v>
      </c>
      <c r="O284" t="s">
        <v>536</v>
      </c>
      <c r="P284" t="s">
        <v>779</v>
      </c>
      <c r="Q284" t="s">
        <v>897</v>
      </c>
      <c r="R284" t="s">
        <v>746</v>
      </c>
      <c r="S284" t="s">
        <v>660</v>
      </c>
      <c r="T284" t="s">
        <v>735</v>
      </c>
      <c r="U284" t="s">
        <v>831</v>
      </c>
      <c r="V284" t="s">
        <v>187</v>
      </c>
      <c r="W284" t="s">
        <v>635</v>
      </c>
      <c r="X284" t="s">
        <v>804</v>
      </c>
      <c r="Y284" t="s">
        <v>575</v>
      </c>
      <c r="Z284" t="s">
        <v>687</v>
      </c>
      <c r="AA284" t="s">
        <v>841</v>
      </c>
      <c r="AB284" t="s">
        <v>620</v>
      </c>
      <c r="AC284" t="s">
        <v>634</v>
      </c>
      <c r="AD284" t="s">
        <v>520</v>
      </c>
    </row>
    <row r="285" spans="1:30" x14ac:dyDescent="0.25">
      <c r="A285" t="s">
        <v>60</v>
      </c>
      <c r="B285" t="s">
        <v>834</v>
      </c>
      <c r="C285" t="s">
        <v>273</v>
      </c>
      <c r="D285" t="s">
        <v>626</v>
      </c>
      <c r="E285" t="s">
        <v>898</v>
      </c>
      <c r="F285" t="s">
        <v>899</v>
      </c>
      <c r="G285" t="s">
        <v>230</v>
      </c>
      <c r="H285" t="s">
        <v>496</v>
      </c>
      <c r="I285" t="s">
        <v>721</v>
      </c>
      <c r="J285" t="s">
        <v>900</v>
      </c>
      <c r="K285" t="s">
        <v>663</v>
      </c>
      <c r="L285" t="s">
        <v>262</v>
      </c>
      <c r="M285" t="s">
        <v>624</v>
      </c>
      <c r="N285" t="s">
        <v>807</v>
      </c>
      <c r="O285" t="s">
        <v>901</v>
      </c>
      <c r="P285" t="s">
        <v>794</v>
      </c>
      <c r="Q285" t="s">
        <v>902</v>
      </c>
      <c r="R285" t="s">
        <v>723</v>
      </c>
      <c r="S285" t="s">
        <v>713</v>
      </c>
      <c r="T285" t="s">
        <v>738</v>
      </c>
      <c r="U285" t="s">
        <v>79</v>
      </c>
      <c r="V285" t="s">
        <v>681</v>
      </c>
      <c r="W285" t="s">
        <v>807</v>
      </c>
      <c r="X285" t="s">
        <v>786</v>
      </c>
      <c r="Y285" t="s">
        <v>756</v>
      </c>
      <c r="Z285" t="s">
        <v>784</v>
      </c>
      <c r="AA285" t="s">
        <v>691</v>
      </c>
      <c r="AB285" t="s">
        <v>704</v>
      </c>
      <c r="AC285" t="s">
        <v>511</v>
      </c>
      <c r="AD285" t="s">
        <v>703</v>
      </c>
    </row>
    <row r="286" spans="1:30" x14ac:dyDescent="0.25">
      <c r="A286" t="s">
        <v>85</v>
      </c>
      <c r="B286" t="s">
        <v>834</v>
      </c>
      <c r="C286" t="s">
        <v>273</v>
      </c>
      <c r="D286" t="s">
        <v>527</v>
      </c>
      <c r="E286" t="s">
        <v>903</v>
      </c>
      <c r="F286" t="s">
        <v>904</v>
      </c>
      <c r="G286" t="s">
        <v>499</v>
      </c>
      <c r="H286" t="s">
        <v>623</v>
      </c>
      <c r="I286" t="s">
        <v>754</v>
      </c>
      <c r="J286" t="s">
        <v>905</v>
      </c>
      <c r="K286" t="s">
        <v>861</v>
      </c>
      <c r="L286" t="s">
        <v>252</v>
      </c>
      <c r="M286" t="s">
        <v>769</v>
      </c>
      <c r="N286" t="s">
        <v>724</v>
      </c>
      <c r="O286" t="s">
        <v>906</v>
      </c>
      <c r="P286" t="s">
        <v>851</v>
      </c>
      <c r="Q286" t="s">
        <v>907</v>
      </c>
      <c r="R286" t="s">
        <v>773</v>
      </c>
      <c r="S286" t="s">
        <v>578</v>
      </c>
      <c r="T286" t="s">
        <v>733</v>
      </c>
      <c r="U286" t="s">
        <v>520</v>
      </c>
      <c r="V286" t="s">
        <v>477</v>
      </c>
      <c r="W286" t="s">
        <v>525</v>
      </c>
      <c r="X286" t="s">
        <v>630</v>
      </c>
      <c r="Y286" t="s">
        <v>571</v>
      </c>
      <c r="Z286" t="s">
        <v>643</v>
      </c>
      <c r="AA286" t="s">
        <v>620</v>
      </c>
      <c r="AB286" t="s">
        <v>750</v>
      </c>
      <c r="AC286" t="s">
        <v>764</v>
      </c>
      <c r="AD286" t="s">
        <v>620</v>
      </c>
    </row>
    <row r="287" spans="1:30" x14ac:dyDescent="0.25">
      <c r="A287" t="s">
        <v>104</v>
      </c>
      <c r="B287" t="s">
        <v>834</v>
      </c>
      <c r="C287" t="s">
        <v>273</v>
      </c>
      <c r="D287" t="s">
        <v>716</v>
      </c>
      <c r="E287" t="s">
        <v>895</v>
      </c>
      <c r="F287" t="s">
        <v>908</v>
      </c>
      <c r="G287" t="s">
        <v>752</v>
      </c>
      <c r="H287" t="s">
        <v>749</v>
      </c>
      <c r="I287" t="s">
        <v>684</v>
      </c>
      <c r="J287" t="s">
        <v>909</v>
      </c>
      <c r="K287" t="s">
        <v>795</v>
      </c>
      <c r="L287" t="s">
        <v>300</v>
      </c>
      <c r="M287" t="s">
        <v>775</v>
      </c>
      <c r="N287" t="s">
        <v>635</v>
      </c>
      <c r="O287" t="s">
        <v>881</v>
      </c>
      <c r="P287" t="s">
        <v>492</v>
      </c>
      <c r="Q287" t="s">
        <v>910</v>
      </c>
      <c r="R287" t="s">
        <v>832</v>
      </c>
      <c r="S287" t="s">
        <v>285</v>
      </c>
      <c r="T287" t="s">
        <v>476</v>
      </c>
      <c r="U287" t="s">
        <v>520</v>
      </c>
      <c r="V287" t="s">
        <v>626</v>
      </c>
      <c r="W287" t="s">
        <v>754</v>
      </c>
      <c r="X287" t="s">
        <v>755</v>
      </c>
      <c r="Y287" t="s">
        <v>623</v>
      </c>
      <c r="Z287" t="s">
        <v>781</v>
      </c>
      <c r="AA287" t="s">
        <v>911</v>
      </c>
      <c r="AB287" t="s">
        <v>707</v>
      </c>
      <c r="AC287" t="s">
        <v>644</v>
      </c>
      <c r="AD287" t="s">
        <v>487</v>
      </c>
    </row>
    <row r="288" spans="1:30" hidden="1" x14ac:dyDescent="0.25">
      <c r="A288" t="s">
        <v>60</v>
      </c>
      <c r="B288" t="s">
        <v>912</v>
      </c>
      <c r="C288" t="s">
        <v>62</v>
      </c>
      <c r="D288" t="s">
        <v>694</v>
      </c>
      <c r="E288" t="s">
        <v>913</v>
      </c>
      <c r="F288" t="s">
        <v>899</v>
      </c>
      <c r="G288" t="s">
        <v>230</v>
      </c>
      <c r="H288" t="s">
        <v>757</v>
      </c>
      <c r="I288" t="s">
        <v>810</v>
      </c>
      <c r="J288" t="s">
        <v>914</v>
      </c>
      <c r="K288" t="s">
        <v>663</v>
      </c>
      <c r="L288" t="s">
        <v>190</v>
      </c>
      <c r="M288" t="s">
        <v>794</v>
      </c>
      <c r="N288" t="s">
        <v>741</v>
      </c>
      <c r="O288" t="s">
        <v>566</v>
      </c>
      <c r="P288" t="s">
        <v>387</v>
      </c>
      <c r="Q288" t="s">
        <v>915</v>
      </c>
      <c r="R288" t="s">
        <v>745</v>
      </c>
      <c r="S288" t="s">
        <v>398</v>
      </c>
      <c r="T288" t="s">
        <v>388</v>
      </c>
      <c r="U288" t="s">
        <v>79</v>
      </c>
      <c r="V288" t="s">
        <v>791</v>
      </c>
      <c r="W288" t="s">
        <v>784</v>
      </c>
      <c r="X288" t="s">
        <v>879</v>
      </c>
      <c r="Y288" t="s">
        <v>672</v>
      </c>
      <c r="Z288" t="s">
        <v>640</v>
      </c>
      <c r="AA288" t="s">
        <v>624</v>
      </c>
      <c r="AB288" t="s">
        <v>717</v>
      </c>
      <c r="AC288" t="s">
        <v>760</v>
      </c>
      <c r="AD288" t="s">
        <v>788</v>
      </c>
    </row>
    <row r="289" spans="1:30" hidden="1" x14ac:dyDescent="0.25">
      <c r="A289" t="s">
        <v>85</v>
      </c>
      <c r="B289" t="s">
        <v>912</v>
      </c>
      <c r="C289" t="s">
        <v>62</v>
      </c>
      <c r="D289" t="s">
        <v>670</v>
      </c>
      <c r="E289" t="s">
        <v>916</v>
      </c>
      <c r="F289" t="s">
        <v>917</v>
      </c>
      <c r="G289" t="s">
        <v>763</v>
      </c>
      <c r="H289" t="s">
        <v>540</v>
      </c>
      <c r="I289" t="s">
        <v>771</v>
      </c>
      <c r="J289" t="s">
        <v>918</v>
      </c>
      <c r="K289" t="s">
        <v>382</v>
      </c>
      <c r="L289" t="s">
        <v>239</v>
      </c>
      <c r="M289" t="s">
        <v>775</v>
      </c>
      <c r="N289" t="s">
        <v>721</v>
      </c>
      <c r="O289" t="s">
        <v>798</v>
      </c>
      <c r="P289" t="s">
        <v>782</v>
      </c>
      <c r="Q289" t="s">
        <v>919</v>
      </c>
      <c r="R289" t="s">
        <v>590</v>
      </c>
      <c r="S289" t="s">
        <v>653</v>
      </c>
      <c r="T289" t="s">
        <v>770</v>
      </c>
      <c r="U289" t="s">
        <v>356</v>
      </c>
      <c r="V289" t="s">
        <v>613</v>
      </c>
      <c r="W289" t="s">
        <v>276</v>
      </c>
      <c r="X289" t="s">
        <v>752</v>
      </c>
      <c r="Y289" t="s">
        <v>598</v>
      </c>
      <c r="Z289" t="s">
        <v>285</v>
      </c>
      <c r="AA289" t="s">
        <v>741</v>
      </c>
      <c r="AB289" t="s">
        <v>356</v>
      </c>
      <c r="AC289" t="s">
        <v>736</v>
      </c>
      <c r="AD289" t="s">
        <v>481</v>
      </c>
    </row>
    <row r="290" spans="1:30" hidden="1" x14ac:dyDescent="0.25">
      <c r="A290" t="s">
        <v>104</v>
      </c>
      <c r="B290" t="s">
        <v>912</v>
      </c>
      <c r="C290" t="s">
        <v>62</v>
      </c>
      <c r="D290" t="s">
        <v>660</v>
      </c>
      <c r="E290" t="s">
        <v>528</v>
      </c>
      <c r="F290" t="s">
        <v>908</v>
      </c>
      <c r="G290" t="s">
        <v>752</v>
      </c>
      <c r="H290" t="s">
        <v>791</v>
      </c>
      <c r="I290" t="s">
        <v>733</v>
      </c>
      <c r="J290" t="s">
        <v>920</v>
      </c>
      <c r="K290" t="s">
        <v>507</v>
      </c>
      <c r="L290" t="s">
        <v>157</v>
      </c>
      <c r="M290" t="s">
        <v>768</v>
      </c>
      <c r="N290" t="s">
        <v>225</v>
      </c>
      <c r="O290" t="s">
        <v>921</v>
      </c>
      <c r="P290" t="s">
        <v>720</v>
      </c>
      <c r="Q290" t="s">
        <v>922</v>
      </c>
      <c r="R290" t="s">
        <v>780</v>
      </c>
      <c r="S290" t="s">
        <v>700</v>
      </c>
      <c r="T290" t="s">
        <v>499</v>
      </c>
      <c r="U290" t="s">
        <v>356</v>
      </c>
      <c r="V290" t="s">
        <v>726</v>
      </c>
      <c r="W290" t="s">
        <v>496</v>
      </c>
      <c r="X290" t="s">
        <v>732</v>
      </c>
      <c r="Y290" t="s">
        <v>652</v>
      </c>
      <c r="Z290" t="s">
        <v>733</v>
      </c>
      <c r="AA290" t="s">
        <v>743</v>
      </c>
      <c r="AB290" t="s">
        <v>388</v>
      </c>
      <c r="AC290" t="s">
        <v>773</v>
      </c>
      <c r="AD290" t="s">
        <v>753</v>
      </c>
    </row>
    <row r="291" spans="1:30" hidden="1" x14ac:dyDescent="0.25">
      <c r="A291" t="s">
        <v>60</v>
      </c>
      <c r="B291" t="s">
        <v>912</v>
      </c>
      <c r="C291" t="s">
        <v>116</v>
      </c>
      <c r="D291" t="s">
        <v>597</v>
      </c>
      <c r="E291" t="s">
        <v>923</v>
      </c>
      <c r="F291" t="s">
        <v>714</v>
      </c>
      <c r="G291" t="s">
        <v>763</v>
      </c>
      <c r="H291" t="s">
        <v>775</v>
      </c>
      <c r="I291" t="s">
        <v>697</v>
      </c>
      <c r="J291" t="s">
        <v>754</v>
      </c>
      <c r="K291" t="s">
        <v>755</v>
      </c>
      <c r="L291" t="s">
        <v>260</v>
      </c>
      <c r="M291" t="s">
        <v>829</v>
      </c>
      <c r="N291" t="s">
        <v>849</v>
      </c>
      <c r="O291" t="s">
        <v>501</v>
      </c>
      <c r="P291" t="s">
        <v>727</v>
      </c>
      <c r="Q291" t="s">
        <v>922</v>
      </c>
      <c r="R291" t="s">
        <v>627</v>
      </c>
      <c r="S291" t="s">
        <v>784</v>
      </c>
      <c r="T291" t="s">
        <v>520</v>
      </c>
      <c r="U291" t="s">
        <v>79</v>
      </c>
      <c r="V291" t="s">
        <v>763</v>
      </c>
      <c r="W291" t="s">
        <v>757</v>
      </c>
      <c r="X291" t="s">
        <v>566</v>
      </c>
      <c r="Y291" t="s">
        <v>770</v>
      </c>
      <c r="Z291" t="s">
        <v>723</v>
      </c>
      <c r="AA291" t="s">
        <v>901</v>
      </c>
      <c r="AB291" t="s">
        <v>511</v>
      </c>
      <c r="AC291" t="s">
        <v>804</v>
      </c>
      <c r="AD291" t="s">
        <v>785</v>
      </c>
    </row>
    <row r="292" spans="1:30" hidden="1" x14ac:dyDescent="0.25">
      <c r="A292" t="s">
        <v>85</v>
      </c>
      <c r="B292" t="s">
        <v>912</v>
      </c>
      <c r="C292" t="s">
        <v>116</v>
      </c>
      <c r="D292" t="s">
        <v>736</v>
      </c>
      <c r="E292" t="s">
        <v>924</v>
      </c>
      <c r="F292" t="s">
        <v>824</v>
      </c>
      <c r="G292" t="s">
        <v>640</v>
      </c>
      <c r="H292" t="s">
        <v>584</v>
      </c>
      <c r="I292" t="s">
        <v>230</v>
      </c>
      <c r="J292" t="s">
        <v>925</v>
      </c>
      <c r="K292" t="s">
        <v>816</v>
      </c>
      <c r="L292" t="s">
        <v>191</v>
      </c>
      <c r="M292" t="s">
        <v>879</v>
      </c>
      <c r="N292" t="s">
        <v>635</v>
      </c>
      <c r="O292" t="s">
        <v>842</v>
      </c>
      <c r="P292" t="s">
        <v>512</v>
      </c>
      <c r="Q292" t="s">
        <v>926</v>
      </c>
      <c r="R292" t="s">
        <v>499</v>
      </c>
      <c r="S292" t="s">
        <v>531</v>
      </c>
      <c r="T292" t="s">
        <v>225</v>
      </c>
      <c r="U292" t="s">
        <v>816</v>
      </c>
      <c r="V292" t="s">
        <v>742</v>
      </c>
      <c r="W292" t="s">
        <v>680</v>
      </c>
      <c r="X292" t="s">
        <v>738</v>
      </c>
      <c r="Y292" t="s">
        <v>404</v>
      </c>
      <c r="Z292" t="s">
        <v>705</v>
      </c>
      <c r="AA292" t="s">
        <v>704</v>
      </c>
      <c r="AB292" t="s">
        <v>785</v>
      </c>
      <c r="AC292" t="s">
        <v>699</v>
      </c>
      <c r="AD292" t="s">
        <v>859</v>
      </c>
    </row>
    <row r="293" spans="1:30" hidden="1" x14ac:dyDescent="0.25">
      <c r="A293" t="s">
        <v>104</v>
      </c>
      <c r="B293" t="s">
        <v>912</v>
      </c>
      <c r="C293" t="s">
        <v>116</v>
      </c>
      <c r="D293" t="s">
        <v>643</v>
      </c>
      <c r="E293" t="s">
        <v>922</v>
      </c>
      <c r="F293" t="s">
        <v>656</v>
      </c>
      <c r="G293" t="s">
        <v>727</v>
      </c>
      <c r="H293" t="s">
        <v>808</v>
      </c>
      <c r="I293" t="s">
        <v>634</v>
      </c>
      <c r="J293" t="s">
        <v>849</v>
      </c>
      <c r="K293" t="s">
        <v>375</v>
      </c>
      <c r="L293" t="s">
        <v>132</v>
      </c>
      <c r="M293" t="s">
        <v>790</v>
      </c>
      <c r="N293" t="s">
        <v>780</v>
      </c>
      <c r="O293" t="s">
        <v>577</v>
      </c>
      <c r="P293" t="s">
        <v>620</v>
      </c>
      <c r="Q293" t="s">
        <v>927</v>
      </c>
      <c r="R293" t="s">
        <v>804</v>
      </c>
      <c r="S293" t="s">
        <v>685</v>
      </c>
      <c r="T293" t="s">
        <v>777</v>
      </c>
      <c r="U293" t="s">
        <v>816</v>
      </c>
      <c r="V293" t="s">
        <v>398</v>
      </c>
      <c r="W293" t="s">
        <v>791</v>
      </c>
      <c r="X293" t="s">
        <v>873</v>
      </c>
      <c r="Y293" t="s">
        <v>474</v>
      </c>
      <c r="Z293" t="s">
        <v>683</v>
      </c>
      <c r="AA293" t="s">
        <v>663</v>
      </c>
      <c r="AB293" t="s">
        <v>777</v>
      </c>
      <c r="AC293" t="s">
        <v>807</v>
      </c>
      <c r="AD293" t="s">
        <v>704</v>
      </c>
    </row>
    <row r="294" spans="1:30" hidden="1" x14ac:dyDescent="0.25">
      <c r="A294" t="s">
        <v>60</v>
      </c>
      <c r="B294" t="s">
        <v>912</v>
      </c>
      <c r="C294" t="s">
        <v>138</v>
      </c>
      <c r="D294" t="s">
        <v>677</v>
      </c>
      <c r="E294" t="s">
        <v>928</v>
      </c>
      <c r="F294" t="s">
        <v>722</v>
      </c>
      <c r="G294" t="s">
        <v>698</v>
      </c>
      <c r="H294" t="s">
        <v>371</v>
      </c>
      <c r="I294" t="s">
        <v>689</v>
      </c>
      <c r="J294" t="s">
        <v>401</v>
      </c>
      <c r="K294" t="s">
        <v>743</v>
      </c>
      <c r="L294" t="s">
        <v>205</v>
      </c>
      <c r="M294" t="s">
        <v>768</v>
      </c>
      <c r="N294" t="s">
        <v>803</v>
      </c>
      <c r="O294" t="s">
        <v>929</v>
      </c>
      <c r="P294" t="s">
        <v>698</v>
      </c>
      <c r="Q294" t="s">
        <v>930</v>
      </c>
      <c r="R294" t="s">
        <v>387</v>
      </c>
      <c r="S294" t="s">
        <v>763</v>
      </c>
      <c r="T294" t="s">
        <v>487</v>
      </c>
      <c r="U294" t="s">
        <v>931</v>
      </c>
      <c r="V294" t="s">
        <v>481</v>
      </c>
      <c r="W294" t="s">
        <v>757</v>
      </c>
      <c r="X294" t="s">
        <v>516</v>
      </c>
      <c r="Y294" t="s">
        <v>747</v>
      </c>
      <c r="Z294" t="s">
        <v>932</v>
      </c>
      <c r="AA294" t="s">
        <v>536</v>
      </c>
      <c r="AB294" t="s">
        <v>843</v>
      </c>
      <c r="AC294" t="s">
        <v>753</v>
      </c>
      <c r="AD294" t="s">
        <v>785</v>
      </c>
    </row>
    <row r="295" spans="1:30" hidden="1" x14ac:dyDescent="0.25">
      <c r="A295" t="s">
        <v>85</v>
      </c>
      <c r="B295" t="s">
        <v>912</v>
      </c>
      <c r="C295" t="s">
        <v>138</v>
      </c>
      <c r="D295" t="s">
        <v>672</v>
      </c>
      <c r="E295" t="s">
        <v>933</v>
      </c>
      <c r="F295" t="s">
        <v>779</v>
      </c>
      <c r="G295" t="s">
        <v>797</v>
      </c>
      <c r="H295" t="s">
        <v>739</v>
      </c>
      <c r="I295" t="s">
        <v>753</v>
      </c>
      <c r="J295" t="s">
        <v>906</v>
      </c>
      <c r="K295" t="s">
        <v>361</v>
      </c>
      <c r="L295" t="s">
        <v>214</v>
      </c>
      <c r="M295" t="s">
        <v>712</v>
      </c>
      <c r="N295" t="s">
        <v>634</v>
      </c>
      <c r="O295" t="s">
        <v>563</v>
      </c>
      <c r="P295" t="s">
        <v>507</v>
      </c>
      <c r="Q295" t="s">
        <v>934</v>
      </c>
      <c r="R295" t="s">
        <v>640</v>
      </c>
      <c r="S295" t="s">
        <v>601</v>
      </c>
      <c r="T295" t="s">
        <v>771</v>
      </c>
      <c r="U295" t="s">
        <v>865</v>
      </c>
      <c r="V295" t="s">
        <v>757</v>
      </c>
      <c r="W295" t="s">
        <v>709</v>
      </c>
      <c r="X295" t="s">
        <v>620</v>
      </c>
      <c r="Y295" t="s">
        <v>766</v>
      </c>
      <c r="Z295" t="s">
        <v>682</v>
      </c>
      <c r="AA295" t="s">
        <v>483</v>
      </c>
      <c r="AB295" t="s">
        <v>734</v>
      </c>
      <c r="AC295" t="s">
        <v>496</v>
      </c>
      <c r="AD295" t="s">
        <v>620</v>
      </c>
    </row>
    <row r="296" spans="1:30" hidden="1" x14ac:dyDescent="0.25">
      <c r="A296" t="s">
        <v>104</v>
      </c>
      <c r="B296" t="s">
        <v>912</v>
      </c>
      <c r="C296" t="s">
        <v>138</v>
      </c>
      <c r="D296" t="s">
        <v>540</v>
      </c>
      <c r="E296" t="s">
        <v>935</v>
      </c>
      <c r="F296" t="s">
        <v>536</v>
      </c>
      <c r="G296" t="s">
        <v>734</v>
      </c>
      <c r="H296" t="s">
        <v>936</v>
      </c>
      <c r="I296" t="s">
        <v>815</v>
      </c>
      <c r="J296" t="s">
        <v>471</v>
      </c>
      <c r="K296" t="s">
        <v>816</v>
      </c>
      <c r="L296" t="s">
        <v>211</v>
      </c>
      <c r="M296" t="s">
        <v>624</v>
      </c>
      <c r="N296" t="s">
        <v>859</v>
      </c>
      <c r="O296" t="s">
        <v>371</v>
      </c>
      <c r="P296" t="s">
        <v>785</v>
      </c>
      <c r="Q296" t="s">
        <v>937</v>
      </c>
      <c r="R296" t="s">
        <v>932</v>
      </c>
      <c r="S296" t="s">
        <v>726</v>
      </c>
      <c r="T296" t="s">
        <v>739</v>
      </c>
      <c r="U296" t="s">
        <v>865</v>
      </c>
      <c r="V296" t="s">
        <v>780</v>
      </c>
      <c r="W296" t="s">
        <v>644</v>
      </c>
      <c r="X296" t="s">
        <v>659</v>
      </c>
      <c r="Y296" t="s">
        <v>679</v>
      </c>
      <c r="Z296" t="s">
        <v>771</v>
      </c>
      <c r="AA296" t="s">
        <v>795</v>
      </c>
      <c r="AB296" t="s">
        <v>740</v>
      </c>
      <c r="AC296" t="s">
        <v>740</v>
      </c>
      <c r="AD296" t="s">
        <v>388</v>
      </c>
    </row>
    <row r="297" spans="1:30" hidden="1" x14ac:dyDescent="0.25">
      <c r="A297" t="s">
        <v>60</v>
      </c>
      <c r="B297" t="s">
        <v>912</v>
      </c>
      <c r="C297" t="s">
        <v>154</v>
      </c>
      <c r="D297" t="s">
        <v>599</v>
      </c>
      <c r="E297" t="s">
        <v>892</v>
      </c>
      <c r="F297" t="s">
        <v>782</v>
      </c>
      <c r="G297" t="s">
        <v>832</v>
      </c>
      <c r="H297" t="s">
        <v>938</v>
      </c>
      <c r="I297" t="s">
        <v>803</v>
      </c>
      <c r="J297" t="s">
        <v>526</v>
      </c>
      <c r="K297" t="s">
        <v>361</v>
      </c>
      <c r="L297" t="s">
        <v>188</v>
      </c>
      <c r="M297" t="s">
        <v>772</v>
      </c>
      <c r="N297" t="s">
        <v>769</v>
      </c>
      <c r="O297" t="s">
        <v>848</v>
      </c>
      <c r="P297" t="s">
        <v>797</v>
      </c>
      <c r="Q297" t="s">
        <v>939</v>
      </c>
      <c r="R297" t="s">
        <v>703</v>
      </c>
      <c r="S297" t="s">
        <v>640</v>
      </c>
      <c r="T297" t="s">
        <v>865</v>
      </c>
      <c r="U297" t="s">
        <v>931</v>
      </c>
      <c r="V297" t="s">
        <v>481</v>
      </c>
      <c r="W297" t="s">
        <v>780</v>
      </c>
      <c r="X297" t="s">
        <v>508</v>
      </c>
      <c r="Y297" t="s">
        <v>729</v>
      </c>
      <c r="Z297" t="s">
        <v>841</v>
      </c>
      <c r="AA297" t="s">
        <v>789</v>
      </c>
      <c r="AB297" t="s">
        <v>711</v>
      </c>
      <c r="AC297" t="s">
        <v>831</v>
      </c>
      <c r="AD297" t="s">
        <v>483</v>
      </c>
    </row>
    <row r="298" spans="1:30" hidden="1" x14ac:dyDescent="0.25">
      <c r="A298" t="s">
        <v>85</v>
      </c>
      <c r="B298" t="s">
        <v>912</v>
      </c>
      <c r="C298" t="s">
        <v>154</v>
      </c>
      <c r="D298" t="s">
        <v>736</v>
      </c>
      <c r="E298" t="s">
        <v>940</v>
      </c>
      <c r="F298" t="s">
        <v>929</v>
      </c>
      <c r="G298" t="s">
        <v>481</v>
      </c>
      <c r="H298" t="s">
        <v>759</v>
      </c>
      <c r="I298" t="s">
        <v>941</v>
      </c>
      <c r="J298" t="s">
        <v>786</v>
      </c>
      <c r="K298" t="s">
        <v>548</v>
      </c>
      <c r="L298" t="s">
        <v>207</v>
      </c>
      <c r="M298" t="s">
        <v>548</v>
      </c>
      <c r="N298" t="s">
        <v>683</v>
      </c>
      <c r="O298" t="s">
        <v>942</v>
      </c>
      <c r="P298" t="s">
        <v>890</v>
      </c>
      <c r="Q298" t="s">
        <v>943</v>
      </c>
      <c r="R298" t="s">
        <v>760</v>
      </c>
      <c r="S298" t="s">
        <v>572</v>
      </c>
      <c r="T298" t="s">
        <v>807</v>
      </c>
      <c r="U298" t="s">
        <v>759</v>
      </c>
      <c r="V298" t="s">
        <v>734</v>
      </c>
      <c r="W298" t="s">
        <v>736</v>
      </c>
      <c r="X298" t="s">
        <v>745</v>
      </c>
      <c r="Y298" t="s">
        <v>488</v>
      </c>
      <c r="Z298" t="s">
        <v>742</v>
      </c>
      <c r="AA298" t="s">
        <v>483</v>
      </c>
      <c r="AB298" t="s">
        <v>704</v>
      </c>
      <c r="AC298" t="s">
        <v>689</v>
      </c>
      <c r="AD298" t="s">
        <v>831</v>
      </c>
    </row>
    <row r="299" spans="1:30" hidden="1" x14ac:dyDescent="0.25">
      <c r="A299" t="s">
        <v>104</v>
      </c>
      <c r="B299" t="s">
        <v>912</v>
      </c>
      <c r="C299" t="s">
        <v>154</v>
      </c>
      <c r="D299" t="s">
        <v>643</v>
      </c>
      <c r="E299" t="s">
        <v>944</v>
      </c>
      <c r="F299" t="s">
        <v>516</v>
      </c>
      <c r="G299" t="s">
        <v>820</v>
      </c>
      <c r="H299" t="s">
        <v>847</v>
      </c>
      <c r="I299" t="s">
        <v>772</v>
      </c>
      <c r="J299" t="s">
        <v>540</v>
      </c>
      <c r="K299" t="s">
        <v>659</v>
      </c>
      <c r="L299" t="s">
        <v>197</v>
      </c>
      <c r="M299" t="s">
        <v>936</v>
      </c>
      <c r="N299" t="s">
        <v>483</v>
      </c>
      <c r="O299" t="s">
        <v>945</v>
      </c>
      <c r="P299" t="s">
        <v>831</v>
      </c>
      <c r="Q299" t="s">
        <v>894</v>
      </c>
      <c r="R299" t="s">
        <v>375</v>
      </c>
      <c r="S299" t="s">
        <v>781</v>
      </c>
      <c r="T299" t="s">
        <v>753</v>
      </c>
      <c r="U299" t="s">
        <v>759</v>
      </c>
      <c r="V299" t="s">
        <v>797</v>
      </c>
      <c r="W299" t="s">
        <v>225</v>
      </c>
      <c r="X299" t="s">
        <v>867</v>
      </c>
      <c r="Y299" t="s">
        <v>749</v>
      </c>
      <c r="Z299" t="s">
        <v>394</v>
      </c>
      <c r="AA299" t="s">
        <v>748</v>
      </c>
      <c r="AB299" t="s">
        <v>820</v>
      </c>
      <c r="AC299" t="s">
        <v>763</v>
      </c>
      <c r="AD299" t="s">
        <v>932</v>
      </c>
    </row>
    <row r="300" spans="1:30" hidden="1" x14ac:dyDescent="0.25">
      <c r="A300" t="s">
        <v>60</v>
      </c>
      <c r="B300" t="s">
        <v>912</v>
      </c>
      <c r="C300" t="s">
        <v>167</v>
      </c>
      <c r="D300" t="s">
        <v>474</v>
      </c>
      <c r="E300" t="s">
        <v>946</v>
      </c>
      <c r="F300" t="s">
        <v>379</v>
      </c>
      <c r="G300" t="s">
        <v>777</v>
      </c>
      <c r="H300" t="s">
        <v>596</v>
      </c>
      <c r="I300" t="s">
        <v>867</v>
      </c>
      <c r="J300" t="s">
        <v>618</v>
      </c>
      <c r="K300" t="s">
        <v>800</v>
      </c>
      <c r="L300" t="s">
        <v>214</v>
      </c>
      <c r="M300" t="s">
        <v>947</v>
      </c>
      <c r="N300" t="s">
        <v>516</v>
      </c>
      <c r="O300" t="s">
        <v>792</v>
      </c>
      <c r="P300" t="s">
        <v>808</v>
      </c>
      <c r="Q300" t="s">
        <v>948</v>
      </c>
      <c r="R300" t="s">
        <v>508</v>
      </c>
      <c r="S300" t="s">
        <v>803</v>
      </c>
      <c r="T300" t="s">
        <v>794</v>
      </c>
      <c r="U300" t="s">
        <v>79</v>
      </c>
      <c r="V300" t="s">
        <v>659</v>
      </c>
      <c r="W300" t="s">
        <v>375</v>
      </c>
      <c r="X300" t="s">
        <v>949</v>
      </c>
      <c r="Y300" t="s">
        <v>394</v>
      </c>
      <c r="Z300" t="s">
        <v>849</v>
      </c>
      <c r="AA300" t="s">
        <v>837</v>
      </c>
      <c r="AB300" t="s">
        <v>732</v>
      </c>
      <c r="AC300" t="s">
        <v>361</v>
      </c>
      <c r="AD300" t="s">
        <v>361</v>
      </c>
    </row>
    <row r="301" spans="1:30" hidden="1" x14ac:dyDescent="0.25">
      <c r="A301" t="s">
        <v>85</v>
      </c>
      <c r="B301" t="s">
        <v>912</v>
      </c>
      <c r="C301" t="s">
        <v>167</v>
      </c>
      <c r="D301" t="s">
        <v>762</v>
      </c>
      <c r="E301" t="s">
        <v>950</v>
      </c>
      <c r="F301" t="s">
        <v>951</v>
      </c>
      <c r="G301" t="s">
        <v>859</v>
      </c>
      <c r="H301" t="s">
        <v>941</v>
      </c>
      <c r="I301" t="s">
        <v>952</v>
      </c>
      <c r="J301" t="s">
        <v>811</v>
      </c>
      <c r="K301" t="s">
        <v>953</v>
      </c>
      <c r="L301" t="s">
        <v>275</v>
      </c>
      <c r="M301" t="s">
        <v>799</v>
      </c>
      <c r="N301" t="s">
        <v>391</v>
      </c>
      <c r="O301" t="s">
        <v>954</v>
      </c>
      <c r="P301" t="s">
        <v>790</v>
      </c>
      <c r="Q301" t="s">
        <v>955</v>
      </c>
      <c r="R301" t="s">
        <v>859</v>
      </c>
      <c r="S301" t="s">
        <v>619</v>
      </c>
      <c r="T301" t="s">
        <v>752</v>
      </c>
      <c r="U301" t="s">
        <v>786</v>
      </c>
      <c r="V301" t="s">
        <v>780</v>
      </c>
      <c r="W301" t="s">
        <v>348</v>
      </c>
      <c r="X301" t="s">
        <v>507</v>
      </c>
      <c r="Y301" t="s">
        <v>655</v>
      </c>
      <c r="Z301" t="s">
        <v>771</v>
      </c>
      <c r="AA301" t="s">
        <v>704</v>
      </c>
      <c r="AB301" t="s">
        <v>745</v>
      </c>
      <c r="AC301" t="s">
        <v>761</v>
      </c>
      <c r="AD301" t="s">
        <v>663</v>
      </c>
    </row>
    <row r="302" spans="1:30" hidden="1" x14ac:dyDescent="0.25">
      <c r="A302" t="s">
        <v>104</v>
      </c>
      <c r="B302" t="s">
        <v>912</v>
      </c>
      <c r="C302" t="s">
        <v>167</v>
      </c>
      <c r="D302" t="s">
        <v>667</v>
      </c>
      <c r="E302" t="s">
        <v>956</v>
      </c>
      <c r="F302" t="s">
        <v>563</v>
      </c>
      <c r="G302" t="s">
        <v>741</v>
      </c>
      <c r="H302" t="s">
        <v>957</v>
      </c>
      <c r="I302" t="s">
        <v>819</v>
      </c>
      <c r="J302" t="s">
        <v>726</v>
      </c>
      <c r="K302" t="s">
        <v>492</v>
      </c>
      <c r="L302" t="s">
        <v>207</v>
      </c>
      <c r="M302" t="s">
        <v>371</v>
      </c>
      <c r="N302" t="s">
        <v>732</v>
      </c>
      <c r="O302" t="s">
        <v>629</v>
      </c>
      <c r="P302" t="s">
        <v>703</v>
      </c>
      <c r="Q302" t="s">
        <v>864</v>
      </c>
      <c r="R302" t="s">
        <v>855</v>
      </c>
      <c r="S302" t="s">
        <v>693</v>
      </c>
      <c r="T302" t="s">
        <v>507</v>
      </c>
      <c r="U302" t="s">
        <v>786</v>
      </c>
      <c r="V302" t="s">
        <v>911</v>
      </c>
      <c r="W302" t="s">
        <v>727</v>
      </c>
      <c r="X302" t="s">
        <v>501</v>
      </c>
      <c r="Y302" t="s">
        <v>719</v>
      </c>
      <c r="Z302" t="s">
        <v>777</v>
      </c>
      <c r="AA302" t="s">
        <v>559</v>
      </c>
      <c r="AB302" t="s">
        <v>841</v>
      </c>
      <c r="AC302" t="s">
        <v>388</v>
      </c>
      <c r="AD302" t="s">
        <v>507</v>
      </c>
    </row>
    <row r="303" spans="1:30" hidden="1" x14ac:dyDescent="0.25">
      <c r="A303" t="s">
        <v>60</v>
      </c>
      <c r="B303" t="s">
        <v>912</v>
      </c>
      <c r="C303" t="s">
        <v>177</v>
      </c>
      <c r="D303" t="s">
        <v>662</v>
      </c>
      <c r="E303" t="s">
        <v>958</v>
      </c>
      <c r="F303" t="s">
        <v>959</v>
      </c>
      <c r="G303" t="s">
        <v>741</v>
      </c>
      <c r="H303" t="s">
        <v>960</v>
      </c>
      <c r="I303" t="s">
        <v>841</v>
      </c>
      <c r="J303" t="s">
        <v>751</v>
      </c>
      <c r="K303" t="s">
        <v>480</v>
      </c>
      <c r="L303" t="s">
        <v>157</v>
      </c>
      <c r="M303" t="s">
        <v>648</v>
      </c>
      <c r="N303" t="s">
        <v>480</v>
      </c>
      <c r="O303" t="s">
        <v>588</v>
      </c>
      <c r="P303" t="s">
        <v>961</v>
      </c>
      <c r="Q303" t="s">
        <v>802</v>
      </c>
      <c r="R303" t="s">
        <v>508</v>
      </c>
      <c r="S303" t="s">
        <v>865</v>
      </c>
      <c r="T303" t="s">
        <v>516</v>
      </c>
      <c r="U303" t="s">
        <v>79</v>
      </c>
      <c r="V303" t="s">
        <v>382</v>
      </c>
      <c r="W303" t="s">
        <v>743</v>
      </c>
      <c r="X303" t="s">
        <v>947</v>
      </c>
      <c r="Y303" t="s">
        <v>499</v>
      </c>
      <c r="Z303" t="s">
        <v>507</v>
      </c>
      <c r="AA303" t="s">
        <v>848</v>
      </c>
      <c r="AB303" t="s">
        <v>911</v>
      </c>
      <c r="AC303" t="s">
        <v>861</v>
      </c>
      <c r="AD303" t="s">
        <v>382</v>
      </c>
    </row>
    <row r="304" spans="1:30" hidden="1" x14ac:dyDescent="0.25">
      <c r="A304" t="s">
        <v>85</v>
      </c>
      <c r="B304" t="s">
        <v>912</v>
      </c>
      <c r="C304" t="s">
        <v>177</v>
      </c>
      <c r="D304" t="s">
        <v>635</v>
      </c>
      <c r="E304" t="s">
        <v>962</v>
      </c>
      <c r="F304" t="s">
        <v>585</v>
      </c>
      <c r="G304" t="s">
        <v>859</v>
      </c>
      <c r="H304" t="s">
        <v>621</v>
      </c>
      <c r="I304" t="s">
        <v>532</v>
      </c>
      <c r="J304" t="s">
        <v>963</v>
      </c>
      <c r="K304" t="s">
        <v>964</v>
      </c>
      <c r="L304" t="s">
        <v>308</v>
      </c>
      <c r="M304" t="s">
        <v>480</v>
      </c>
      <c r="N304" t="s">
        <v>761</v>
      </c>
      <c r="O304" t="s">
        <v>852</v>
      </c>
      <c r="P304" t="s">
        <v>787</v>
      </c>
      <c r="Q304" t="s">
        <v>965</v>
      </c>
      <c r="R304" t="s">
        <v>753</v>
      </c>
      <c r="S304" t="s">
        <v>404</v>
      </c>
      <c r="T304" t="s">
        <v>757</v>
      </c>
      <c r="U304" t="s">
        <v>961</v>
      </c>
      <c r="V304" t="s">
        <v>741</v>
      </c>
      <c r="W304" t="s">
        <v>696</v>
      </c>
      <c r="X304" t="s">
        <v>512</v>
      </c>
      <c r="Y304" t="s">
        <v>672</v>
      </c>
      <c r="Z304" t="s">
        <v>634</v>
      </c>
      <c r="AA304" t="s">
        <v>883</v>
      </c>
      <c r="AB304" t="s">
        <v>831</v>
      </c>
      <c r="AC304" t="s">
        <v>807</v>
      </c>
      <c r="AD304" t="s">
        <v>507</v>
      </c>
    </row>
    <row r="305" spans="1:30" hidden="1" x14ac:dyDescent="0.25">
      <c r="A305" t="s">
        <v>104</v>
      </c>
      <c r="B305" t="s">
        <v>912</v>
      </c>
      <c r="C305" t="s">
        <v>177</v>
      </c>
      <c r="D305" t="s">
        <v>457</v>
      </c>
      <c r="E305" t="s">
        <v>872</v>
      </c>
      <c r="F305" t="s">
        <v>966</v>
      </c>
      <c r="G305" t="s">
        <v>717</v>
      </c>
      <c r="H305" t="s">
        <v>967</v>
      </c>
      <c r="I305" t="s">
        <v>516</v>
      </c>
      <c r="J305" t="s">
        <v>820</v>
      </c>
      <c r="K305" t="s">
        <v>580</v>
      </c>
      <c r="L305" t="s">
        <v>305</v>
      </c>
      <c r="M305" t="s">
        <v>491</v>
      </c>
      <c r="N305" t="s">
        <v>849</v>
      </c>
      <c r="O305" t="s">
        <v>353</v>
      </c>
      <c r="P305" t="s">
        <v>712</v>
      </c>
      <c r="Q305" t="s">
        <v>968</v>
      </c>
      <c r="R305" t="s">
        <v>495</v>
      </c>
      <c r="S305" t="s">
        <v>225</v>
      </c>
      <c r="T305" t="s">
        <v>703</v>
      </c>
      <c r="U305" t="s">
        <v>961</v>
      </c>
      <c r="V305" t="s">
        <v>816</v>
      </c>
      <c r="W305" t="s">
        <v>757</v>
      </c>
      <c r="X305" t="s">
        <v>814</v>
      </c>
      <c r="Y305" t="s">
        <v>634</v>
      </c>
      <c r="Z305" t="s">
        <v>734</v>
      </c>
      <c r="AA305" t="s">
        <v>659</v>
      </c>
      <c r="AB305" t="s">
        <v>375</v>
      </c>
      <c r="AC305" t="s">
        <v>483</v>
      </c>
      <c r="AD305" t="s">
        <v>873</v>
      </c>
    </row>
    <row r="306" spans="1:30" hidden="1" x14ac:dyDescent="0.25">
      <c r="A306" t="s">
        <v>60</v>
      </c>
      <c r="B306" t="s">
        <v>912</v>
      </c>
      <c r="C306" t="s">
        <v>194</v>
      </c>
      <c r="D306" t="s">
        <v>474</v>
      </c>
      <c r="E306" t="s">
        <v>969</v>
      </c>
      <c r="F306" t="s">
        <v>970</v>
      </c>
      <c r="G306" t="s">
        <v>707</v>
      </c>
      <c r="H306" t="s">
        <v>874</v>
      </c>
      <c r="I306" t="s">
        <v>356</v>
      </c>
      <c r="J306" t="s">
        <v>735</v>
      </c>
      <c r="K306" t="s">
        <v>901</v>
      </c>
      <c r="L306" t="s">
        <v>144</v>
      </c>
      <c r="M306" t="s">
        <v>947</v>
      </c>
      <c r="N306" t="s">
        <v>787</v>
      </c>
      <c r="O306" t="s">
        <v>860</v>
      </c>
      <c r="P306" t="s">
        <v>659</v>
      </c>
      <c r="Q306" t="s">
        <v>971</v>
      </c>
      <c r="R306" t="s">
        <v>580</v>
      </c>
      <c r="S306" t="s">
        <v>361</v>
      </c>
      <c r="T306" t="s">
        <v>508</v>
      </c>
      <c r="U306" t="s">
        <v>79</v>
      </c>
      <c r="V306" t="s">
        <v>879</v>
      </c>
      <c r="W306" t="s">
        <v>748</v>
      </c>
      <c r="X306" t="s">
        <v>629</v>
      </c>
      <c r="Y306" t="s">
        <v>707</v>
      </c>
      <c r="Z306" t="s">
        <v>703</v>
      </c>
      <c r="AA306" t="s">
        <v>798</v>
      </c>
      <c r="AB306" t="s">
        <v>507</v>
      </c>
      <c r="AC306" t="s">
        <v>548</v>
      </c>
      <c r="AD306" t="s">
        <v>722</v>
      </c>
    </row>
    <row r="307" spans="1:30" hidden="1" x14ac:dyDescent="0.25">
      <c r="A307" t="s">
        <v>85</v>
      </c>
      <c r="B307" t="s">
        <v>912</v>
      </c>
      <c r="C307" t="s">
        <v>194</v>
      </c>
      <c r="D307" t="s">
        <v>742</v>
      </c>
      <c r="E307" t="s">
        <v>972</v>
      </c>
      <c r="F307" t="s">
        <v>973</v>
      </c>
      <c r="G307" t="s">
        <v>603</v>
      </c>
      <c r="H307" t="s">
        <v>974</v>
      </c>
      <c r="I307" t="s">
        <v>975</v>
      </c>
      <c r="J307" t="s">
        <v>976</v>
      </c>
      <c r="K307" t="s">
        <v>779</v>
      </c>
      <c r="L307" t="s">
        <v>229</v>
      </c>
      <c r="M307" t="s">
        <v>480</v>
      </c>
      <c r="N307" t="s">
        <v>807</v>
      </c>
      <c r="O307" t="s">
        <v>977</v>
      </c>
      <c r="P307" t="s">
        <v>654</v>
      </c>
      <c r="Q307" t="s">
        <v>892</v>
      </c>
      <c r="R307" t="s">
        <v>750</v>
      </c>
      <c r="S307" t="s">
        <v>652</v>
      </c>
      <c r="T307" t="s">
        <v>780</v>
      </c>
      <c r="U307" t="s">
        <v>861</v>
      </c>
      <c r="V307" t="s">
        <v>356</v>
      </c>
      <c r="W307" t="s">
        <v>634</v>
      </c>
      <c r="X307" t="s">
        <v>861</v>
      </c>
      <c r="Y307" t="s">
        <v>471</v>
      </c>
      <c r="Z307" t="s">
        <v>644</v>
      </c>
      <c r="AA307" t="s">
        <v>748</v>
      </c>
      <c r="AB307" t="s">
        <v>387</v>
      </c>
      <c r="AC307" t="s">
        <v>832</v>
      </c>
      <c r="AD307" t="s">
        <v>855</v>
      </c>
    </row>
    <row r="308" spans="1:30" hidden="1" x14ac:dyDescent="0.25">
      <c r="A308" t="s">
        <v>104</v>
      </c>
      <c r="B308" t="s">
        <v>912</v>
      </c>
      <c r="C308" t="s">
        <v>194</v>
      </c>
      <c r="D308" t="s">
        <v>756</v>
      </c>
      <c r="E308" t="s">
        <v>918</v>
      </c>
      <c r="F308" t="s">
        <v>978</v>
      </c>
      <c r="G308" t="s">
        <v>745</v>
      </c>
      <c r="H308" t="s">
        <v>979</v>
      </c>
      <c r="I308" t="s">
        <v>936</v>
      </c>
      <c r="J308" t="s">
        <v>790</v>
      </c>
      <c r="K308" t="s">
        <v>768</v>
      </c>
      <c r="L308" t="s">
        <v>246</v>
      </c>
      <c r="M308" t="s">
        <v>980</v>
      </c>
      <c r="N308" t="s">
        <v>203</v>
      </c>
      <c r="O308" t="s">
        <v>621</v>
      </c>
      <c r="P308" t="s">
        <v>768</v>
      </c>
      <c r="Q308" t="s">
        <v>924</v>
      </c>
      <c r="R308" t="s">
        <v>548</v>
      </c>
      <c r="S308" t="s">
        <v>843</v>
      </c>
      <c r="T308" t="s">
        <v>759</v>
      </c>
      <c r="U308" t="s">
        <v>861</v>
      </c>
      <c r="V308" t="s">
        <v>703</v>
      </c>
      <c r="W308" t="s">
        <v>777</v>
      </c>
      <c r="X308" t="s">
        <v>851</v>
      </c>
      <c r="Y308" t="s">
        <v>843</v>
      </c>
      <c r="Z308" t="s">
        <v>384</v>
      </c>
      <c r="AA308" t="s">
        <v>722</v>
      </c>
      <c r="AB308" t="s">
        <v>981</v>
      </c>
      <c r="AC308" t="s">
        <v>845</v>
      </c>
      <c r="AD308" t="s">
        <v>879</v>
      </c>
    </row>
    <row r="309" spans="1:30" hidden="1" x14ac:dyDescent="0.25">
      <c r="A309" t="s">
        <v>60</v>
      </c>
      <c r="B309" t="s">
        <v>912</v>
      </c>
      <c r="C309" t="s">
        <v>213</v>
      </c>
      <c r="D309" t="s">
        <v>660</v>
      </c>
      <c r="E309" t="s">
        <v>982</v>
      </c>
      <c r="F309" t="s">
        <v>983</v>
      </c>
      <c r="G309" t="s">
        <v>745</v>
      </c>
      <c r="H309" t="s">
        <v>866</v>
      </c>
      <c r="I309" t="s">
        <v>833</v>
      </c>
      <c r="J309" t="s">
        <v>784</v>
      </c>
      <c r="K309" t="s">
        <v>548</v>
      </c>
      <c r="L309" t="s">
        <v>286</v>
      </c>
      <c r="M309" t="s">
        <v>792</v>
      </c>
      <c r="N309" t="s">
        <v>837</v>
      </c>
      <c r="O309" t="s">
        <v>984</v>
      </c>
      <c r="P309" t="s">
        <v>855</v>
      </c>
      <c r="Q309" t="s">
        <v>907</v>
      </c>
      <c r="R309" t="s">
        <v>851</v>
      </c>
      <c r="S309" t="s">
        <v>712</v>
      </c>
      <c r="T309" t="s">
        <v>814</v>
      </c>
      <c r="U309" t="s">
        <v>79</v>
      </c>
      <c r="V309" t="s">
        <v>985</v>
      </c>
      <c r="W309" t="s">
        <v>203</v>
      </c>
      <c r="X309" t="s">
        <v>954</v>
      </c>
      <c r="Y309" t="s">
        <v>356</v>
      </c>
      <c r="Z309" t="s">
        <v>361</v>
      </c>
      <c r="AA309" t="s">
        <v>577</v>
      </c>
      <c r="AB309" t="s">
        <v>748</v>
      </c>
      <c r="AC309" t="s">
        <v>767</v>
      </c>
      <c r="AD309" t="s">
        <v>901</v>
      </c>
    </row>
    <row r="310" spans="1:30" hidden="1" x14ac:dyDescent="0.25">
      <c r="A310" t="s">
        <v>85</v>
      </c>
      <c r="B310" t="s">
        <v>912</v>
      </c>
      <c r="C310" t="s">
        <v>213</v>
      </c>
      <c r="D310" t="s">
        <v>699</v>
      </c>
      <c r="E310" t="s">
        <v>986</v>
      </c>
      <c r="F310" t="s">
        <v>987</v>
      </c>
      <c r="G310" t="s">
        <v>743</v>
      </c>
      <c r="H310" t="s">
        <v>988</v>
      </c>
      <c r="I310" t="s">
        <v>873</v>
      </c>
      <c r="J310" t="s">
        <v>989</v>
      </c>
      <c r="K310" t="s">
        <v>794</v>
      </c>
      <c r="L310" t="s">
        <v>218</v>
      </c>
      <c r="M310" t="s">
        <v>787</v>
      </c>
      <c r="N310" t="s">
        <v>757</v>
      </c>
      <c r="O310" t="s">
        <v>688</v>
      </c>
      <c r="P310" t="s">
        <v>835</v>
      </c>
      <c r="Q310" t="s">
        <v>990</v>
      </c>
      <c r="R310" t="s">
        <v>816</v>
      </c>
      <c r="S310" t="s">
        <v>187</v>
      </c>
      <c r="T310" t="s">
        <v>753</v>
      </c>
      <c r="U310" t="s">
        <v>382</v>
      </c>
      <c r="V310" t="s">
        <v>703</v>
      </c>
      <c r="W310" t="s">
        <v>394</v>
      </c>
      <c r="X310" t="s">
        <v>548</v>
      </c>
      <c r="Y310" t="s">
        <v>737</v>
      </c>
      <c r="Z310" t="s">
        <v>815</v>
      </c>
      <c r="AA310" t="s">
        <v>507</v>
      </c>
      <c r="AB310" t="s">
        <v>387</v>
      </c>
      <c r="AC310" t="s">
        <v>481</v>
      </c>
      <c r="AD310" t="s">
        <v>867</v>
      </c>
    </row>
    <row r="311" spans="1:30" hidden="1" x14ac:dyDescent="0.25">
      <c r="A311" t="s">
        <v>104</v>
      </c>
      <c r="B311" t="s">
        <v>912</v>
      </c>
      <c r="C311" t="s">
        <v>213</v>
      </c>
      <c r="D311" t="s">
        <v>749</v>
      </c>
      <c r="E311" t="s">
        <v>991</v>
      </c>
      <c r="F311" t="s">
        <v>992</v>
      </c>
      <c r="G311" t="s">
        <v>520</v>
      </c>
      <c r="H311" t="s">
        <v>993</v>
      </c>
      <c r="I311" t="s">
        <v>388</v>
      </c>
      <c r="J311" t="s">
        <v>495</v>
      </c>
      <c r="K311" t="s">
        <v>789</v>
      </c>
      <c r="L311" t="s">
        <v>338</v>
      </c>
      <c r="M311" t="s">
        <v>941</v>
      </c>
      <c r="N311" t="s">
        <v>570</v>
      </c>
      <c r="O311" t="s">
        <v>994</v>
      </c>
      <c r="P311" t="s">
        <v>768</v>
      </c>
      <c r="Q311" t="s">
        <v>995</v>
      </c>
      <c r="R311" t="s">
        <v>794</v>
      </c>
      <c r="S311" t="s">
        <v>384</v>
      </c>
      <c r="T311" t="s">
        <v>722</v>
      </c>
      <c r="U311" t="s">
        <v>382</v>
      </c>
      <c r="V311" t="s">
        <v>712</v>
      </c>
      <c r="W311" t="s">
        <v>745</v>
      </c>
      <c r="X311" t="s">
        <v>996</v>
      </c>
      <c r="Y311" t="s">
        <v>230</v>
      </c>
      <c r="Z311" t="s">
        <v>483</v>
      </c>
      <c r="AA311" t="s">
        <v>536</v>
      </c>
      <c r="AB311" t="s">
        <v>849</v>
      </c>
      <c r="AC311" t="s">
        <v>849</v>
      </c>
      <c r="AD311" t="s">
        <v>722</v>
      </c>
    </row>
    <row r="312" spans="1:30" hidden="1" x14ac:dyDescent="0.25">
      <c r="A312" t="s">
        <v>60</v>
      </c>
      <c r="B312" t="s">
        <v>912</v>
      </c>
      <c r="C312" t="s">
        <v>228</v>
      </c>
      <c r="D312" t="s">
        <v>285</v>
      </c>
      <c r="E312" t="s">
        <v>997</v>
      </c>
      <c r="F312" t="s">
        <v>846</v>
      </c>
      <c r="G312" t="s">
        <v>831</v>
      </c>
      <c r="H312" t="s">
        <v>892</v>
      </c>
      <c r="I312" t="s">
        <v>801</v>
      </c>
      <c r="J312" t="s">
        <v>584</v>
      </c>
      <c r="K312" t="s">
        <v>936</v>
      </c>
      <c r="L312" t="s">
        <v>316</v>
      </c>
      <c r="M312" t="s">
        <v>847</v>
      </c>
      <c r="N312" t="s">
        <v>980</v>
      </c>
      <c r="O312" t="s">
        <v>992</v>
      </c>
      <c r="P312" t="s">
        <v>382</v>
      </c>
      <c r="Q312" t="s">
        <v>998</v>
      </c>
      <c r="R312" t="s">
        <v>999</v>
      </c>
      <c r="S312" t="s">
        <v>901</v>
      </c>
      <c r="T312" t="s">
        <v>819</v>
      </c>
      <c r="U312" t="s">
        <v>79</v>
      </c>
      <c r="V312" t="s">
        <v>821</v>
      </c>
      <c r="W312" t="s">
        <v>873</v>
      </c>
      <c r="X312" t="s">
        <v>984</v>
      </c>
      <c r="Y312" t="s">
        <v>932</v>
      </c>
      <c r="Z312" t="s">
        <v>570</v>
      </c>
      <c r="AA312" t="s">
        <v>491</v>
      </c>
      <c r="AB312" t="s">
        <v>795</v>
      </c>
      <c r="AC312" t="s">
        <v>536</v>
      </c>
      <c r="AD312" t="s">
        <v>768</v>
      </c>
    </row>
    <row r="313" spans="1:30" hidden="1" x14ac:dyDescent="0.25">
      <c r="A313" t="s">
        <v>85</v>
      </c>
      <c r="B313" t="s">
        <v>912</v>
      </c>
      <c r="C313" t="s">
        <v>228</v>
      </c>
      <c r="D313" t="s">
        <v>699</v>
      </c>
      <c r="E313" t="s">
        <v>986</v>
      </c>
      <c r="F313" t="s">
        <v>987</v>
      </c>
      <c r="G313" t="s">
        <v>627</v>
      </c>
      <c r="H313" t="s">
        <v>988</v>
      </c>
      <c r="I313" t="s">
        <v>559</v>
      </c>
      <c r="J313" t="s">
        <v>247</v>
      </c>
      <c r="K313" t="s">
        <v>794</v>
      </c>
      <c r="L313" t="s">
        <v>218</v>
      </c>
      <c r="M313" t="s">
        <v>787</v>
      </c>
      <c r="N313" t="s">
        <v>757</v>
      </c>
      <c r="O313" t="s">
        <v>688</v>
      </c>
      <c r="P313" t="s">
        <v>835</v>
      </c>
      <c r="Q313" t="s">
        <v>990</v>
      </c>
      <c r="R313" t="s">
        <v>816</v>
      </c>
      <c r="S313" t="s">
        <v>187</v>
      </c>
      <c r="T313" t="s">
        <v>813</v>
      </c>
      <c r="U313" t="s">
        <v>382</v>
      </c>
      <c r="V313" t="s">
        <v>512</v>
      </c>
      <c r="W313" t="s">
        <v>730</v>
      </c>
      <c r="X313" t="s">
        <v>548</v>
      </c>
      <c r="Y313" t="s">
        <v>689</v>
      </c>
      <c r="Z313" t="s">
        <v>784</v>
      </c>
      <c r="AA313" t="s">
        <v>748</v>
      </c>
      <c r="AB313" t="s">
        <v>387</v>
      </c>
      <c r="AC313" t="s">
        <v>481</v>
      </c>
      <c r="AD313" t="s">
        <v>867</v>
      </c>
    </row>
    <row r="314" spans="1:30" hidden="1" x14ac:dyDescent="0.25">
      <c r="A314" t="s">
        <v>104</v>
      </c>
      <c r="B314" t="s">
        <v>912</v>
      </c>
      <c r="C314" t="s">
        <v>228</v>
      </c>
      <c r="D314" t="s">
        <v>749</v>
      </c>
      <c r="E314" t="s">
        <v>991</v>
      </c>
      <c r="F314" t="s">
        <v>992</v>
      </c>
      <c r="G314" t="s">
        <v>520</v>
      </c>
      <c r="H314" t="s">
        <v>993</v>
      </c>
      <c r="I314" t="s">
        <v>785</v>
      </c>
      <c r="J314" t="s">
        <v>867</v>
      </c>
      <c r="K314" t="s">
        <v>789</v>
      </c>
      <c r="L314" t="s">
        <v>338</v>
      </c>
      <c r="M314" t="s">
        <v>941</v>
      </c>
      <c r="N314" t="s">
        <v>570</v>
      </c>
      <c r="O314" t="s">
        <v>994</v>
      </c>
      <c r="P314" t="s">
        <v>768</v>
      </c>
      <c r="Q314" t="s">
        <v>995</v>
      </c>
      <c r="R314" t="s">
        <v>516</v>
      </c>
      <c r="S314" t="s">
        <v>384</v>
      </c>
      <c r="T314" t="s">
        <v>767</v>
      </c>
      <c r="U314" t="s">
        <v>382</v>
      </c>
      <c r="V314" t="s">
        <v>712</v>
      </c>
      <c r="W314" t="s">
        <v>745</v>
      </c>
      <c r="X314" t="s">
        <v>996</v>
      </c>
      <c r="Y314" t="s">
        <v>230</v>
      </c>
      <c r="Z314" t="s">
        <v>356</v>
      </c>
      <c r="AA314" t="s">
        <v>821</v>
      </c>
      <c r="AB314" t="s">
        <v>849</v>
      </c>
      <c r="AC314" t="s">
        <v>849</v>
      </c>
      <c r="AD314" t="s">
        <v>722</v>
      </c>
    </row>
    <row r="315" spans="1:30" hidden="1" x14ac:dyDescent="0.25">
      <c r="A315" t="s">
        <v>60</v>
      </c>
      <c r="B315" t="s">
        <v>912</v>
      </c>
      <c r="C315" t="s">
        <v>238</v>
      </c>
      <c r="D315" t="s">
        <v>700</v>
      </c>
      <c r="E315" t="s">
        <v>940</v>
      </c>
      <c r="F315" t="s">
        <v>847</v>
      </c>
      <c r="G315" t="s">
        <v>520</v>
      </c>
      <c r="H315" t="s">
        <v>1000</v>
      </c>
      <c r="I315" t="s">
        <v>771</v>
      </c>
      <c r="J315" t="s">
        <v>629</v>
      </c>
      <c r="K315" t="s">
        <v>799</v>
      </c>
      <c r="L315" t="s">
        <v>332</v>
      </c>
      <c r="M315" t="s">
        <v>974</v>
      </c>
      <c r="N315" t="s">
        <v>941</v>
      </c>
      <c r="O315" t="s">
        <v>631</v>
      </c>
      <c r="P315" t="s">
        <v>480</v>
      </c>
      <c r="Q315" t="s">
        <v>924</v>
      </c>
      <c r="R315" t="s">
        <v>945</v>
      </c>
      <c r="S315" t="s">
        <v>881</v>
      </c>
      <c r="T315" t="s">
        <v>980</v>
      </c>
      <c r="U315" t="s">
        <v>79</v>
      </c>
      <c r="V315" t="s">
        <v>480</v>
      </c>
      <c r="W315" t="s">
        <v>890</v>
      </c>
      <c r="X315" t="s">
        <v>952</v>
      </c>
      <c r="Y315" t="s">
        <v>663</v>
      </c>
      <c r="Z315" t="s">
        <v>722</v>
      </c>
      <c r="AA315" t="s">
        <v>1001</v>
      </c>
      <c r="AB315" t="s">
        <v>361</v>
      </c>
      <c r="AC315" t="s">
        <v>779</v>
      </c>
      <c r="AD315" t="s">
        <v>814</v>
      </c>
    </row>
    <row r="316" spans="1:30" hidden="1" x14ac:dyDescent="0.25">
      <c r="A316" t="s">
        <v>85</v>
      </c>
      <c r="B316" t="s">
        <v>912</v>
      </c>
      <c r="C316" t="s">
        <v>238</v>
      </c>
      <c r="D316" t="s">
        <v>348</v>
      </c>
      <c r="E316" t="s">
        <v>1002</v>
      </c>
      <c r="F316" t="s">
        <v>951</v>
      </c>
      <c r="G316" t="s">
        <v>743</v>
      </c>
      <c r="H316" t="s">
        <v>1003</v>
      </c>
      <c r="I316" t="s">
        <v>732</v>
      </c>
      <c r="J316" t="s">
        <v>1004</v>
      </c>
      <c r="K316" t="s">
        <v>508</v>
      </c>
      <c r="L316" t="s">
        <v>261</v>
      </c>
      <c r="M316" t="s">
        <v>848</v>
      </c>
      <c r="N316" t="s">
        <v>820</v>
      </c>
      <c r="O316" t="s">
        <v>1005</v>
      </c>
      <c r="P316" t="s">
        <v>532</v>
      </c>
      <c r="Q316" t="s">
        <v>840</v>
      </c>
      <c r="R316" t="s">
        <v>512</v>
      </c>
      <c r="S316" t="s">
        <v>665</v>
      </c>
      <c r="T316" t="s">
        <v>755</v>
      </c>
      <c r="U316" t="s">
        <v>901</v>
      </c>
      <c r="V316" t="s">
        <v>495</v>
      </c>
      <c r="W316" t="s">
        <v>746</v>
      </c>
      <c r="X316" t="s">
        <v>624</v>
      </c>
      <c r="Y316" t="s">
        <v>668</v>
      </c>
      <c r="Z316" t="s">
        <v>640</v>
      </c>
      <c r="AA316" t="s">
        <v>748</v>
      </c>
      <c r="AB316" t="s">
        <v>748</v>
      </c>
      <c r="AC316" t="s">
        <v>723</v>
      </c>
      <c r="AD316" t="s">
        <v>516</v>
      </c>
    </row>
    <row r="317" spans="1:30" hidden="1" x14ac:dyDescent="0.25">
      <c r="A317" t="s">
        <v>104</v>
      </c>
      <c r="B317" t="s">
        <v>912</v>
      </c>
      <c r="C317" t="s">
        <v>238</v>
      </c>
      <c r="D317" t="s">
        <v>685</v>
      </c>
      <c r="E317" t="s">
        <v>1006</v>
      </c>
      <c r="F317" t="s">
        <v>254</v>
      </c>
      <c r="G317" t="s">
        <v>808</v>
      </c>
      <c r="H317" t="s">
        <v>1007</v>
      </c>
      <c r="I317" t="s">
        <v>833</v>
      </c>
      <c r="J317" t="s">
        <v>1008</v>
      </c>
      <c r="K317" t="s">
        <v>799</v>
      </c>
      <c r="L317" t="s">
        <v>301</v>
      </c>
      <c r="M317" t="s">
        <v>818</v>
      </c>
      <c r="N317" t="s">
        <v>722</v>
      </c>
      <c r="O317" t="s">
        <v>1009</v>
      </c>
      <c r="P317" t="s">
        <v>999</v>
      </c>
      <c r="Q317" t="s">
        <v>858</v>
      </c>
      <c r="R317" t="s">
        <v>805</v>
      </c>
      <c r="S317" t="s">
        <v>738</v>
      </c>
      <c r="T317" t="s">
        <v>566</v>
      </c>
      <c r="U317" t="s">
        <v>901</v>
      </c>
      <c r="V317" t="s">
        <v>790</v>
      </c>
      <c r="W317" t="s">
        <v>520</v>
      </c>
      <c r="X317" t="s">
        <v>949</v>
      </c>
      <c r="Y317" t="s">
        <v>833</v>
      </c>
      <c r="Z317" t="s">
        <v>841</v>
      </c>
      <c r="AA317" t="s">
        <v>936</v>
      </c>
      <c r="AB317" t="s">
        <v>512</v>
      </c>
      <c r="AC317" t="s">
        <v>720</v>
      </c>
      <c r="AD317" t="s">
        <v>480</v>
      </c>
    </row>
    <row r="318" spans="1:30" hidden="1" x14ac:dyDescent="0.25">
      <c r="A318" t="s">
        <v>60</v>
      </c>
      <c r="B318" t="s">
        <v>912</v>
      </c>
      <c r="C318" t="s">
        <v>264</v>
      </c>
      <c r="D318" t="s">
        <v>764</v>
      </c>
      <c r="E318" t="s">
        <v>1010</v>
      </c>
      <c r="F318" t="s">
        <v>532</v>
      </c>
      <c r="G318" t="s">
        <v>627</v>
      </c>
      <c r="H318" t="s">
        <v>1011</v>
      </c>
      <c r="I318" t="s">
        <v>394</v>
      </c>
      <c r="J318" t="s">
        <v>869</v>
      </c>
      <c r="K318" t="s">
        <v>492</v>
      </c>
      <c r="L318" t="s">
        <v>311</v>
      </c>
      <c r="M318" t="s">
        <v>839</v>
      </c>
      <c r="N318" t="s">
        <v>949</v>
      </c>
      <c r="O318" t="s">
        <v>234</v>
      </c>
      <c r="P318" t="s">
        <v>577</v>
      </c>
      <c r="Q318" t="s">
        <v>822</v>
      </c>
      <c r="R318" t="s">
        <v>629</v>
      </c>
      <c r="S318" t="s">
        <v>580</v>
      </c>
      <c r="T318" t="s">
        <v>792</v>
      </c>
      <c r="U318" t="s">
        <v>79</v>
      </c>
      <c r="V318" t="s">
        <v>508</v>
      </c>
      <c r="W318" t="s">
        <v>691</v>
      </c>
      <c r="X318" t="s">
        <v>899</v>
      </c>
      <c r="Y318" t="s">
        <v>487</v>
      </c>
      <c r="Z318" t="s">
        <v>536</v>
      </c>
      <c r="AA318" t="s">
        <v>818</v>
      </c>
      <c r="AB318" t="s">
        <v>774</v>
      </c>
      <c r="AC318" t="s">
        <v>799</v>
      </c>
      <c r="AD318" t="s">
        <v>837</v>
      </c>
    </row>
    <row r="319" spans="1:30" hidden="1" x14ac:dyDescent="0.25">
      <c r="A319" t="s">
        <v>85</v>
      </c>
      <c r="B319" t="s">
        <v>912</v>
      </c>
      <c r="C319" t="s">
        <v>264</v>
      </c>
      <c r="D319" t="s">
        <v>806</v>
      </c>
      <c r="E319" t="s">
        <v>1012</v>
      </c>
      <c r="F319" t="s">
        <v>1013</v>
      </c>
      <c r="G319" t="s">
        <v>387</v>
      </c>
      <c r="H319" t="s">
        <v>1014</v>
      </c>
      <c r="I319" t="s">
        <v>748</v>
      </c>
      <c r="J319" t="s">
        <v>1015</v>
      </c>
      <c r="K319" t="s">
        <v>800</v>
      </c>
      <c r="L319" t="s">
        <v>339</v>
      </c>
      <c r="M319" t="s">
        <v>798</v>
      </c>
      <c r="N319" t="s">
        <v>741</v>
      </c>
      <c r="O319" t="s">
        <v>1016</v>
      </c>
      <c r="P319" t="s">
        <v>977</v>
      </c>
      <c r="Q319" t="s">
        <v>840</v>
      </c>
      <c r="R319" t="s">
        <v>867</v>
      </c>
      <c r="S319" t="s">
        <v>642</v>
      </c>
      <c r="T319" t="s">
        <v>600</v>
      </c>
      <c r="U319" t="s">
        <v>790</v>
      </c>
      <c r="V319" t="s">
        <v>786</v>
      </c>
      <c r="W319" t="s">
        <v>511</v>
      </c>
      <c r="X319" t="s">
        <v>790</v>
      </c>
      <c r="Y319" t="s">
        <v>644</v>
      </c>
      <c r="Z319" t="s">
        <v>785</v>
      </c>
      <c r="AA319" t="s">
        <v>512</v>
      </c>
      <c r="AB319" t="s">
        <v>855</v>
      </c>
      <c r="AC319" t="s">
        <v>753</v>
      </c>
      <c r="AD319" t="s">
        <v>921</v>
      </c>
    </row>
    <row r="320" spans="1:30" hidden="1" x14ac:dyDescent="0.25">
      <c r="A320" t="s">
        <v>104</v>
      </c>
      <c r="B320" t="s">
        <v>912</v>
      </c>
      <c r="C320" t="s">
        <v>264</v>
      </c>
      <c r="D320" t="s">
        <v>690</v>
      </c>
      <c r="E320" t="s">
        <v>1017</v>
      </c>
      <c r="F320" t="s">
        <v>951</v>
      </c>
      <c r="G320" t="s">
        <v>732</v>
      </c>
      <c r="H320" t="s">
        <v>528</v>
      </c>
      <c r="I320" t="s">
        <v>859</v>
      </c>
      <c r="J320" t="s">
        <v>1018</v>
      </c>
      <c r="K320" t="s">
        <v>508</v>
      </c>
      <c r="L320" t="s">
        <v>343</v>
      </c>
      <c r="M320" t="s">
        <v>1019</v>
      </c>
      <c r="N320" t="s">
        <v>821</v>
      </c>
      <c r="O320" t="s">
        <v>1020</v>
      </c>
      <c r="P320" t="s">
        <v>947</v>
      </c>
      <c r="Q320" t="s">
        <v>1021</v>
      </c>
      <c r="R320" t="s">
        <v>798</v>
      </c>
      <c r="S320" t="s">
        <v>813</v>
      </c>
      <c r="T320" t="s">
        <v>501</v>
      </c>
      <c r="U320" t="s">
        <v>790</v>
      </c>
      <c r="V320" t="s">
        <v>936</v>
      </c>
      <c r="W320" t="s">
        <v>732</v>
      </c>
      <c r="X320" t="s">
        <v>824</v>
      </c>
      <c r="Y320" t="s">
        <v>757</v>
      </c>
      <c r="Z320" t="s">
        <v>816</v>
      </c>
      <c r="AA320" t="s">
        <v>566</v>
      </c>
      <c r="AB320" t="s">
        <v>495</v>
      </c>
      <c r="AC320" t="s">
        <v>759</v>
      </c>
      <c r="AD320" t="s">
        <v>793</v>
      </c>
    </row>
    <row r="321" spans="1:30" hidden="1" x14ac:dyDescent="0.25">
      <c r="A321" t="s">
        <v>60</v>
      </c>
      <c r="B321" t="s">
        <v>912</v>
      </c>
      <c r="C321" t="s">
        <v>273</v>
      </c>
      <c r="D321" t="s">
        <v>685</v>
      </c>
      <c r="E321" t="s">
        <v>840</v>
      </c>
      <c r="F321" t="s">
        <v>983</v>
      </c>
      <c r="G321" t="s">
        <v>816</v>
      </c>
      <c r="H321" t="s">
        <v>1022</v>
      </c>
      <c r="I321" t="s">
        <v>391</v>
      </c>
      <c r="J321" t="s">
        <v>1023</v>
      </c>
      <c r="K321" t="s">
        <v>794</v>
      </c>
      <c r="L321" t="s">
        <v>346</v>
      </c>
      <c r="M321" t="s">
        <v>588</v>
      </c>
      <c r="N321" t="s">
        <v>947</v>
      </c>
      <c r="O321" t="s">
        <v>688</v>
      </c>
      <c r="P321" t="s">
        <v>501</v>
      </c>
      <c r="Q321" t="s">
        <v>968</v>
      </c>
      <c r="R321" t="s">
        <v>604</v>
      </c>
      <c r="S321" t="s">
        <v>835</v>
      </c>
      <c r="T321" t="s">
        <v>254</v>
      </c>
      <c r="U321" t="s">
        <v>79</v>
      </c>
      <c r="V321" t="s">
        <v>921</v>
      </c>
      <c r="W321" t="s">
        <v>936</v>
      </c>
      <c r="X321" t="s">
        <v>1024</v>
      </c>
      <c r="Y321" t="s">
        <v>981</v>
      </c>
      <c r="Z321" t="s">
        <v>794</v>
      </c>
      <c r="AA321" t="s">
        <v>947</v>
      </c>
      <c r="AB321" t="s">
        <v>548</v>
      </c>
      <c r="AC321" t="s">
        <v>580</v>
      </c>
      <c r="AD321" t="s">
        <v>851</v>
      </c>
    </row>
    <row r="322" spans="1:30" hidden="1" x14ac:dyDescent="0.25">
      <c r="A322" t="s">
        <v>85</v>
      </c>
      <c r="B322" t="s">
        <v>912</v>
      </c>
      <c r="C322" t="s">
        <v>273</v>
      </c>
      <c r="D322" t="s">
        <v>713</v>
      </c>
      <c r="E322" t="s">
        <v>1025</v>
      </c>
      <c r="F322" t="s">
        <v>853</v>
      </c>
      <c r="G322" t="s">
        <v>849</v>
      </c>
      <c r="H322" t="s">
        <v>977</v>
      </c>
      <c r="I322" t="s">
        <v>755</v>
      </c>
      <c r="J322" t="s">
        <v>1026</v>
      </c>
      <c r="K322" t="s">
        <v>790</v>
      </c>
      <c r="L322" t="s">
        <v>301</v>
      </c>
      <c r="M322" t="s">
        <v>371</v>
      </c>
      <c r="N322" t="s">
        <v>859</v>
      </c>
      <c r="O322" t="s">
        <v>1027</v>
      </c>
      <c r="P322" t="s">
        <v>621</v>
      </c>
      <c r="Q322" t="s">
        <v>1028</v>
      </c>
      <c r="R322" t="s">
        <v>767</v>
      </c>
      <c r="S322" t="s">
        <v>457</v>
      </c>
      <c r="T322" t="s">
        <v>703</v>
      </c>
      <c r="U322" t="s">
        <v>782</v>
      </c>
      <c r="V322" t="s">
        <v>659</v>
      </c>
      <c r="W322" t="s">
        <v>481</v>
      </c>
      <c r="X322" t="s">
        <v>800</v>
      </c>
      <c r="Y322" t="s">
        <v>225</v>
      </c>
      <c r="Z322" t="s">
        <v>483</v>
      </c>
      <c r="AA322" t="s">
        <v>803</v>
      </c>
      <c r="AB322" t="s">
        <v>774</v>
      </c>
      <c r="AC322" t="s">
        <v>932</v>
      </c>
      <c r="AD322" t="s">
        <v>799</v>
      </c>
    </row>
    <row r="323" spans="1:30" hidden="1" x14ac:dyDescent="0.25">
      <c r="A323" t="s">
        <v>104</v>
      </c>
      <c r="B323" t="s">
        <v>912</v>
      </c>
      <c r="C323" t="s">
        <v>273</v>
      </c>
      <c r="D323" t="s">
        <v>681</v>
      </c>
      <c r="E323" t="s">
        <v>1000</v>
      </c>
      <c r="F323" t="s">
        <v>1029</v>
      </c>
      <c r="G323" t="s">
        <v>865</v>
      </c>
      <c r="H323" t="s">
        <v>1030</v>
      </c>
      <c r="I323" t="s">
        <v>734</v>
      </c>
      <c r="J323" t="s">
        <v>927</v>
      </c>
      <c r="K323" t="s">
        <v>772</v>
      </c>
      <c r="L323" t="s">
        <v>317</v>
      </c>
      <c r="M323" t="s">
        <v>850</v>
      </c>
      <c r="N323" t="s">
        <v>790</v>
      </c>
      <c r="O323" t="s">
        <v>983</v>
      </c>
      <c r="P323" t="s">
        <v>371</v>
      </c>
      <c r="Q323" t="s">
        <v>809</v>
      </c>
      <c r="R323" t="s">
        <v>491</v>
      </c>
      <c r="S323" t="s">
        <v>808</v>
      </c>
      <c r="T323" t="s">
        <v>851</v>
      </c>
      <c r="U323" t="s">
        <v>782</v>
      </c>
      <c r="V323" t="s">
        <v>789</v>
      </c>
      <c r="W323" t="s">
        <v>795</v>
      </c>
      <c r="X323" t="s">
        <v>974</v>
      </c>
      <c r="Y323" t="s">
        <v>833</v>
      </c>
      <c r="Z323" t="s">
        <v>803</v>
      </c>
      <c r="AA323" t="s">
        <v>772</v>
      </c>
      <c r="AB323" t="s">
        <v>712</v>
      </c>
      <c r="AC323" t="s">
        <v>890</v>
      </c>
      <c r="AD323" t="s">
        <v>787</v>
      </c>
    </row>
    <row r="324" spans="1:30" hidden="1" x14ac:dyDescent="0.25">
      <c r="A324" t="s">
        <v>60</v>
      </c>
      <c r="B324" t="s">
        <v>1031</v>
      </c>
      <c r="C324" t="s">
        <v>62</v>
      </c>
      <c r="D324" t="s">
        <v>678</v>
      </c>
      <c r="E324" t="s">
        <v>1032</v>
      </c>
      <c r="F324" t="s">
        <v>1033</v>
      </c>
      <c r="G324" t="s">
        <v>961</v>
      </c>
      <c r="H324" t="s">
        <v>1034</v>
      </c>
      <c r="I324" t="s">
        <v>644</v>
      </c>
      <c r="J324" t="s">
        <v>743</v>
      </c>
      <c r="K324" t="s">
        <v>768</v>
      </c>
      <c r="L324" t="s">
        <v>316</v>
      </c>
      <c r="M324" t="s">
        <v>852</v>
      </c>
      <c r="N324" t="s">
        <v>792</v>
      </c>
      <c r="O324" t="s">
        <v>1014</v>
      </c>
      <c r="P324" t="s">
        <v>789</v>
      </c>
      <c r="Q324" t="s">
        <v>1035</v>
      </c>
      <c r="R324" t="s">
        <v>710</v>
      </c>
      <c r="S324" t="s">
        <v>818</v>
      </c>
      <c r="T324" t="s">
        <v>1036</v>
      </c>
      <c r="U324" t="s">
        <v>79</v>
      </c>
      <c r="V324" t="s">
        <v>501</v>
      </c>
      <c r="W324" t="s">
        <v>240</v>
      </c>
      <c r="X324" t="s">
        <v>1009</v>
      </c>
      <c r="Y324" t="s">
        <v>512</v>
      </c>
      <c r="Z324" t="s">
        <v>240</v>
      </c>
      <c r="AA324" t="s">
        <v>824</v>
      </c>
      <c r="AB324" t="s">
        <v>722</v>
      </c>
      <c r="AC324" t="s">
        <v>1037</v>
      </c>
      <c r="AD324" t="s">
        <v>929</v>
      </c>
    </row>
    <row r="325" spans="1:30" hidden="1" x14ac:dyDescent="0.25">
      <c r="A325" t="s">
        <v>85</v>
      </c>
      <c r="B325" t="s">
        <v>1031</v>
      </c>
      <c r="C325" t="s">
        <v>62</v>
      </c>
      <c r="D325" t="s">
        <v>668</v>
      </c>
      <c r="E325" t="s">
        <v>997</v>
      </c>
      <c r="F325" t="s">
        <v>796</v>
      </c>
      <c r="G325" t="s">
        <v>507</v>
      </c>
      <c r="H325" t="s">
        <v>860</v>
      </c>
      <c r="I325" t="s">
        <v>859</v>
      </c>
      <c r="J325" t="s">
        <v>1038</v>
      </c>
      <c r="K325" t="s">
        <v>536</v>
      </c>
      <c r="L325" t="s">
        <v>376</v>
      </c>
      <c r="M325" t="s">
        <v>792</v>
      </c>
      <c r="N325" t="s">
        <v>704</v>
      </c>
      <c r="O325" t="s">
        <v>1039</v>
      </c>
      <c r="P325" t="s">
        <v>563</v>
      </c>
      <c r="Q325" t="s">
        <v>1040</v>
      </c>
      <c r="R325" t="s">
        <v>779</v>
      </c>
      <c r="S325" t="s">
        <v>781</v>
      </c>
      <c r="T325" t="s">
        <v>495</v>
      </c>
      <c r="U325" t="s">
        <v>794</v>
      </c>
      <c r="V325" t="s">
        <v>786</v>
      </c>
      <c r="W325" t="s">
        <v>388</v>
      </c>
      <c r="X325" t="s">
        <v>906</v>
      </c>
      <c r="Y325" t="s">
        <v>801</v>
      </c>
      <c r="Z325" t="s">
        <v>520</v>
      </c>
      <c r="AA325" t="s">
        <v>720</v>
      </c>
      <c r="AB325" t="s">
        <v>548</v>
      </c>
      <c r="AC325" t="s">
        <v>841</v>
      </c>
      <c r="AD325" t="s">
        <v>829</v>
      </c>
    </row>
    <row r="326" spans="1:30" hidden="1" x14ac:dyDescent="0.25">
      <c r="A326" t="s">
        <v>104</v>
      </c>
      <c r="B326" t="s">
        <v>1031</v>
      </c>
      <c r="C326" t="s">
        <v>62</v>
      </c>
      <c r="D326" t="s">
        <v>471</v>
      </c>
      <c r="E326" t="s">
        <v>1041</v>
      </c>
      <c r="F326" t="s">
        <v>812</v>
      </c>
      <c r="G326" t="s">
        <v>961</v>
      </c>
      <c r="H326" t="s">
        <v>1042</v>
      </c>
      <c r="I326" t="s">
        <v>815</v>
      </c>
      <c r="J326" t="s">
        <v>234</v>
      </c>
      <c r="K326" t="s">
        <v>936</v>
      </c>
      <c r="L326" t="s">
        <v>330</v>
      </c>
      <c r="M326" t="s">
        <v>645</v>
      </c>
      <c r="N326" t="s">
        <v>566</v>
      </c>
      <c r="O326" t="s">
        <v>1043</v>
      </c>
      <c r="P326" t="s">
        <v>929</v>
      </c>
      <c r="Q326" t="s">
        <v>935</v>
      </c>
      <c r="R326" t="s">
        <v>824</v>
      </c>
      <c r="S326" t="s">
        <v>703</v>
      </c>
      <c r="T326" t="s">
        <v>491</v>
      </c>
      <c r="U326" t="s">
        <v>794</v>
      </c>
      <c r="V326" t="s">
        <v>790</v>
      </c>
      <c r="W326" t="s">
        <v>361</v>
      </c>
      <c r="X326" t="s">
        <v>942</v>
      </c>
      <c r="Y326" t="s">
        <v>859</v>
      </c>
      <c r="Z326" t="s">
        <v>559</v>
      </c>
      <c r="AA326" t="s">
        <v>779</v>
      </c>
      <c r="AB326" t="s">
        <v>775</v>
      </c>
      <c r="AC326" t="s">
        <v>570</v>
      </c>
      <c r="AD326" t="s">
        <v>805</v>
      </c>
    </row>
    <row r="327" spans="1:30" hidden="1" x14ac:dyDescent="0.25">
      <c r="A327" t="s">
        <v>60</v>
      </c>
      <c r="B327" t="s">
        <v>1031</v>
      </c>
      <c r="C327" t="s">
        <v>116</v>
      </c>
      <c r="D327" t="s">
        <v>762</v>
      </c>
      <c r="E327" t="s">
        <v>1044</v>
      </c>
      <c r="F327" t="s">
        <v>1020</v>
      </c>
      <c r="G327" t="s">
        <v>703</v>
      </c>
      <c r="H327" t="s">
        <v>1034</v>
      </c>
      <c r="I327" t="s">
        <v>584</v>
      </c>
      <c r="J327" t="s">
        <v>511</v>
      </c>
      <c r="K327" t="s">
        <v>936</v>
      </c>
      <c r="L327" t="s">
        <v>245</v>
      </c>
      <c r="M327" t="s">
        <v>1013</v>
      </c>
      <c r="N327" t="s">
        <v>850</v>
      </c>
      <c r="O327" t="s">
        <v>1045</v>
      </c>
      <c r="P327" t="s">
        <v>936</v>
      </c>
      <c r="Q327" t="s">
        <v>836</v>
      </c>
      <c r="R327" t="s">
        <v>987</v>
      </c>
      <c r="S327" t="s">
        <v>860</v>
      </c>
      <c r="T327" t="s">
        <v>595</v>
      </c>
      <c r="U327" t="s">
        <v>79</v>
      </c>
      <c r="V327" t="s">
        <v>556</v>
      </c>
      <c r="W327" t="s">
        <v>805</v>
      </c>
      <c r="X327" t="s">
        <v>908</v>
      </c>
      <c r="Y327" t="s">
        <v>559</v>
      </c>
      <c r="Z327" t="s">
        <v>480</v>
      </c>
      <c r="AA327" t="s">
        <v>563</v>
      </c>
      <c r="AB327" t="s">
        <v>794</v>
      </c>
      <c r="AC327" t="s">
        <v>835</v>
      </c>
      <c r="AD327" t="s">
        <v>793</v>
      </c>
    </row>
    <row r="328" spans="1:30" hidden="1" x14ac:dyDescent="0.25">
      <c r="A328" t="s">
        <v>85</v>
      </c>
      <c r="B328" t="s">
        <v>1031</v>
      </c>
      <c r="C328" t="s">
        <v>116</v>
      </c>
      <c r="D328" t="s">
        <v>590</v>
      </c>
      <c r="E328" t="s">
        <v>1046</v>
      </c>
      <c r="F328" t="s">
        <v>553</v>
      </c>
      <c r="G328" t="s">
        <v>803</v>
      </c>
      <c r="H328" t="s">
        <v>532</v>
      </c>
      <c r="I328" t="s">
        <v>739</v>
      </c>
      <c r="J328" t="s">
        <v>944</v>
      </c>
      <c r="K328" t="s">
        <v>722</v>
      </c>
      <c r="L328" t="s">
        <v>346</v>
      </c>
      <c r="M328" t="s">
        <v>621</v>
      </c>
      <c r="N328" t="s">
        <v>785</v>
      </c>
      <c r="O328" t="s">
        <v>853</v>
      </c>
      <c r="P328" t="s">
        <v>636</v>
      </c>
      <c r="Q328" t="s">
        <v>990</v>
      </c>
      <c r="R328" t="s">
        <v>805</v>
      </c>
      <c r="S328" t="s">
        <v>737</v>
      </c>
      <c r="T328" t="s">
        <v>782</v>
      </c>
      <c r="U328" t="s">
        <v>480</v>
      </c>
      <c r="V328" t="s">
        <v>775</v>
      </c>
      <c r="W328" t="s">
        <v>813</v>
      </c>
      <c r="X328" t="s">
        <v>798</v>
      </c>
      <c r="Y328" t="s">
        <v>843</v>
      </c>
      <c r="Z328" t="s">
        <v>663</v>
      </c>
      <c r="AA328" t="s">
        <v>890</v>
      </c>
      <c r="AB328" t="s">
        <v>790</v>
      </c>
      <c r="AC328" t="s">
        <v>911</v>
      </c>
      <c r="AD328" t="s">
        <v>480</v>
      </c>
    </row>
    <row r="329" spans="1:30" hidden="1" x14ac:dyDescent="0.25">
      <c r="A329" t="s">
        <v>104</v>
      </c>
      <c r="B329" t="s">
        <v>1031</v>
      </c>
      <c r="C329" t="s">
        <v>116</v>
      </c>
      <c r="D329" t="s">
        <v>496</v>
      </c>
      <c r="E329" t="s">
        <v>877</v>
      </c>
      <c r="F329" t="s">
        <v>1014</v>
      </c>
      <c r="G329" t="s">
        <v>703</v>
      </c>
      <c r="H329" t="s">
        <v>1047</v>
      </c>
      <c r="I329" t="s">
        <v>815</v>
      </c>
      <c r="J329" t="s">
        <v>947</v>
      </c>
      <c r="K329" t="s">
        <v>821</v>
      </c>
      <c r="L329" t="s">
        <v>244</v>
      </c>
      <c r="M329" t="s">
        <v>234</v>
      </c>
      <c r="N329" t="s">
        <v>779</v>
      </c>
      <c r="O329" t="s">
        <v>1033</v>
      </c>
      <c r="P329" t="s">
        <v>787</v>
      </c>
      <c r="Q329" t="s">
        <v>266</v>
      </c>
      <c r="R329" t="s">
        <v>839</v>
      </c>
      <c r="S329" t="s">
        <v>774</v>
      </c>
      <c r="T329" t="s">
        <v>1019</v>
      </c>
      <c r="U329" t="s">
        <v>480</v>
      </c>
      <c r="V329" t="s">
        <v>805</v>
      </c>
      <c r="W329" t="s">
        <v>855</v>
      </c>
      <c r="X329" t="s">
        <v>621</v>
      </c>
      <c r="Y329" t="s">
        <v>620</v>
      </c>
      <c r="Z329" t="s">
        <v>382</v>
      </c>
      <c r="AA329" t="s">
        <v>492</v>
      </c>
      <c r="AB329" t="s">
        <v>772</v>
      </c>
      <c r="AC329" t="s">
        <v>624</v>
      </c>
      <c r="AD329" t="s">
        <v>906</v>
      </c>
    </row>
    <row r="330" spans="1:30" hidden="1" x14ac:dyDescent="0.25">
      <c r="A330" t="s">
        <v>60</v>
      </c>
      <c r="B330" t="s">
        <v>1031</v>
      </c>
      <c r="C330" t="s">
        <v>138</v>
      </c>
      <c r="D330" t="s">
        <v>770</v>
      </c>
      <c r="E330" t="s">
        <v>1048</v>
      </c>
      <c r="F330" t="s">
        <v>654</v>
      </c>
      <c r="G330" t="s">
        <v>890</v>
      </c>
      <c r="H330" t="s">
        <v>1049</v>
      </c>
      <c r="I330" t="s">
        <v>760</v>
      </c>
      <c r="J330" t="s">
        <v>777</v>
      </c>
      <c r="K330" t="s">
        <v>790</v>
      </c>
      <c r="L330" t="s">
        <v>245</v>
      </c>
      <c r="M330" t="s">
        <v>957</v>
      </c>
      <c r="N330" t="s">
        <v>254</v>
      </c>
      <c r="O330" t="s">
        <v>616</v>
      </c>
      <c r="P330" t="s">
        <v>1037</v>
      </c>
      <c r="Q330" t="s">
        <v>1050</v>
      </c>
      <c r="R330" t="s">
        <v>1013</v>
      </c>
      <c r="S330" t="s">
        <v>710</v>
      </c>
      <c r="T330" t="s">
        <v>688</v>
      </c>
      <c r="U330" t="s">
        <v>79</v>
      </c>
      <c r="V330" t="s">
        <v>945</v>
      </c>
      <c r="W330" t="s">
        <v>811</v>
      </c>
      <c r="X330" t="s">
        <v>1051</v>
      </c>
      <c r="Y330" t="s">
        <v>890</v>
      </c>
      <c r="Z330" t="s">
        <v>1037</v>
      </c>
      <c r="AA330" t="s">
        <v>974</v>
      </c>
      <c r="AB330" t="s">
        <v>556</v>
      </c>
      <c r="AC330" t="s">
        <v>980</v>
      </c>
      <c r="AD330" t="s">
        <v>656</v>
      </c>
    </row>
    <row r="331" spans="1:30" hidden="1" x14ac:dyDescent="0.25">
      <c r="A331" t="s">
        <v>85</v>
      </c>
      <c r="B331" t="s">
        <v>1031</v>
      </c>
      <c r="C331" t="s">
        <v>138</v>
      </c>
      <c r="D331" t="s">
        <v>815</v>
      </c>
      <c r="E331" t="s">
        <v>1052</v>
      </c>
      <c r="F331" t="s">
        <v>999</v>
      </c>
      <c r="G331" t="s">
        <v>712</v>
      </c>
      <c r="H331" t="s">
        <v>853</v>
      </c>
      <c r="I331" t="s">
        <v>387</v>
      </c>
      <c r="J331" t="s">
        <v>611</v>
      </c>
      <c r="K331" t="s">
        <v>782</v>
      </c>
      <c r="L331" t="s">
        <v>325</v>
      </c>
      <c r="M331" t="s">
        <v>1009</v>
      </c>
      <c r="N331" t="s">
        <v>707</v>
      </c>
      <c r="O331" t="s">
        <v>1053</v>
      </c>
      <c r="P331" t="s">
        <v>532</v>
      </c>
      <c r="Q331" t="s">
        <v>933</v>
      </c>
      <c r="R331" t="s">
        <v>819</v>
      </c>
      <c r="S331" t="s">
        <v>771</v>
      </c>
      <c r="T331" t="s">
        <v>240</v>
      </c>
      <c r="U331" t="s">
        <v>508</v>
      </c>
      <c r="V331" t="s">
        <v>794</v>
      </c>
      <c r="W331" t="s">
        <v>841</v>
      </c>
      <c r="X331" t="s">
        <v>371</v>
      </c>
      <c r="Y331" t="s">
        <v>499</v>
      </c>
      <c r="Z331" t="s">
        <v>512</v>
      </c>
      <c r="AA331" t="s">
        <v>570</v>
      </c>
      <c r="AB331" t="s">
        <v>848</v>
      </c>
      <c r="AC331" t="s">
        <v>803</v>
      </c>
      <c r="AD331" t="s">
        <v>811</v>
      </c>
    </row>
    <row r="332" spans="1:30" hidden="1" x14ac:dyDescent="0.25">
      <c r="A332" t="s">
        <v>104</v>
      </c>
      <c r="B332" t="s">
        <v>1031</v>
      </c>
      <c r="C332" t="s">
        <v>138</v>
      </c>
      <c r="D332" t="s">
        <v>747</v>
      </c>
      <c r="E332" t="s">
        <v>1054</v>
      </c>
      <c r="F332" t="s">
        <v>827</v>
      </c>
      <c r="G332" t="s">
        <v>495</v>
      </c>
      <c r="H332" t="s">
        <v>1055</v>
      </c>
      <c r="I332" t="s">
        <v>483</v>
      </c>
      <c r="J332" t="s">
        <v>964</v>
      </c>
      <c r="K332" t="s">
        <v>936</v>
      </c>
      <c r="L332" t="s">
        <v>295</v>
      </c>
      <c r="M332" t="s">
        <v>616</v>
      </c>
      <c r="N332" t="s">
        <v>508</v>
      </c>
      <c r="O332" t="s">
        <v>959</v>
      </c>
      <c r="P332" t="s">
        <v>996</v>
      </c>
      <c r="Q332" t="s">
        <v>880</v>
      </c>
      <c r="R332" t="s">
        <v>645</v>
      </c>
      <c r="S332" t="s">
        <v>516</v>
      </c>
      <c r="T332" t="s">
        <v>954</v>
      </c>
      <c r="U332" t="s">
        <v>508</v>
      </c>
      <c r="V332" t="s">
        <v>798</v>
      </c>
      <c r="W332" t="s">
        <v>548</v>
      </c>
      <c r="X332" t="s">
        <v>951</v>
      </c>
      <c r="Y332" t="s">
        <v>750</v>
      </c>
      <c r="Z332" t="s">
        <v>767</v>
      </c>
      <c r="AA332" t="s">
        <v>580</v>
      </c>
      <c r="AB332" t="s">
        <v>798</v>
      </c>
      <c r="AC332" t="s">
        <v>516</v>
      </c>
      <c r="AD332" t="s">
        <v>999</v>
      </c>
    </row>
    <row r="333" spans="1:30" hidden="1" x14ac:dyDescent="0.25">
      <c r="A333" t="s">
        <v>60</v>
      </c>
      <c r="B333" t="s">
        <v>1031</v>
      </c>
      <c r="C333" t="s">
        <v>154</v>
      </c>
      <c r="D333" t="s">
        <v>225</v>
      </c>
      <c r="E333" t="s">
        <v>1056</v>
      </c>
      <c r="F333" t="s">
        <v>794</v>
      </c>
      <c r="G333" t="s">
        <v>536</v>
      </c>
      <c r="H333" t="s">
        <v>986</v>
      </c>
      <c r="I333" t="s">
        <v>947</v>
      </c>
      <c r="J333" t="s">
        <v>476</v>
      </c>
      <c r="K333" t="s">
        <v>800</v>
      </c>
      <c r="L333" t="s">
        <v>321</v>
      </c>
      <c r="M333" t="s">
        <v>870</v>
      </c>
      <c r="N333" t="s">
        <v>353</v>
      </c>
      <c r="O333" t="s">
        <v>1057</v>
      </c>
      <c r="P333" t="s">
        <v>379</v>
      </c>
      <c r="Q333" t="s">
        <v>266</v>
      </c>
      <c r="R333" t="s">
        <v>1058</v>
      </c>
      <c r="S333" t="s">
        <v>688</v>
      </c>
      <c r="T333" t="s">
        <v>1059</v>
      </c>
      <c r="U333" t="s">
        <v>79</v>
      </c>
      <c r="V333" t="s">
        <v>852</v>
      </c>
      <c r="W333" t="s">
        <v>999</v>
      </c>
      <c r="X333" t="s">
        <v>220</v>
      </c>
      <c r="Y333" t="s">
        <v>787</v>
      </c>
      <c r="Z333" t="s">
        <v>798</v>
      </c>
      <c r="AA333" t="s">
        <v>975</v>
      </c>
      <c r="AB333" t="s">
        <v>1001</v>
      </c>
      <c r="AC333" t="s">
        <v>636</v>
      </c>
      <c r="AD333" t="s">
        <v>839</v>
      </c>
    </row>
    <row r="334" spans="1:30" hidden="1" x14ac:dyDescent="0.25">
      <c r="A334" t="s">
        <v>85</v>
      </c>
      <c r="B334" t="s">
        <v>1031</v>
      </c>
      <c r="C334" t="s">
        <v>154</v>
      </c>
      <c r="D334" t="s">
        <v>820</v>
      </c>
      <c r="E334" t="s">
        <v>1052</v>
      </c>
      <c r="F334" t="s">
        <v>516</v>
      </c>
      <c r="G334" t="s">
        <v>790</v>
      </c>
      <c r="H334" t="s">
        <v>1060</v>
      </c>
      <c r="I334" t="s">
        <v>1005</v>
      </c>
      <c r="J334" t="s">
        <v>1035</v>
      </c>
      <c r="K334" t="s">
        <v>768</v>
      </c>
      <c r="L334" t="s">
        <v>279</v>
      </c>
      <c r="M334" t="s">
        <v>1033</v>
      </c>
      <c r="N334" t="s">
        <v>745</v>
      </c>
      <c r="O334" t="s">
        <v>989</v>
      </c>
      <c r="P334" t="s">
        <v>1061</v>
      </c>
      <c r="Q334" t="s">
        <v>1062</v>
      </c>
      <c r="R334" t="s">
        <v>996</v>
      </c>
      <c r="S334" t="s">
        <v>698</v>
      </c>
      <c r="T334" t="s">
        <v>814</v>
      </c>
      <c r="U334" t="s">
        <v>851</v>
      </c>
      <c r="V334" t="s">
        <v>850</v>
      </c>
      <c r="W334" t="s">
        <v>816</v>
      </c>
      <c r="X334" t="s">
        <v>1001</v>
      </c>
      <c r="Y334" t="s">
        <v>732</v>
      </c>
      <c r="Z334" t="s">
        <v>495</v>
      </c>
      <c r="AA334" t="s">
        <v>768</v>
      </c>
      <c r="AB334" t="s">
        <v>996</v>
      </c>
      <c r="AC334" t="s">
        <v>985</v>
      </c>
      <c r="AD334" t="s">
        <v>591</v>
      </c>
    </row>
    <row r="335" spans="1:30" hidden="1" x14ac:dyDescent="0.25">
      <c r="A335" t="s">
        <v>104</v>
      </c>
      <c r="B335" t="s">
        <v>1031</v>
      </c>
      <c r="C335" t="s">
        <v>154</v>
      </c>
      <c r="D335" t="s">
        <v>630</v>
      </c>
      <c r="E335" t="s">
        <v>1063</v>
      </c>
      <c r="F335" t="s">
        <v>794</v>
      </c>
      <c r="G335" t="s">
        <v>936</v>
      </c>
      <c r="H335" t="s">
        <v>1064</v>
      </c>
      <c r="I335" t="s">
        <v>1065</v>
      </c>
      <c r="J335" t="s">
        <v>787</v>
      </c>
      <c r="K335" t="s">
        <v>779</v>
      </c>
      <c r="L335" t="s">
        <v>294</v>
      </c>
      <c r="M335" t="s">
        <v>1066</v>
      </c>
      <c r="N335" t="s">
        <v>787</v>
      </c>
      <c r="O335" t="s">
        <v>862</v>
      </c>
      <c r="P335" t="s">
        <v>839</v>
      </c>
      <c r="Q335" t="s">
        <v>1067</v>
      </c>
      <c r="R335" t="s">
        <v>994</v>
      </c>
      <c r="S335" t="s">
        <v>811</v>
      </c>
      <c r="T335" t="s">
        <v>992</v>
      </c>
      <c r="U335" t="s">
        <v>851</v>
      </c>
      <c r="V335" t="s">
        <v>621</v>
      </c>
      <c r="W335" t="s">
        <v>768</v>
      </c>
      <c r="X335" t="s">
        <v>1024</v>
      </c>
      <c r="Y335" t="s">
        <v>712</v>
      </c>
      <c r="Z335" t="s">
        <v>772</v>
      </c>
      <c r="AA335" t="s">
        <v>964</v>
      </c>
      <c r="AB335" t="s">
        <v>941</v>
      </c>
      <c r="AC335" t="s">
        <v>848</v>
      </c>
      <c r="AD335" t="s">
        <v>847</v>
      </c>
    </row>
    <row r="336" spans="1:30" hidden="1" x14ac:dyDescent="0.25">
      <c r="A336" t="s">
        <v>60</v>
      </c>
      <c r="B336" t="s">
        <v>1031</v>
      </c>
      <c r="C336" t="s">
        <v>167</v>
      </c>
      <c r="D336" t="s">
        <v>630</v>
      </c>
      <c r="E336" t="s">
        <v>1068</v>
      </c>
      <c r="F336" t="s">
        <v>759</v>
      </c>
      <c r="G336" t="s">
        <v>516</v>
      </c>
      <c r="H336" t="s">
        <v>1069</v>
      </c>
      <c r="I336" t="s">
        <v>714</v>
      </c>
      <c r="J336" t="s">
        <v>507</v>
      </c>
      <c r="K336" t="s">
        <v>829</v>
      </c>
      <c r="L336" t="s">
        <v>244</v>
      </c>
      <c r="M336" t="s">
        <v>1070</v>
      </c>
      <c r="N336" t="s">
        <v>710</v>
      </c>
      <c r="O336" t="s">
        <v>970</v>
      </c>
      <c r="P336" t="s">
        <v>839</v>
      </c>
      <c r="Q336" t="s">
        <v>1021</v>
      </c>
      <c r="R336" t="s">
        <v>959</v>
      </c>
      <c r="S336" t="s">
        <v>1071</v>
      </c>
      <c r="T336" t="s">
        <v>1039</v>
      </c>
      <c r="U336" t="s">
        <v>79</v>
      </c>
      <c r="V336" t="s">
        <v>908</v>
      </c>
      <c r="W336" t="s">
        <v>945</v>
      </c>
      <c r="X336" t="s">
        <v>1072</v>
      </c>
      <c r="Y336" t="s">
        <v>819</v>
      </c>
      <c r="Z336" t="s">
        <v>837</v>
      </c>
      <c r="AA336" t="s">
        <v>604</v>
      </c>
      <c r="AB336" t="s">
        <v>491</v>
      </c>
      <c r="AC336" t="s">
        <v>975</v>
      </c>
      <c r="AD336" t="s">
        <v>952</v>
      </c>
    </row>
    <row r="337" spans="1:30" hidden="1" x14ac:dyDescent="0.25">
      <c r="A337" t="s">
        <v>85</v>
      </c>
      <c r="B337" t="s">
        <v>1031</v>
      </c>
      <c r="C337" t="s">
        <v>167</v>
      </c>
      <c r="D337" t="s">
        <v>785</v>
      </c>
      <c r="E337" t="s">
        <v>1073</v>
      </c>
      <c r="F337" t="s">
        <v>789</v>
      </c>
      <c r="G337" t="s">
        <v>492</v>
      </c>
      <c r="H337" t="s">
        <v>1074</v>
      </c>
      <c r="I337" t="s">
        <v>1061</v>
      </c>
      <c r="J337" t="s">
        <v>1075</v>
      </c>
      <c r="K337" t="s">
        <v>789</v>
      </c>
      <c r="L337" t="s">
        <v>290</v>
      </c>
      <c r="M337" t="s">
        <v>1076</v>
      </c>
      <c r="N337" t="s">
        <v>788</v>
      </c>
      <c r="O337" t="s">
        <v>1047</v>
      </c>
      <c r="P337" t="s">
        <v>1058</v>
      </c>
      <c r="Q337" t="s">
        <v>933</v>
      </c>
      <c r="R337" t="s">
        <v>648</v>
      </c>
      <c r="S337" t="s">
        <v>760</v>
      </c>
      <c r="T337" t="s">
        <v>827</v>
      </c>
      <c r="U337" t="s">
        <v>577</v>
      </c>
      <c r="V337" t="s">
        <v>977</v>
      </c>
      <c r="W337" t="s">
        <v>361</v>
      </c>
      <c r="X337" t="s">
        <v>847</v>
      </c>
      <c r="Y337" t="s">
        <v>911</v>
      </c>
      <c r="Z337" t="s">
        <v>722</v>
      </c>
      <c r="AA337" t="s">
        <v>799</v>
      </c>
      <c r="AB337" t="s">
        <v>371</v>
      </c>
      <c r="AC337" t="s">
        <v>536</v>
      </c>
      <c r="AD337" t="s">
        <v>839</v>
      </c>
    </row>
    <row r="338" spans="1:30" hidden="1" x14ac:dyDescent="0.25">
      <c r="A338" t="s">
        <v>104</v>
      </c>
      <c r="B338" t="s">
        <v>1031</v>
      </c>
      <c r="C338" t="s">
        <v>167</v>
      </c>
      <c r="D338" t="s">
        <v>752</v>
      </c>
      <c r="E338" t="s">
        <v>830</v>
      </c>
      <c r="F338" t="s">
        <v>774</v>
      </c>
      <c r="G338" t="s">
        <v>240</v>
      </c>
      <c r="H338" t="s">
        <v>1077</v>
      </c>
      <c r="I338" t="s">
        <v>860</v>
      </c>
      <c r="J338" t="s">
        <v>651</v>
      </c>
      <c r="K338" t="s">
        <v>779</v>
      </c>
      <c r="L338" t="s">
        <v>338</v>
      </c>
      <c r="M338" t="s">
        <v>1047</v>
      </c>
      <c r="N338" t="s">
        <v>819</v>
      </c>
      <c r="O338" t="s">
        <v>1078</v>
      </c>
      <c r="P338" t="s">
        <v>852</v>
      </c>
      <c r="Q338" t="s">
        <v>1079</v>
      </c>
      <c r="R338" t="s">
        <v>628</v>
      </c>
      <c r="S338" t="s">
        <v>996</v>
      </c>
      <c r="T338" t="s">
        <v>1080</v>
      </c>
      <c r="U338" t="s">
        <v>577</v>
      </c>
      <c r="V338" t="s">
        <v>1080</v>
      </c>
      <c r="W338" t="s">
        <v>799</v>
      </c>
      <c r="X338" t="s">
        <v>1081</v>
      </c>
      <c r="Y338" t="s">
        <v>775</v>
      </c>
      <c r="Z338" t="s">
        <v>800</v>
      </c>
      <c r="AA338" t="s">
        <v>654</v>
      </c>
      <c r="AB338" t="s">
        <v>996</v>
      </c>
      <c r="AC338" t="s">
        <v>577</v>
      </c>
      <c r="AD338" t="s">
        <v>588</v>
      </c>
    </row>
    <row r="339" spans="1:30" hidden="1" x14ac:dyDescent="0.25">
      <c r="A339" t="s">
        <v>60</v>
      </c>
      <c r="B339" t="s">
        <v>1031</v>
      </c>
      <c r="C339" t="s">
        <v>177</v>
      </c>
      <c r="D339" t="s">
        <v>740</v>
      </c>
      <c r="E339" t="s">
        <v>1082</v>
      </c>
      <c r="F339" t="s">
        <v>1019</v>
      </c>
      <c r="G339" t="s">
        <v>492</v>
      </c>
      <c r="H339" t="s">
        <v>1083</v>
      </c>
      <c r="I339" t="s">
        <v>501</v>
      </c>
      <c r="J339" t="s">
        <v>835</v>
      </c>
      <c r="K339" t="s">
        <v>516</v>
      </c>
      <c r="L339" t="s">
        <v>232</v>
      </c>
      <c r="M339" t="s">
        <v>884</v>
      </c>
      <c r="N339" t="s">
        <v>1084</v>
      </c>
      <c r="O339" t="s">
        <v>366</v>
      </c>
      <c r="P339" t="s">
        <v>353</v>
      </c>
      <c r="Q339" t="s">
        <v>1021</v>
      </c>
      <c r="R339" t="s">
        <v>966</v>
      </c>
      <c r="S339" t="s">
        <v>957</v>
      </c>
      <c r="T339" t="s">
        <v>970</v>
      </c>
      <c r="U339" t="s">
        <v>79</v>
      </c>
      <c r="V339" t="s">
        <v>1085</v>
      </c>
      <c r="W339" t="s">
        <v>563</v>
      </c>
      <c r="X339" t="s">
        <v>1027</v>
      </c>
      <c r="Y339" t="s">
        <v>480</v>
      </c>
      <c r="Z339" t="s">
        <v>714</v>
      </c>
      <c r="AA339" t="s">
        <v>1065</v>
      </c>
      <c r="AB339" t="s">
        <v>1086</v>
      </c>
      <c r="AC339" t="s">
        <v>860</v>
      </c>
      <c r="AD339" t="s">
        <v>631</v>
      </c>
    </row>
    <row r="340" spans="1:30" hidden="1" x14ac:dyDescent="0.25">
      <c r="A340" t="s">
        <v>85</v>
      </c>
      <c r="B340" t="s">
        <v>1031</v>
      </c>
      <c r="C340" t="s">
        <v>177</v>
      </c>
      <c r="D340" t="s">
        <v>745</v>
      </c>
      <c r="E340" t="s">
        <v>1087</v>
      </c>
      <c r="F340" t="s">
        <v>992</v>
      </c>
      <c r="G340" t="s">
        <v>929</v>
      </c>
      <c r="H340" t="s">
        <v>887</v>
      </c>
      <c r="I340" t="s">
        <v>987</v>
      </c>
      <c r="J340" t="s">
        <v>1088</v>
      </c>
      <c r="K340" t="s">
        <v>901</v>
      </c>
      <c r="L340" t="s">
        <v>312</v>
      </c>
      <c r="M340" t="s">
        <v>247</v>
      </c>
      <c r="N340" t="s">
        <v>627</v>
      </c>
      <c r="O340" t="s">
        <v>876</v>
      </c>
      <c r="P340" t="s">
        <v>959</v>
      </c>
      <c r="Q340" t="s">
        <v>1089</v>
      </c>
      <c r="R340" t="s">
        <v>888</v>
      </c>
      <c r="S340" t="s">
        <v>813</v>
      </c>
      <c r="T340" t="s">
        <v>842</v>
      </c>
      <c r="U340" t="s">
        <v>848</v>
      </c>
      <c r="V340" t="s">
        <v>651</v>
      </c>
      <c r="W340" t="s">
        <v>382</v>
      </c>
      <c r="X340" t="s">
        <v>975</v>
      </c>
      <c r="Y340" t="s">
        <v>804</v>
      </c>
      <c r="Z340" t="s">
        <v>789</v>
      </c>
      <c r="AA340" t="s">
        <v>811</v>
      </c>
      <c r="AB340" t="s">
        <v>591</v>
      </c>
      <c r="AC340" t="s">
        <v>536</v>
      </c>
      <c r="AD340" t="s">
        <v>942</v>
      </c>
    </row>
    <row r="341" spans="1:30" hidden="1" x14ac:dyDescent="0.25">
      <c r="A341" t="s">
        <v>104</v>
      </c>
      <c r="B341" t="s">
        <v>1031</v>
      </c>
      <c r="C341" t="s">
        <v>177</v>
      </c>
      <c r="D341" t="s">
        <v>832</v>
      </c>
      <c r="E341" t="s">
        <v>1090</v>
      </c>
      <c r="F341" t="s">
        <v>839</v>
      </c>
      <c r="G341" t="s">
        <v>501</v>
      </c>
      <c r="H341" t="s">
        <v>1091</v>
      </c>
      <c r="I341" t="s">
        <v>947</v>
      </c>
      <c r="J341" t="s">
        <v>625</v>
      </c>
      <c r="K341" t="s">
        <v>566</v>
      </c>
      <c r="L341" t="s">
        <v>304</v>
      </c>
      <c r="M341" t="s">
        <v>875</v>
      </c>
      <c r="N341" t="s">
        <v>654</v>
      </c>
      <c r="O341" t="s">
        <v>869</v>
      </c>
      <c r="P341" t="s">
        <v>651</v>
      </c>
      <c r="Q341" t="s">
        <v>1092</v>
      </c>
      <c r="R341" t="s">
        <v>1059</v>
      </c>
      <c r="S341" t="s">
        <v>824</v>
      </c>
      <c r="T341" t="s">
        <v>1051</v>
      </c>
      <c r="U341" t="s">
        <v>848</v>
      </c>
      <c r="V341" t="s">
        <v>1051</v>
      </c>
      <c r="W341" t="s">
        <v>929</v>
      </c>
      <c r="X341" t="s">
        <v>1013</v>
      </c>
      <c r="Y341" t="s">
        <v>361</v>
      </c>
      <c r="Z341" t="s">
        <v>501</v>
      </c>
      <c r="AA341" t="s">
        <v>1001</v>
      </c>
      <c r="AB341" t="s">
        <v>842</v>
      </c>
      <c r="AC341" t="s">
        <v>577</v>
      </c>
      <c r="AD341" t="s">
        <v>1065</v>
      </c>
    </row>
    <row r="342" spans="1:30" hidden="1" x14ac:dyDescent="0.25">
      <c r="A342" t="s">
        <v>60</v>
      </c>
      <c r="B342" t="s">
        <v>1031</v>
      </c>
      <c r="C342" t="s">
        <v>194</v>
      </c>
      <c r="D342" t="s">
        <v>511</v>
      </c>
      <c r="E342" t="s">
        <v>1093</v>
      </c>
      <c r="F342" t="s">
        <v>234</v>
      </c>
      <c r="G342" t="s">
        <v>814</v>
      </c>
      <c r="H342" t="s">
        <v>1025</v>
      </c>
      <c r="I342" t="s">
        <v>1019</v>
      </c>
      <c r="J342" t="s">
        <v>379</v>
      </c>
      <c r="K342" t="s">
        <v>772</v>
      </c>
      <c r="L342" t="s">
        <v>200</v>
      </c>
      <c r="M342" t="s">
        <v>919</v>
      </c>
      <c r="N342" t="s">
        <v>1061</v>
      </c>
      <c r="O342" t="s">
        <v>271</v>
      </c>
      <c r="P342" t="s">
        <v>952</v>
      </c>
      <c r="Q342" t="s">
        <v>1094</v>
      </c>
      <c r="R342" t="s">
        <v>1095</v>
      </c>
      <c r="S342" t="s">
        <v>1096</v>
      </c>
      <c r="T342" t="s">
        <v>844</v>
      </c>
      <c r="U342" t="s">
        <v>79</v>
      </c>
      <c r="V342" t="s">
        <v>1097</v>
      </c>
      <c r="W342" t="s">
        <v>1098</v>
      </c>
      <c r="X342" t="s">
        <v>812</v>
      </c>
      <c r="Y342" t="s">
        <v>814</v>
      </c>
      <c r="Z342" t="s">
        <v>379</v>
      </c>
      <c r="AA342" t="s">
        <v>1009</v>
      </c>
      <c r="AB342" t="s">
        <v>947</v>
      </c>
      <c r="AC342" t="s">
        <v>604</v>
      </c>
      <c r="AD342" t="s">
        <v>234</v>
      </c>
    </row>
    <row r="343" spans="1:30" hidden="1" x14ac:dyDescent="0.25">
      <c r="A343" t="s">
        <v>85</v>
      </c>
      <c r="B343" t="s">
        <v>1031</v>
      </c>
      <c r="C343" t="s">
        <v>194</v>
      </c>
      <c r="D343" t="s">
        <v>732</v>
      </c>
      <c r="E343" t="s">
        <v>1099</v>
      </c>
      <c r="F343" t="s">
        <v>1003</v>
      </c>
      <c r="G343" t="s">
        <v>819</v>
      </c>
      <c r="H343" t="s">
        <v>897</v>
      </c>
      <c r="I343" t="s">
        <v>610</v>
      </c>
      <c r="J343" t="s">
        <v>1100</v>
      </c>
      <c r="K343" t="s">
        <v>768</v>
      </c>
      <c r="L343" t="s">
        <v>313</v>
      </c>
      <c r="M343" t="s">
        <v>876</v>
      </c>
      <c r="N343" t="s">
        <v>816</v>
      </c>
      <c r="O343" t="s">
        <v>1101</v>
      </c>
      <c r="P343" t="s">
        <v>1102</v>
      </c>
      <c r="Q343" t="s">
        <v>1103</v>
      </c>
      <c r="R343" t="s">
        <v>1036</v>
      </c>
      <c r="S343" t="s">
        <v>808</v>
      </c>
      <c r="T343" t="s">
        <v>974</v>
      </c>
      <c r="U343" t="s">
        <v>827</v>
      </c>
      <c r="V343" t="s">
        <v>610</v>
      </c>
      <c r="W343" t="s">
        <v>985</v>
      </c>
      <c r="X343" t="s">
        <v>588</v>
      </c>
      <c r="Y343" t="s">
        <v>813</v>
      </c>
      <c r="Z343" t="s">
        <v>516</v>
      </c>
      <c r="AA343" t="s">
        <v>949</v>
      </c>
      <c r="AB343" t="s">
        <v>792</v>
      </c>
      <c r="AC343" t="s">
        <v>779</v>
      </c>
      <c r="AD343" t="s">
        <v>1023</v>
      </c>
    </row>
    <row r="344" spans="1:30" hidden="1" x14ac:dyDescent="0.25">
      <c r="A344" t="s">
        <v>104</v>
      </c>
      <c r="B344" t="s">
        <v>1031</v>
      </c>
      <c r="C344" t="s">
        <v>194</v>
      </c>
      <c r="D344" t="s">
        <v>859</v>
      </c>
      <c r="E344" t="s">
        <v>1104</v>
      </c>
      <c r="F344" t="s">
        <v>938</v>
      </c>
      <c r="G344" t="s">
        <v>1037</v>
      </c>
      <c r="H344" t="s">
        <v>1022</v>
      </c>
      <c r="I344" t="s">
        <v>1084</v>
      </c>
      <c r="J344" t="s">
        <v>979</v>
      </c>
      <c r="K344" t="s">
        <v>566</v>
      </c>
      <c r="L344" t="s">
        <v>330</v>
      </c>
      <c r="M344" t="s">
        <v>1105</v>
      </c>
      <c r="N344" t="s">
        <v>996</v>
      </c>
      <c r="O344" t="s">
        <v>715</v>
      </c>
      <c r="P344" t="s">
        <v>988</v>
      </c>
      <c r="Q344" t="s">
        <v>1055</v>
      </c>
      <c r="R344" t="s">
        <v>904</v>
      </c>
      <c r="S344" t="s">
        <v>1098</v>
      </c>
      <c r="T344" t="s">
        <v>1043</v>
      </c>
      <c r="U344" t="s">
        <v>827</v>
      </c>
      <c r="V344" t="s">
        <v>1097</v>
      </c>
      <c r="W344" t="s">
        <v>556</v>
      </c>
      <c r="X344" t="s">
        <v>1106</v>
      </c>
      <c r="Y344" t="s">
        <v>786</v>
      </c>
      <c r="Z344" t="s">
        <v>814</v>
      </c>
      <c r="AA344" t="s">
        <v>942</v>
      </c>
      <c r="AB344" t="s">
        <v>947</v>
      </c>
      <c r="AC344" t="s">
        <v>996</v>
      </c>
      <c r="AD344" t="s">
        <v>899</v>
      </c>
    </row>
    <row r="345" spans="1:30" hidden="1" x14ac:dyDescent="0.25">
      <c r="A345" t="s">
        <v>60</v>
      </c>
      <c r="B345" t="s">
        <v>1031</v>
      </c>
      <c r="C345" t="s">
        <v>213</v>
      </c>
      <c r="D345" t="s">
        <v>663</v>
      </c>
      <c r="E345" t="s">
        <v>1107</v>
      </c>
      <c r="F345" t="s">
        <v>980</v>
      </c>
      <c r="G345" t="s">
        <v>654</v>
      </c>
      <c r="H345" t="s">
        <v>1044</v>
      </c>
      <c r="I345" t="s">
        <v>591</v>
      </c>
      <c r="J345" t="s">
        <v>1108</v>
      </c>
      <c r="K345" t="s">
        <v>819</v>
      </c>
      <c r="L345" t="s">
        <v>255</v>
      </c>
      <c r="M345" t="s">
        <v>965</v>
      </c>
      <c r="N345" t="s">
        <v>1081</v>
      </c>
      <c r="O345" t="s">
        <v>923</v>
      </c>
      <c r="P345" t="s">
        <v>994</v>
      </c>
      <c r="Q345" t="s">
        <v>880</v>
      </c>
      <c r="R345" t="s">
        <v>1109</v>
      </c>
      <c r="S345" t="s">
        <v>844</v>
      </c>
      <c r="T345" t="s">
        <v>1110</v>
      </c>
      <c r="U345" t="s">
        <v>79</v>
      </c>
      <c r="V345" t="s">
        <v>1111</v>
      </c>
      <c r="W345" t="s">
        <v>1023</v>
      </c>
      <c r="X345" t="s">
        <v>1102</v>
      </c>
      <c r="Y345" t="s">
        <v>1037</v>
      </c>
      <c r="Z345" t="s">
        <v>818</v>
      </c>
      <c r="AA345" t="s">
        <v>641</v>
      </c>
      <c r="AB345" t="s">
        <v>954</v>
      </c>
      <c r="AC345" t="s">
        <v>1065</v>
      </c>
      <c r="AD345" t="s">
        <v>908</v>
      </c>
    </row>
    <row r="346" spans="1:30" hidden="1" x14ac:dyDescent="0.25">
      <c r="A346" t="s">
        <v>85</v>
      </c>
      <c r="B346" t="s">
        <v>1031</v>
      </c>
      <c r="C346" t="s">
        <v>213</v>
      </c>
      <c r="D346" t="s">
        <v>382</v>
      </c>
      <c r="E346" t="s">
        <v>972</v>
      </c>
      <c r="F346" t="s">
        <v>974</v>
      </c>
      <c r="G346" t="s">
        <v>996</v>
      </c>
      <c r="H346" t="s">
        <v>1078</v>
      </c>
      <c r="I346" t="s">
        <v>1059</v>
      </c>
      <c r="J346" t="s">
        <v>1112</v>
      </c>
      <c r="K346" t="s">
        <v>835</v>
      </c>
      <c r="L346" t="s">
        <v>297</v>
      </c>
      <c r="M346" t="s">
        <v>971</v>
      </c>
      <c r="N346" t="s">
        <v>961</v>
      </c>
      <c r="O346" t="s">
        <v>884</v>
      </c>
      <c r="P346" t="s">
        <v>970</v>
      </c>
      <c r="Q346" t="s">
        <v>1041</v>
      </c>
      <c r="R346" t="s">
        <v>595</v>
      </c>
      <c r="S346" t="s">
        <v>849</v>
      </c>
      <c r="T346" t="s">
        <v>888</v>
      </c>
      <c r="U346" t="s">
        <v>1001</v>
      </c>
      <c r="V346" t="s">
        <v>917</v>
      </c>
      <c r="W346" t="s">
        <v>790</v>
      </c>
      <c r="X346" t="s">
        <v>1065</v>
      </c>
      <c r="Y346" t="s">
        <v>356</v>
      </c>
      <c r="Z346" t="s">
        <v>800</v>
      </c>
      <c r="AA346" t="s">
        <v>824</v>
      </c>
      <c r="AB346" t="s">
        <v>942</v>
      </c>
      <c r="AC346" t="s">
        <v>492</v>
      </c>
      <c r="AD346" t="s">
        <v>1108</v>
      </c>
    </row>
    <row r="347" spans="1:30" hidden="1" x14ac:dyDescent="0.25">
      <c r="A347" t="s">
        <v>104</v>
      </c>
      <c r="B347" t="s">
        <v>1031</v>
      </c>
      <c r="C347" t="s">
        <v>213</v>
      </c>
      <c r="D347" t="s">
        <v>748</v>
      </c>
      <c r="E347" t="s">
        <v>1113</v>
      </c>
      <c r="F347" t="s">
        <v>591</v>
      </c>
      <c r="G347" t="s">
        <v>1114</v>
      </c>
      <c r="H347" t="s">
        <v>809</v>
      </c>
      <c r="I347" t="s">
        <v>1115</v>
      </c>
      <c r="J347" t="s">
        <v>857</v>
      </c>
      <c r="K347" t="s">
        <v>798</v>
      </c>
      <c r="L347" t="s">
        <v>323</v>
      </c>
      <c r="M347" t="s">
        <v>1116</v>
      </c>
      <c r="N347" t="s">
        <v>941</v>
      </c>
      <c r="O347" t="s">
        <v>876</v>
      </c>
      <c r="P347" t="s">
        <v>1045</v>
      </c>
      <c r="Q347" t="s">
        <v>1117</v>
      </c>
      <c r="R347" t="s">
        <v>610</v>
      </c>
      <c r="S347" t="s">
        <v>1036</v>
      </c>
      <c r="T347" t="s">
        <v>1118</v>
      </c>
      <c r="U347" t="s">
        <v>1001</v>
      </c>
      <c r="V347" t="s">
        <v>812</v>
      </c>
      <c r="W347" t="s">
        <v>491</v>
      </c>
      <c r="X347" t="s">
        <v>1016</v>
      </c>
      <c r="Y347" t="s">
        <v>769</v>
      </c>
      <c r="Z347" t="s">
        <v>964</v>
      </c>
      <c r="AA347" t="s">
        <v>1023</v>
      </c>
      <c r="AB347" t="s">
        <v>254</v>
      </c>
      <c r="AC347" t="s">
        <v>949</v>
      </c>
      <c r="AD347" t="s">
        <v>234</v>
      </c>
    </row>
    <row r="348" spans="1:30" hidden="1" x14ac:dyDescent="0.25">
      <c r="A348" t="s">
        <v>60</v>
      </c>
      <c r="B348" t="s">
        <v>1031</v>
      </c>
      <c r="C348" t="s">
        <v>228</v>
      </c>
      <c r="D348" t="s">
        <v>691</v>
      </c>
      <c r="E348" t="s">
        <v>1119</v>
      </c>
      <c r="F348" t="s">
        <v>1001</v>
      </c>
      <c r="G348" t="s">
        <v>1086</v>
      </c>
      <c r="H348" t="s">
        <v>1079</v>
      </c>
      <c r="I348" t="s">
        <v>789</v>
      </c>
      <c r="J348" t="s">
        <v>574</v>
      </c>
      <c r="K348" t="s">
        <v>1001</v>
      </c>
      <c r="L348" t="s">
        <v>250</v>
      </c>
      <c r="M348" t="s">
        <v>1120</v>
      </c>
      <c r="N348" t="s">
        <v>1013</v>
      </c>
      <c r="O348" t="s">
        <v>897</v>
      </c>
      <c r="P348" t="s">
        <v>1020</v>
      </c>
      <c r="Q348" t="s">
        <v>1121</v>
      </c>
      <c r="R348" t="s">
        <v>1042</v>
      </c>
      <c r="S348" t="s">
        <v>989</v>
      </c>
      <c r="T348" t="s">
        <v>1122</v>
      </c>
      <c r="U348" t="s">
        <v>79</v>
      </c>
      <c r="V348" t="s">
        <v>1123</v>
      </c>
      <c r="W348" t="s">
        <v>631</v>
      </c>
      <c r="X348" t="s">
        <v>925</v>
      </c>
      <c r="Y348" t="s">
        <v>964</v>
      </c>
      <c r="Z348" t="s">
        <v>648</v>
      </c>
      <c r="AA348" t="s">
        <v>963</v>
      </c>
      <c r="AB348" t="s">
        <v>839</v>
      </c>
      <c r="AC348" t="s">
        <v>1108</v>
      </c>
      <c r="AD348" t="s">
        <v>553</v>
      </c>
    </row>
    <row r="349" spans="1:30" hidden="1" x14ac:dyDescent="0.25">
      <c r="A349" t="s">
        <v>85</v>
      </c>
      <c r="B349" t="s">
        <v>1031</v>
      </c>
      <c r="C349" t="s">
        <v>228</v>
      </c>
      <c r="D349" t="s">
        <v>240</v>
      </c>
      <c r="E349" t="s">
        <v>1124</v>
      </c>
      <c r="F349" t="s">
        <v>975</v>
      </c>
      <c r="G349" t="s">
        <v>847</v>
      </c>
      <c r="H349" t="s">
        <v>959</v>
      </c>
      <c r="I349" t="s">
        <v>577</v>
      </c>
      <c r="J349" t="s">
        <v>1125</v>
      </c>
      <c r="K349" t="s">
        <v>591</v>
      </c>
      <c r="L349" t="s">
        <v>339</v>
      </c>
      <c r="M349" t="s">
        <v>1116</v>
      </c>
      <c r="N349" t="s">
        <v>361</v>
      </c>
      <c r="O349" t="s">
        <v>960</v>
      </c>
      <c r="P349" t="s">
        <v>1126</v>
      </c>
      <c r="Q349" t="s">
        <v>1127</v>
      </c>
      <c r="R349" t="s">
        <v>988</v>
      </c>
      <c r="S349" t="s">
        <v>659</v>
      </c>
      <c r="T349" t="s">
        <v>951</v>
      </c>
      <c r="U349" t="s">
        <v>1086</v>
      </c>
      <c r="V349" t="s">
        <v>1128</v>
      </c>
      <c r="W349" t="s">
        <v>829</v>
      </c>
      <c r="X349" t="s">
        <v>718</v>
      </c>
      <c r="Y349" t="s">
        <v>603</v>
      </c>
      <c r="Z349" t="s">
        <v>501</v>
      </c>
      <c r="AA349" t="s">
        <v>975</v>
      </c>
      <c r="AB349" t="s">
        <v>954</v>
      </c>
      <c r="AC349" t="s">
        <v>906</v>
      </c>
      <c r="AD349" t="s">
        <v>987</v>
      </c>
    </row>
    <row r="350" spans="1:30" hidden="1" x14ac:dyDescent="0.25">
      <c r="A350" t="s">
        <v>104</v>
      </c>
      <c r="B350" t="s">
        <v>1031</v>
      </c>
      <c r="C350" t="s">
        <v>228</v>
      </c>
      <c r="D350" t="s">
        <v>624</v>
      </c>
      <c r="E350" t="s">
        <v>885</v>
      </c>
      <c r="F350" t="s">
        <v>947</v>
      </c>
      <c r="G350" t="s">
        <v>947</v>
      </c>
      <c r="H350" t="s">
        <v>874</v>
      </c>
      <c r="I350" t="s">
        <v>805</v>
      </c>
      <c r="J350" t="s">
        <v>919</v>
      </c>
      <c r="K350" t="s">
        <v>949</v>
      </c>
      <c r="L350" t="s">
        <v>332</v>
      </c>
      <c r="M350" t="s">
        <v>1129</v>
      </c>
      <c r="N350" t="s">
        <v>842</v>
      </c>
      <c r="O350" t="s">
        <v>1130</v>
      </c>
      <c r="P350" t="s">
        <v>1131</v>
      </c>
      <c r="Q350" t="s">
        <v>1132</v>
      </c>
      <c r="R350" t="s">
        <v>862</v>
      </c>
      <c r="S350" t="s">
        <v>234</v>
      </c>
      <c r="T350" t="s">
        <v>1133</v>
      </c>
      <c r="U350" t="s">
        <v>1086</v>
      </c>
      <c r="V350" t="s">
        <v>610</v>
      </c>
      <c r="W350" t="s">
        <v>1086</v>
      </c>
      <c r="X350" t="s">
        <v>1131</v>
      </c>
      <c r="Y350" t="s">
        <v>867</v>
      </c>
      <c r="Z350" t="s">
        <v>837</v>
      </c>
      <c r="AA350" t="s">
        <v>1108</v>
      </c>
      <c r="AB350" t="s">
        <v>975</v>
      </c>
      <c r="AC350" t="s">
        <v>947</v>
      </c>
      <c r="AD350" t="s">
        <v>908</v>
      </c>
    </row>
    <row r="351" spans="1:30" hidden="1" x14ac:dyDescent="0.25">
      <c r="A351" t="s">
        <v>60</v>
      </c>
      <c r="B351" t="s">
        <v>1031</v>
      </c>
      <c r="C351" t="s">
        <v>238</v>
      </c>
      <c r="D351" t="s">
        <v>779</v>
      </c>
      <c r="E351" t="s">
        <v>1134</v>
      </c>
      <c r="F351" t="s">
        <v>563</v>
      </c>
      <c r="G351" t="s">
        <v>975</v>
      </c>
      <c r="H351" t="s">
        <v>517</v>
      </c>
      <c r="I351" t="s">
        <v>495</v>
      </c>
      <c r="J351" t="s">
        <v>897</v>
      </c>
      <c r="K351" t="s">
        <v>947</v>
      </c>
      <c r="L351" t="s">
        <v>331</v>
      </c>
      <c r="M351" t="s">
        <v>1017</v>
      </c>
      <c r="N351" t="s">
        <v>1014</v>
      </c>
      <c r="O351" t="s">
        <v>1135</v>
      </c>
      <c r="P351" t="s">
        <v>616</v>
      </c>
      <c r="Q351" t="s">
        <v>1136</v>
      </c>
      <c r="R351" t="s">
        <v>930</v>
      </c>
      <c r="S351" t="s">
        <v>596</v>
      </c>
      <c r="T351" t="s">
        <v>1137</v>
      </c>
      <c r="U351" t="s">
        <v>79</v>
      </c>
      <c r="V351" t="s">
        <v>1138</v>
      </c>
      <c r="W351" t="s">
        <v>1139</v>
      </c>
      <c r="X351" t="s">
        <v>1140</v>
      </c>
      <c r="Y351" t="s">
        <v>556</v>
      </c>
      <c r="Z351" t="s">
        <v>974</v>
      </c>
      <c r="AA351" t="s">
        <v>983</v>
      </c>
      <c r="AB351" t="s">
        <v>846</v>
      </c>
      <c r="AC351" t="s">
        <v>994</v>
      </c>
      <c r="AD351" t="s">
        <v>1029</v>
      </c>
    </row>
    <row r="352" spans="1:30" hidden="1" x14ac:dyDescent="0.25">
      <c r="A352" t="s">
        <v>85</v>
      </c>
      <c r="B352" t="s">
        <v>1031</v>
      </c>
      <c r="C352" t="s">
        <v>238</v>
      </c>
      <c r="D352" t="s">
        <v>929</v>
      </c>
      <c r="E352" t="s">
        <v>1141</v>
      </c>
      <c r="F352" t="s">
        <v>984</v>
      </c>
      <c r="G352" t="s">
        <v>860</v>
      </c>
      <c r="H352" t="s">
        <v>1072</v>
      </c>
      <c r="I352" t="s">
        <v>805</v>
      </c>
      <c r="J352" t="s">
        <v>1142</v>
      </c>
      <c r="K352" t="s">
        <v>824</v>
      </c>
      <c r="L352" t="s">
        <v>354</v>
      </c>
      <c r="M352" t="s">
        <v>1040</v>
      </c>
      <c r="N352" t="s">
        <v>786</v>
      </c>
      <c r="O352" t="s">
        <v>836</v>
      </c>
      <c r="P352" t="s">
        <v>989</v>
      </c>
      <c r="Q352" t="s">
        <v>958</v>
      </c>
      <c r="R352" t="s">
        <v>1020</v>
      </c>
      <c r="S352" t="s">
        <v>712</v>
      </c>
      <c r="T352" t="s">
        <v>631</v>
      </c>
      <c r="U352" t="s">
        <v>254</v>
      </c>
      <c r="V352" t="s">
        <v>853</v>
      </c>
      <c r="W352" t="s">
        <v>580</v>
      </c>
      <c r="X352" t="s">
        <v>1009</v>
      </c>
      <c r="Y352" t="s">
        <v>375</v>
      </c>
      <c r="Z352" t="s">
        <v>814</v>
      </c>
      <c r="AA352" t="s">
        <v>254</v>
      </c>
      <c r="AB352" t="s">
        <v>1023</v>
      </c>
      <c r="AC352" t="s">
        <v>848</v>
      </c>
      <c r="AD352" t="s">
        <v>908</v>
      </c>
    </row>
    <row r="353" spans="1:30" hidden="1" x14ac:dyDescent="0.25">
      <c r="A353" t="s">
        <v>104</v>
      </c>
      <c r="B353" t="s">
        <v>1031</v>
      </c>
      <c r="C353" t="s">
        <v>238</v>
      </c>
      <c r="D353" t="s">
        <v>799</v>
      </c>
      <c r="E353" t="s">
        <v>972</v>
      </c>
      <c r="F353" t="s">
        <v>975</v>
      </c>
      <c r="G353" t="s">
        <v>975</v>
      </c>
      <c r="H353" t="s">
        <v>922</v>
      </c>
      <c r="I353" t="s">
        <v>536</v>
      </c>
      <c r="J353" t="s">
        <v>1127</v>
      </c>
      <c r="K353" t="s">
        <v>792</v>
      </c>
      <c r="L353" t="s">
        <v>301</v>
      </c>
      <c r="M353" t="s">
        <v>1143</v>
      </c>
      <c r="N353" t="s">
        <v>824</v>
      </c>
      <c r="O353" t="s">
        <v>927</v>
      </c>
      <c r="P353" t="s">
        <v>1097</v>
      </c>
      <c r="Q353" t="s">
        <v>1144</v>
      </c>
      <c r="R353" t="s">
        <v>366</v>
      </c>
      <c r="S353" t="s">
        <v>908</v>
      </c>
      <c r="T353" t="s">
        <v>1145</v>
      </c>
      <c r="U353" t="s">
        <v>254</v>
      </c>
      <c r="V353" t="s">
        <v>1146</v>
      </c>
      <c r="W353" t="s">
        <v>629</v>
      </c>
      <c r="X353" t="s">
        <v>957</v>
      </c>
      <c r="Y353" t="s">
        <v>691</v>
      </c>
      <c r="Z353" t="s">
        <v>371</v>
      </c>
      <c r="AA353" t="s">
        <v>899</v>
      </c>
      <c r="AB353" t="s">
        <v>645</v>
      </c>
      <c r="AC353" t="s">
        <v>850</v>
      </c>
      <c r="AD353" t="s">
        <v>1085</v>
      </c>
    </row>
    <row r="354" spans="1:30" hidden="1" x14ac:dyDescent="0.25">
      <c r="A354" t="s">
        <v>60</v>
      </c>
      <c r="B354" t="s">
        <v>1031</v>
      </c>
      <c r="C354" t="s">
        <v>264</v>
      </c>
      <c r="D354" t="s">
        <v>964</v>
      </c>
      <c r="E354" t="s">
        <v>817</v>
      </c>
      <c r="F354" t="s">
        <v>925</v>
      </c>
      <c r="G354" t="s">
        <v>1023</v>
      </c>
      <c r="H354" t="s">
        <v>1147</v>
      </c>
      <c r="I354" t="s">
        <v>627</v>
      </c>
      <c r="J354" t="s">
        <v>888</v>
      </c>
      <c r="K354" t="s">
        <v>636</v>
      </c>
      <c r="L354" t="s">
        <v>313</v>
      </c>
      <c r="M354" t="s">
        <v>1148</v>
      </c>
      <c r="N354" t="s">
        <v>553</v>
      </c>
      <c r="O354" t="s">
        <v>1149</v>
      </c>
      <c r="P354" t="s">
        <v>1003</v>
      </c>
      <c r="Q354" t="s">
        <v>892</v>
      </c>
      <c r="R354" t="s">
        <v>502</v>
      </c>
      <c r="S354" t="s">
        <v>715</v>
      </c>
      <c r="T354" t="s">
        <v>1149</v>
      </c>
      <c r="U354" t="s">
        <v>79</v>
      </c>
      <c r="V354" t="s">
        <v>366</v>
      </c>
      <c r="W354" t="s">
        <v>1020</v>
      </c>
      <c r="X354" t="s">
        <v>625</v>
      </c>
      <c r="Y354" t="s">
        <v>577</v>
      </c>
      <c r="Z354" t="s">
        <v>839</v>
      </c>
      <c r="AA354" t="s">
        <v>574</v>
      </c>
      <c r="AB354" t="s">
        <v>899</v>
      </c>
      <c r="AC354" t="s">
        <v>1080</v>
      </c>
      <c r="AD354" t="s">
        <v>1131</v>
      </c>
    </row>
    <row r="355" spans="1:30" hidden="1" x14ac:dyDescent="0.25">
      <c r="A355" t="s">
        <v>85</v>
      </c>
      <c r="B355" t="s">
        <v>1031</v>
      </c>
      <c r="C355" t="s">
        <v>264</v>
      </c>
      <c r="D355" t="s">
        <v>996</v>
      </c>
      <c r="E355" t="s">
        <v>1150</v>
      </c>
      <c r="F355" t="s">
        <v>1109</v>
      </c>
      <c r="G355" t="s">
        <v>1023</v>
      </c>
      <c r="H355" t="s">
        <v>853</v>
      </c>
      <c r="I355" t="s">
        <v>712</v>
      </c>
      <c r="J355" t="s">
        <v>962</v>
      </c>
      <c r="K355" t="s">
        <v>860</v>
      </c>
      <c r="L355" t="s">
        <v>354</v>
      </c>
      <c r="M355" t="s">
        <v>1000</v>
      </c>
      <c r="N355" t="s">
        <v>382</v>
      </c>
      <c r="O355" t="s">
        <v>809</v>
      </c>
      <c r="P355" t="s">
        <v>1066</v>
      </c>
      <c r="Q355" t="s">
        <v>877</v>
      </c>
      <c r="R355" t="s">
        <v>1085</v>
      </c>
      <c r="S355" t="s">
        <v>624</v>
      </c>
      <c r="T355" t="s">
        <v>1009</v>
      </c>
      <c r="U355" t="s">
        <v>604</v>
      </c>
      <c r="V355" t="s">
        <v>1096</v>
      </c>
      <c r="W355" t="s">
        <v>964</v>
      </c>
      <c r="X355" t="s">
        <v>1014</v>
      </c>
      <c r="Y355" t="s">
        <v>487</v>
      </c>
      <c r="Z355" t="s">
        <v>793</v>
      </c>
      <c r="AA355" t="s">
        <v>532</v>
      </c>
      <c r="AB355" t="s">
        <v>718</v>
      </c>
      <c r="AC355" t="s">
        <v>556</v>
      </c>
      <c r="AD355" t="s">
        <v>987</v>
      </c>
    </row>
    <row r="356" spans="1:30" hidden="1" x14ac:dyDescent="0.25">
      <c r="A356" t="s">
        <v>104</v>
      </c>
      <c r="B356" t="s">
        <v>1031</v>
      </c>
      <c r="C356" t="s">
        <v>264</v>
      </c>
      <c r="D356" t="s">
        <v>556</v>
      </c>
      <c r="E356" t="s">
        <v>1151</v>
      </c>
      <c r="F356" t="s">
        <v>1076</v>
      </c>
      <c r="G356" t="s">
        <v>1023</v>
      </c>
      <c r="H356" t="s">
        <v>884</v>
      </c>
      <c r="I356" t="s">
        <v>703</v>
      </c>
      <c r="J356" t="s">
        <v>271</v>
      </c>
      <c r="K356" t="s">
        <v>850</v>
      </c>
      <c r="L356" t="s">
        <v>311</v>
      </c>
      <c r="M356" t="s">
        <v>1152</v>
      </c>
      <c r="N356" t="s">
        <v>629</v>
      </c>
      <c r="O356" t="s">
        <v>1074</v>
      </c>
      <c r="P356" t="s">
        <v>904</v>
      </c>
      <c r="Q356" t="s">
        <v>1032</v>
      </c>
      <c r="R356" t="s">
        <v>271</v>
      </c>
      <c r="S356" t="s">
        <v>963</v>
      </c>
      <c r="T356" t="s">
        <v>979</v>
      </c>
      <c r="U356" t="s">
        <v>604</v>
      </c>
      <c r="V356" t="s">
        <v>1066</v>
      </c>
      <c r="W356" t="s">
        <v>942</v>
      </c>
      <c r="X356" t="s">
        <v>692</v>
      </c>
      <c r="Y356" t="s">
        <v>775</v>
      </c>
      <c r="Z356" t="s">
        <v>491</v>
      </c>
      <c r="AA356" t="s">
        <v>595</v>
      </c>
      <c r="AB356" t="s">
        <v>631</v>
      </c>
      <c r="AC356" t="s">
        <v>954</v>
      </c>
      <c r="AD356" t="s">
        <v>983</v>
      </c>
    </row>
    <row r="357" spans="1:30" hidden="1" x14ac:dyDescent="0.25">
      <c r="A357" t="s">
        <v>60</v>
      </c>
      <c r="B357" t="s">
        <v>1031</v>
      </c>
      <c r="C357" t="s">
        <v>273</v>
      </c>
      <c r="D357" t="s">
        <v>941</v>
      </c>
      <c r="E357" t="s">
        <v>1153</v>
      </c>
      <c r="F357" t="s">
        <v>802</v>
      </c>
      <c r="G357" t="s">
        <v>899</v>
      </c>
      <c r="H357" t="s">
        <v>1067</v>
      </c>
      <c r="I357" t="s">
        <v>785</v>
      </c>
      <c r="J357" t="s">
        <v>770</v>
      </c>
      <c r="K357" t="s">
        <v>850</v>
      </c>
      <c r="L357" t="s">
        <v>290</v>
      </c>
      <c r="M357" t="s">
        <v>1154</v>
      </c>
      <c r="N357" t="s">
        <v>1016</v>
      </c>
      <c r="O357" t="s">
        <v>1101</v>
      </c>
      <c r="P357" t="s">
        <v>1139</v>
      </c>
      <c r="Q357" t="s">
        <v>1132</v>
      </c>
      <c r="R357" t="s">
        <v>937</v>
      </c>
      <c r="S357" t="s">
        <v>1137</v>
      </c>
      <c r="T357" t="s">
        <v>914</v>
      </c>
      <c r="U357" t="s">
        <v>79</v>
      </c>
      <c r="V357" t="s">
        <v>585</v>
      </c>
      <c r="W357" t="s">
        <v>553</v>
      </c>
      <c r="X357" t="s">
        <v>247</v>
      </c>
      <c r="Y357" t="s">
        <v>827</v>
      </c>
      <c r="Z357" t="s">
        <v>254</v>
      </c>
      <c r="AA357" t="s">
        <v>1043</v>
      </c>
      <c r="AB357" t="s">
        <v>641</v>
      </c>
      <c r="AC357" t="s">
        <v>1020</v>
      </c>
      <c r="AD357" t="s">
        <v>1059</v>
      </c>
    </row>
    <row r="358" spans="1:30" hidden="1" x14ac:dyDescent="0.25">
      <c r="A358" t="s">
        <v>85</v>
      </c>
      <c r="B358" t="s">
        <v>1031</v>
      </c>
      <c r="C358" t="s">
        <v>273</v>
      </c>
      <c r="D358" t="s">
        <v>636</v>
      </c>
      <c r="E358" t="s">
        <v>1155</v>
      </c>
      <c r="F358" t="s">
        <v>864</v>
      </c>
      <c r="G358" t="s">
        <v>994</v>
      </c>
      <c r="H358" t="s">
        <v>1111</v>
      </c>
      <c r="I358" t="s">
        <v>663</v>
      </c>
      <c r="J358" t="s">
        <v>957</v>
      </c>
      <c r="K358" t="s">
        <v>1098</v>
      </c>
      <c r="L358" t="s">
        <v>339</v>
      </c>
      <c r="M358" t="s">
        <v>956</v>
      </c>
      <c r="N358" t="s">
        <v>548</v>
      </c>
      <c r="O358" t="s">
        <v>926</v>
      </c>
      <c r="P358" t="s">
        <v>1156</v>
      </c>
      <c r="Q358" t="s">
        <v>1157</v>
      </c>
      <c r="R358" t="s">
        <v>1072</v>
      </c>
      <c r="S358" t="s">
        <v>794</v>
      </c>
      <c r="T358" t="s">
        <v>641</v>
      </c>
      <c r="U358" t="s">
        <v>545</v>
      </c>
      <c r="V358" t="s">
        <v>1158</v>
      </c>
      <c r="W358" t="s">
        <v>835</v>
      </c>
      <c r="X358" t="s">
        <v>1071</v>
      </c>
      <c r="Y358" t="s">
        <v>911</v>
      </c>
      <c r="Z358" t="s">
        <v>819</v>
      </c>
      <c r="AA358" t="s">
        <v>604</v>
      </c>
      <c r="AB358" t="s">
        <v>1051</v>
      </c>
      <c r="AC358" t="s">
        <v>371</v>
      </c>
      <c r="AD358" t="s">
        <v>987</v>
      </c>
    </row>
    <row r="359" spans="1:30" hidden="1" x14ac:dyDescent="0.25">
      <c r="A359" t="s">
        <v>104</v>
      </c>
      <c r="B359" t="s">
        <v>1031</v>
      </c>
      <c r="C359" t="s">
        <v>273</v>
      </c>
      <c r="D359" t="s">
        <v>591</v>
      </c>
      <c r="E359" t="s">
        <v>1159</v>
      </c>
      <c r="F359" t="s">
        <v>907</v>
      </c>
      <c r="G359" t="s">
        <v>631</v>
      </c>
      <c r="H359" t="s">
        <v>898</v>
      </c>
      <c r="I359" t="s">
        <v>831</v>
      </c>
      <c r="J359" t="s">
        <v>865</v>
      </c>
      <c r="K359" t="s">
        <v>839</v>
      </c>
      <c r="L359" t="s">
        <v>358</v>
      </c>
      <c r="M359" t="s">
        <v>1046</v>
      </c>
      <c r="N359" t="s">
        <v>860</v>
      </c>
      <c r="O359" t="s">
        <v>854</v>
      </c>
      <c r="P359" t="s">
        <v>1005</v>
      </c>
      <c r="Q359" t="s">
        <v>1129</v>
      </c>
      <c r="R359" t="s">
        <v>923</v>
      </c>
      <c r="S359" t="s">
        <v>220</v>
      </c>
      <c r="T359" t="s">
        <v>1110</v>
      </c>
      <c r="U359" t="s">
        <v>545</v>
      </c>
      <c r="V359" t="s">
        <v>1095</v>
      </c>
      <c r="W359" t="s">
        <v>645</v>
      </c>
      <c r="X359" t="s">
        <v>1160</v>
      </c>
      <c r="Y359" t="s">
        <v>782</v>
      </c>
      <c r="Z359" t="s">
        <v>945</v>
      </c>
      <c r="AA359" t="s">
        <v>987</v>
      </c>
      <c r="AB359" t="s">
        <v>1014</v>
      </c>
      <c r="AC359" t="s">
        <v>846</v>
      </c>
      <c r="AD359" t="s">
        <v>641</v>
      </c>
    </row>
    <row r="360" spans="1:30" hidden="1" x14ac:dyDescent="0.25">
      <c r="A360" t="s">
        <v>60</v>
      </c>
      <c r="B360" t="s">
        <v>1161</v>
      </c>
      <c r="C360" t="s">
        <v>62</v>
      </c>
      <c r="D360" t="s">
        <v>1024</v>
      </c>
      <c r="E360" t="s">
        <v>1162</v>
      </c>
      <c r="F360" t="s">
        <v>1021</v>
      </c>
      <c r="G360" t="s">
        <v>234</v>
      </c>
      <c r="H360" t="s">
        <v>1034</v>
      </c>
      <c r="I360" t="s">
        <v>738</v>
      </c>
      <c r="J360" t="s">
        <v>613</v>
      </c>
      <c r="K360" t="s">
        <v>545</v>
      </c>
      <c r="L360" t="s">
        <v>325</v>
      </c>
      <c r="M360" t="s">
        <v>1163</v>
      </c>
      <c r="N360" t="s">
        <v>574</v>
      </c>
      <c r="O360" t="s">
        <v>898</v>
      </c>
      <c r="P360" t="s">
        <v>988</v>
      </c>
      <c r="Q360" t="s">
        <v>1032</v>
      </c>
      <c r="R360" t="s">
        <v>1164</v>
      </c>
      <c r="S360" t="s">
        <v>876</v>
      </c>
      <c r="T360" t="s">
        <v>887</v>
      </c>
      <c r="U360" t="s">
        <v>79</v>
      </c>
      <c r="V360" t="s">
        <v>1109</v>
      </c>
      <c r="W360" t="s">
        <v>1071</v>
      </c>
      <c r="X360" t="s">
        <v>1042</v>
      </c>
      <c r="Y360" t="s">
        <v>371</v>
      </c>
      <c r="Z360" t="s">
        <v>604</v>
      </c>
      <c r="AA360" t="s">
        <v>1131</v>
      </c>
      <c r="AB360" t="s">
        <v>917</v>
      </c>
      <c r="AC360" t="s">
        <v>983</v>
      </c>
      <c r="AD360" t="s">
        <v>1131</v>
      </c>
    </row>
    <row r="361" spans="1:30" hidden="1" x14ac:dyDescent="0.25">
      <c r="A361" t="s">
        <v>85</v>
      </c>
      <c r="B361" t="s">
        <v>1161</v>
      </c>
      <c r="C361" t="s">
        <v>62</v>
      </c>
      <c r="D361" t="s">
        <v>852</v>
      </c>
      <c r="E361" t="s">
        <v>1165</v>
      </c>
      <c r="F361" t="s">
        <v>840</v>
      </c>
      <c r="G361" t="s">
        <v>938</v>
      </c>
      <c r="H361" t="s">
        <v>1033</v>
      </c>
      <c r="I361" t="s">
        <v>961</v>
      </c>
      <c r="J361" t="s">
        <v>908</v>
      </c>
      <c r="K361" t="s">
        <v>254</v>
      </c>
      <c r="L361" t="s">
        <v>328</v>
      </c>
      <c r="M361" t="s">
        <v>950</v>
      </c>
      <c r="N361" t="s">
        <v>821</v>
      </c>
      <c r="O361" t="s">
        <v>1092</v>
      </c>
      <c r="P361" t="s">
        <v>610</v>
      </c>
      <c r="Q361" t="s">
        <v>1017</v>
      </c>
      <c r="R361" t="s">
        <v>957</v>
      </c>
      <c r="S361" t="s">
        <v>508</v>
      </c>
      <c r="T361" t="s">
        <v>1003</v>
      </c>
      <c r="U361" t="s">
        <v>645</v>
      </c>
      <c r="V361" t="s">
        <v>796</v>
      </c>
      <c r="W361" t="s">
        <v>714</v>
      </c>
      <c r="X361" t="s">
        <v>1118</v>
      </c>
      <c r="Y361" t="s">
        <v>663</v>
      </c>
      <c r="Z361" t="s">
        <v>827</v>
      </c>
      <c r="AA361" t="s">
        <v>604</v>
      </c>
      <c r="AB361" t="s">
        <v>812</v>
      </c>
      <c r="AC361" t="s">
        <v>945</v>
      </c>
      <c r="AD361" t="s">
        <v>651</v>
      </c>
    </row>
    <row r="362" spans="1:30" hidden="1" x14ac:dyDescent="0.25">
      <c r="A362" t="s">
        <v>104</v>
      </c>
      <c r="B362" t="s">
        <v>1161</v>
      </c>
      <c r="C362" t="s">
        <v>62</v>
      </c>
      <c r="D362" t="s">
        <v>718</v>
      </c>
      <c r="E362" t="s">
        <v>1054</v>
      </c>
      <c r="F362" t="s">
        <v>1121</v>
      </c>
      <c r="G362" t="s">
        <v>1080</v>
      </c>
      <c r="H362" t="s">
        <v>502</v>
      </c>
      <c r="I362" t="s">
        <v>755</v>
      </c>
      <c r="J362" t="s">
        <v>784</v>
      </c>
      <c r="K362" t="s">
        <v>975</v>
      </c>
      <c r="L362" t="s">
        <v>331</v>
      </c>
      <c r="M362" t="s">
        <v>1002</v>
      </c>
      <c r="N362" t="s">
        <v>942</v>
      </c>
      <c r="O362" t="s">
        <v>924</v>
      </c>
      <c r="P362" t="s">
        <v>1085</v>
      </c>
      <c r="Q362" t="s">
        <v>955</v>
      </c>
      <c r="R362" t="s">
        <v>1047</v>
      </c>
      <c r="S362" t="s">
        <v>1166</v>
      </c>
      <c r="T362" t="s">
        <v>1167</v>
      </c>
      <c r="U362" t="s">
        <v>645</v>
      </c>
      <c r="V362" t="s">
        <v>1095</v>
      </c>
      <c r="W362" t="s">
        <v>1115</v>
      </c>
      <c r="X362" t="s">
        <v>625</v>
      </c>
      <c r="Y362" t="s">
        <v>901</v>
      </c>
      <c r="Z362" t="s">
        <v>1086</v>
      </c>
      <c r="AA362" t="s">
        <v>234</v>
      </c>
      <c r="AB362" t="s">
        <v>1156</v>
      </c>
      <c r="AC362" t="s">
        <v>992</v>
      </c>
      <c r="AD362" t="s">
        <v>983</v>
      </c>
    </row>
    <row r="363" spans="1:30" hidden="1" x14ac:dyDescent="0.25">
      <c r="A363" t="s">
        <v>60</v>
      </c>
      <c r="B363" t="s">
        <v>1161</v>
      </c>
      <c r="C363" t="s">
        <v>116</v>
      </c>
      <c r="D363" t="s">
        <v>1084</v>
      </c>
      <c r="E363" t="s">
        <v>1046</v>
      </c>
      <c r="F363" t="s">
        <v>994</v>
      </c>
      <c r="G363" t="s">
        <v>220</v>
      </c>
      <c r="H363" t="s">
        <v>891</v>
      </c>
      <c r="I363" t="s">
        <v>798</v>
      </c>
      <c r="J363" t="s">
        <v>638</v>
      </c>
      <c r="K363" t="s">
        <v>629</v>
      </c>
      <c r="L363" t="s">
        <v>232</v>
      </c>
      <c r="M363" t="s">
        <v>1168</v>
      </c>
      <c r="N363" t="s">
        <v>1166</v>
      </c>
      <c r="O363" t="s">
        <v>1169</v>
      </c>
      <c r="P363" t="s">
        <v>1081</v>
      </c>
      <c r="Q363" t="s">
        <v>1089</v>
      </c>
      <c r="R363" t="s">
        <v>1105</v>
      </c>
      <c r="S363" t="s">
        <v>1170</v>
      </c>
      <c r="T363" t="s">
        <v>948</v>
      </c>
      <c r="U363" t="s">
        <v>79</v>
      </c>
      <c r="V363" t="s">
        <v>1171</v>
      </c>
      <c r="W363" t="s">
        <v>1156</v>
      </c>
      <c r="X363" t="s">
        <v>1070</v>
      </c>
      <c r="Y363" t="s">
        <v>1001</v>
      </c>
      <c r="Z363" t="s">
        <v>992</v>
      </c>
      <c r="AA363" t="s">
        <v>1118</v>
      </c>
      <c r="AB363" t="s">
        <v>966</v>
      </c>
      <c r="AC363" t="s">
        <v>1029</v>
      </c>
      <c r="AD363" t="s">
        <v>1033</v>
      </c>
    </row>
    <row r="364" spans="1:30" hidden="1" x14ac:dyDescent="0.25">
      <c r="A364" t="s">
        <v>85</v>
      </c>
      <c r="B364" t="s">
        <v>1161</v>
      </c>
      <c r="C364" t="s">
        <v>116</v>
      </c>
      <c r="D364" t="s">
        <v>1009</v>
      </c>
      <c r="E364" t="s">
        <v>1172</v>
      </c>
      <c r="F364" t="s">
        <v>1071</v>
      </c>
      <c r="G364" t="s">
        <v>1029</v>
      </c>
      <c r="H364" t="s">
        <v>621</v>
      </c>
      <c r="I364" t="s">
        <v>645</v>
      </c>
      <c r="J364" t="s">
        <v>1014</v>
      </c>
      <c r="K364" t="s">
        <v>621</v>
      </c>
      <c r="L364" t="s">
        <v>301</v>
      </c>
      <c r="M364" t="s">
        <v>1148</v>
      </c>
      <c r="N364" t="s">
        <v>240</v>
      </c>
      <c r="O364" t="s">
        <v>1173</v>
      </c>
      <c r="P364" t="s">
        <v>966</v>
      </c>
      <c r="Q364" t="s">
        <v>1174</v>
      </c>
      <c r="R364" t="s">
        <v>1096</v>
      </c>
      <c r="S364" t="s">
        <v>851</v>
      </c>
      <c r="T364" t="s">
        <v>1027</v>
      </c>
      <c r="U364" t="s">
        <v>977</v>
      </c>
      <c r="V364" t="s">
        <v>585</v>
      </c>
      <c r="W364" t="s">
        <v>591</v>
      </c>
      <c r="X364" t="s">
        <v>1138</v>
      </c>
      <c r="Y364" t="s">
        <v>816</v>
      </c>
      <c r="Z364" t="s">
        <v>996</v>
      </c>
      <c r="AA364" t="s">
        <v>952</v>
      </c>
      <c r="AB364" t="s">
        <v>1076</v>
      </c>
      <c r="AC364" t="s">
        <v>648</v>
      </c>
      <c r="AD364" t="s">
        <v>1045</v>
      </c>
    </row>
    <row r="365" spans="1:30" hidden="1" x14ac:dyDescent="0.25">
      <c r="A365" t="s">
        <v>104</v>
      </c>
      <c r="B365" t="s">
        <v>1161</v>
      </c>
      <c r="C365" t="s">
        <v>116</v>
      </c>
      <c r="D365" t="s">
        <v>1139</v>
      </c>
      <c r="E365" t="s">
        <v>1175</v>
      </c>
      <c r="F365" t="s">
        <v>938</v>
      </c>
      <c r="G365" t="s">
        <v>1043</v>
      </c>
      <c r="H365" t="s">
        <v>959</v>
      </c>
      <c r="I365" t="s">
        <v>1086</v>
      </c>
      <c r="J365" t="s">
        <v>801</v>
      </c>
      <c r="K365" t="s">
        <v>860</v>
      </c>
      <c r="L365" t="s">
        <v>330</v>
      </c>
      <c r="M365" t="s">
        <v>1056</v>
      </c>
      <c r="N365" t="s">
        <v>1023</v>
      </c>
      <c r="O365" t="s">
        <v>1176</v>
      </c>
      <c r="P365" t="s">
        <v>220</v>
      </c>
      <c r="Q365" t="s">
        <v>1064</v>
      </c>
      <c r="R365" t="s">
        <v>1177</v>
      </c>
      <c r="S365" t="s">
        <v>957</v>
      </c>
      <c r="T365" t="s">
        <v>1178</v>
      </c>
      <c r="U365" t="s">
        <v>977</v>
      </c>
      <c r="V365" t="s">
        <v>979</v>
      </c>
      <c r="W365" t="s">
        <v>1084</v>
      </c>
      <c r="X365" t="s">
        <v>596</v>
      </c>
      <c r="Y365" t="s">
        <v>790</v>
      </c>
      <c r="Z365" t="s">
        <v>563</v>
      </c>
      <c r="AA365" t="s">
        <v>988</v>
      </c>
      <c r="AB365" t="s">
        <v>1145</v>
      </c>
      <c r="AC365" t="s">
        <v>987</v>
      </c>
      <c r="AD365" t="s">
        <v>1071</v>
      </c>
    </row>
    <row r="366" spans="1:30" hidden="1" x14ac:dyDescent="0.25">
      <c r="A366" t="s">
        <v>60</v>
      </c>
      <c r="B366" t="s">
        <v>1161</v>
      </c>
      <c r="C366" t="s">
        <v>138</v>
      </c>
      <c r="D366" t="s">
        <v>234</v>
      </c>
      <c r="E366" t="s">
        <v>1046</v>
      </c>
      <c r="F366" t="s">
        <v>994</v>
      </c>
      <c r="G366" t="s">
        <v>220</v>
      </c>
      <c r="H366" t="s">
        <v>989</v>
      </c>
      <c r="I366" t="s">
        <v>798</v>
      </c>
      <c r="J366" t="s">
        <v>638</v>
      </c>
      <c r="K366" t="s">
        <v>850</v>
      </c>
      <c r="L366" t="s">
        <v>232</v>
      </c>
      <c r="M366" t="s">
        <v>1168</v>
      </c>
      <c r="N366" t="s">
        <v>1166</v>
      </c>
      <c r="O366" t="s">
        <v>1169</v>
      </c>
      <c r="P366" t="s">
        <v>1081</v>
      </c>
      <c r="Q366" t="s">
        <v>1011</v>
      </c>
      <c r="R366" t="s">
        <v>1105</v>
      </c>
      <c r="S366" t="s">
        <v>1170</v>
      </c>
      <c r="T366" t="s">
        <v>948</v>
      </c>
      <c r="U366" t="s">
        <v>79</v>
      </c>
      <c r="V366" t="s">
        <v>1076</v>
      </c>
      <c r="W366" t="s">
        <v>1156</v>
      </c>
      <c r="X366" t="s">
        <v>1070</v>
      </c>
      <c r="Y366" t="s">
        <v>1001</v>
      </c>
      <c r="Z366" t="s">
        <v>992</v>
      </c>
      <c r="AA366" t="s">
        <v>1118</v>
      </c>
      <c r="AB366" t="s">
        <v>966</v>
      </c>
      <c r="AC366" t="s">
        <v>1029</v>
      </c>
      <c r="AD366" t="s">
        <v>1033</v>
      </c>
    </row>
    <row r="367" spans="1:30" hidden="1" x14ac:dyDescent="0.25">
      <c r="A367" t="s">
        <v>85</v>
      </c>
      <c r="B367" t="s">
        <v>1161</v>
      </c>
      <c r="C367" t="s">
        <v>138</v>
      </c>
      <c r="D367" t="s">
        <v>1009</v>
      </c>
      <c r="E367" t="s">
        <v>1172</v>
      </c>
      <c r="F367" t="s">
        <v>1071</v>
      </c>
      <c r="G367" t="s">
        <v>1029</v>
      </c>
      <c r="H367" t="s">
        <v>621</v>
      </c>
      <c r="I367" t="s">
        <v>645</v>
      </c>
      <c r="J367" t="s">
        <v>1005</v>
      </c>
      <c r="K367" t="s">
        <v>621</v>
      </c>
      <c r="L367" t="s">
        <v>301</v>
      </c>
      <c r="M367" t="s">
        <v>1148</v>
      </c>
      <c r="N367" t="s">
        <v>240</v>
      </c>
      <c r="O367" t="s">
        <v>1173</v>
      </c>
      <c r="P367" t="s">
        <v>1138</v>
      </c>
      <c r="Q367" t="s">
        <v>1174</v>
      </c>
      <c r="R367" t="s">
        <v>925</v>
      </c>
      <c r="S367" t="s">
        <v>851</v>
      </c>
      <c r="T367" t="s">
        <v>1027</v>
      </c>
      <c r="U367" t="s">
        <v>977</v>
      </c>
      <c r="V367" t="s">
        <v>868</v>
      </c>
      <c r="W367" t="s">
        <v>591</v>
      </c>
      <c r="X367" t="s">
        <v>1138</v>
      </c>
      <c r="Y367" t="s">
        <v>816</v>
      </c>
      <c r="Z367" t="s">
        <v>996</v>
      </c>
      <c r="AA367" t="s">
        <v>952</v>
      </c>
      <c r="AB367" t="s">
        <v>1053</v>
      </c>
      <c r="AC367" t="s">
        <v>648</v>
      </c>
      <c r="AD367" t="s">
        <v>1045</v>
      </c>
    </row>
    <row r="368" spans="1:30" hidden="1" x14ac:dyDescent="0.25">
      <c r="A368" t="s">
        <v>104</v>
      </c>
      <c r="B368" t="s">
        <v>1161</v>
      </c>
      <c r="C368" t="s">
        <v>138</v>
      </c>
      <c r="D368" t="s">
        <v>1139</v>
      </c>
      <c r="E368" t="s">
        <v>1175</v>
      </c>
      <c r="F368" t="s">
        <v>938</v>
      </c>
      <c r="G368" t="s">
        <v>1043</v>
      </c>
      <c r="H368" t="s">
        <v>1128</v>
      </c>
      <c r="I368" t="s">
        <v>1086</v>
      </c>
      <c r="J368" t="s">
        <v>735</v>
      </c>
      <c r="K368" t="s">
        <v>954</v>
      </c>
      <c r="L368" t="s">
        <v>330</v>
      </c>
      <c r="M368" t="s">
        <v>1056</v>
      </c>
      <c r="N368" t="s">
        <v>1023</v>
      </c>
      <c r="O368" t="s">
        <v>1176</v>
      </c>
      <c r="P368" t="s">
        <v>220</v>
      </c>
      <c r="Q368" t="s">
        <v>1064</v>
      </c>
      <c r="R368" t="s">
        <v>930</v>
      </c>
      <c r="S368" t="s">
        <v>957</v>
      </c>
      <c r="T368" t="s">
        <v>1178</v>
      </c>
      <c r="U368" t="s">
        <v>977</v>
      </c>
      <c r="V368" t="s">
        <v>366</v>
      </c>
      <c r="W368" t="s">
        <v>1084</v>
      </c>
      <c r="X368" t="s">
        <v>596</v>
      </c>
      <c r="Y368" t="s">
        <v>790</v>
      </c>
      <c r="Z368" t="s">
        <v>563</v>
      </c>
      <c r="AA368" t="s">
        <v>988</v>
      </c>
      <c r="AB368" t="s">
        <v>1145</v>
      </c>
      <c r="AC368" t="s">
        <v>987</v>
      </c>
      <c r="AD368" t="s">
        <v>1071</v>
      </c>
    </row>
    <row r="369" spans="1:30" hidden="1" x14ac:dyDescent="0.25">
      <c r="A369" t="s">
        <v>60</v>
      </c>
      <c r="B369" t="s">
        <v>1161</v>
      </c>
      <c r="C369" t="s">
        <v>154</v>
      </c>
      <c r="D369" t="s">
        <v>852</v>
      </c>
      <c r="E369" t="s">
        <v>1153</v>
      </c>
      <c r="F369" t="s">
        <v>654</v>
      </c>
      <c r="G369" t="s">
        <v>1027</v>
      </c>
      <c r="H369" t="s">
        <v>1118</v>
      </c>
      <c r="I369" t="s">
        <v>595</v>
      </c>
      <c r="J369" t="s">
        <v>597</v>
      </c>
      <c r="K369" t="s">
        <v>992</v>
      </c>
      <c r="L369" t="s">
        <v>218</v>
      </c>
      <c r="M369" t="s">
        <v>1179</v>
      </c>
      <c r="N369" t="s">
        <v>1027</v>
      </c>
      <c r="O369" t="s">
        <v>998</v>
      </c>
      <c r="P369" t="s">
        <v>1020</v>
      </c>
      <c r="Q369" t="s">
        <v>1064</v>
      </c>
      <c r="R369" t="s">
        <v>1035</v>
      </c>
      <c r="S369" t="s">
        <v>1180</v>
      </c>
      <c r="T369" t="s">
        <v>907</v>
      </c>
      <c r="U369" t="s">
        <v>931</v>
      </c>
      <c r="V369" t="s">
        <v>1053</v>
      </c>
      <c r="W369" t="s">
        <v>1111</v>
      </c>
      <c r="X369" t="s">
        <v>502</v>
      </c>
      <c r="Y369" t="s">
        <v>842</v>
      </c>
      <c r="Z369" t="s">
        <v>710</v>
      </c>
      <c r="AA369" t="s">
        <v>1102</v>
      </c>
      <c r="AB369" t="s">
        <v>1167</v>
      </c>
      <c r="AC369" t="s">
        <v>1057</v>
      </c>
      <c r="AD369" t="s">
        <v>812</v>
      </c>
    </row>
    <row r="370" spans="1:30" hidden="1" x14ac:dyDescent="0.25">
      <c r="A370" t="s">
        <v>85</v>
      </c>
      <c r="B370" t="s">
        <v>1161</v>
      </c>
      <c r="C370" t="s">
        <v>154</v>
      </c>
      <c r="D370" t="s">
        <v>1081</v>
      </c>
      <c r="E370" t="s">
        <v>1124</v>
      </c>
      <c r="F370" t="s">
        <v>353</v>
      </c>
      <c r="G370" t="s">
        <v>812</v>
      </c>
      <c r="H370" t="s">
        <v>656</v>
      </c>
      <c r="I370" t="s">
        <v>1128</v>
      </c>
      <c r="J370" t="s">
        <v>1133</v>
      </c>
      <c r="K370" t="s">
        <v>1009</v>
      </c>
      <c r="L370" t="s">
        <v>339</v>
      </c>
      <c r="M370" t="s">
        <v>838</v>
      </c>
      <c r="N370" t="s">
        <v>480</v>
      </c>
      <c r="O370" t="s">
        <v>840</v>
      </c>
      <c r="P370" t="s">
        <v>979</v>
      </c>
      <c r="Q370" t="s">
        <v>1181</v>
      </c>
      <c r="R370" t="s">
        <v>1145</v>
      </c>
      <c r="S370" t="s">
        <v>999</v>
      </c>
      <c r="T370" t="s">
        <v>1057</v>
      </c>
      <c r="U370" t="s">
        <v>938</v>
      </c>
      <c r="V370" t="s">
        <v>979</v>
      </c>
      <c r="W370" t="s">
        <v>1019</v>
      </c>
      <c r="X370" t="s">
        <v>1053</v>
      </c>
      <c r="Y370" t="s">
        <v>981</v>
      </c>
      <c r="Z370" t="s">
        <v>941</v>
      </c>
      <c r="AA370" t="s">
        <v>1084</v>
      </c>
      <c r="AB370" t="s">
        <v>596</v>
      </c>
      <c r="AC370" t="s">
        <v>975</v>
      </c>
      <c r="AD370" t="s">
        <v>616</v>
      </c>
    </row>
    <row r="371" spans="1:30" hidden="1" x14ac:dyDescent="0.25">
      <c r="A371" t="s">
        <v>104</v>
      </c>
      <c r="B371" t="s">
        <v>1161</v>
      </c>
      <c r="C371" t="s">
        <v>154</v>
      </c>
      <c r="D371" t="s">
        <v>718</v>
      </c>
      <c r="E371" t="s">
        <v>1182</v>
      </c>
      <c r="F371" t="s">
        <v>1019</v>
      </c>
      <c r="G371" t="s">
        <v>917</v>
      </c>
      <c r="H371" t="s">
        <v>651</v>
      </c>
      <c r="I371" t="s">
        <v>1045</v>
      </c>
      <c r="J371" t="s">
        <v>820</v>
      </c>
      <c r="K371" t="s">
        <v>899</v>
      </c>
      <c r="L371" t="s">
        <v>376</v>
      </c>
      <c r="M371" t="s">
        <v>1155</v>
      </c>
      <c r="N371" t="s">
        <v>1115</v>
      </c>
      <c r="O371" t="s">
        <v>934</v>
      </c>
      <c r="P371" t="s">
        <v>1029</v>
      </c>
      <c r="Q371" t="s">
        <v>877</v>
      </c>
      <c r="R371" t="s">
        <v>1149</v>
      </c>
      <c r="S371" t="s">
        <v>1128</v>
      </c>
      <c r="T371" t="s">
        <v>1183</v>
      </c>
      <c r="U371" t="s">
        <v>938</v>
      </c>
      <c r="V371" t="s">
        <v>844</v>
      </c>
      <c r="W371" t="s">
        <v>1080</v>
      </c>
      <c r="X371" t="s">
        <v>973</v>
      </c>
      <c r="Y371" t="s">
        <v>794</v>
      </c>
      <c r="Z371" t="s">
        <v>545</v>
      </c>
      <c r="AA371" t="s">
        <v>553</v>
      </c>
      <c r="AB371" t="s">
        <v>923</v>
      </c>
      <c r="AC371" t="s">
        <v>988</v>
      </c>
      <c r="AD371" t="s">
        <v>259</v>
      </c>
    </row>
    <row r="372" spans="1:30" hidden="1" x14ac:dyDescent="0.25">
      <c r="A372" t="s">
        <v>60</v>
      </c>
      <c r="B372" t="s">
        <v>1161</v>
      </c>
      <c r="C372" t="s">
        <v>167</v>
      </c>
      <c r="D372" t="s">
        <v>710</v>
      </c>
      <c r="E372" t="s">
        <v>1088</v>
      </c>
      <c r="F372" t="s">
        <v>860</v>
      </c>
      <c r="G372" t="s">
        <v>1097</v>
      </c>
      <c r="H372" t="s">
        <v>852</v>
      </c>
      <c r="I372" t="s">
        <v>1001</v>
      </c>
      <c r="J372" t="s">
        <v>681</v>
      </c>
      <c r="K372" t="s">
        <v>651</v>
      </c>
      <c r="L372" t="s">
        <v>301</v>
      </c>
      <c r="M372" t="s">
        <v>1184</v>
      </c>
      <c r="N372" t="s">
        <v>957</v>
      </c>
      <c r="O372" t="s">
        <v>1185</v>
      </c>
      <c r="P372" t="s">
        <v>1016</v>
      </c>
      <c r="Q372" t="s">
        <v>1143</v>
      </c>
      <c r="R372" t="s">
        <v>924</v>
      </c>
      <c r="S372" t="s">
        <v>1186</v>
      </c>
      <c r="T372" t="s">
        <v>968</v>
      </c>
      <c r="U372" t="s">
        <v>931</v>
      </c>
      <c r="V372" t="s">
        <v>1078</v>
      </c>
      <c r="W372" t="s">
        <v>692</v>
      </c>
      <c r="X372" t="s">
        <v>914</v>
      </c>
      <c r="Y372" t="s">
        <v>947</v>
      </c>
      <c r="Z372" t="s">
        <v>718</v>
      </c>
      <c r="AA372" t="s">
        <v>1096</v>
      </c>
      <c r="AB372" t="s">
        <v>1047</v>
      </c>
      <c r="AC372" t="s">
        <v>610</v>
      </c>
      <c r="AD372" t="s">
        <v>692</v>
      </c>
    </row>
    <row r="373" spans="1:30" hidden="1" x14ac:dyDescent="0.25">
      <c r="A373" t="s">
        <v>85</v>
      </c>
      <c r="B373" t="s">
        <v>1161</v>
      </c>
      <c r="C373" t="s">
        <v>167</v>
      </c>
      <c r="D373" t="s">
        <v>1009</v>
      </c>
      <c r="E373" t="s">
        <v>1090</v>
      </c>
      <c r="F373" t="s">
        <v>1085</v>
      </c>
      <c r="G373" t="s">
        <v>1102</v>
      </c>
      <c r="H373" t="s">
        <v>772</v>
      </c>
      <c r="I373" t="s">
        <v>1014</v>
      </c>
      <c r="J373" t="s">
        <v>973</v>
      </c>
      <c r="K373" t="s">
        <v>574</v>
      </c>
      <c r="L373" t="s">
        <v>377</v>
      </c>
      <c r="M373" t="s">
        <v>1187</v>
      </c>
      <c r="N373" t="s">
        <v>953</v>
      </c>
      <c r="O373" t="s">
        <v>1188</v>
      </c>
      <c r="P373" t="s">
        <v>271</v>
      </c>
      <c r="Q373" t="s">
        <v>1189</v>
      </c>
      <c r="R373" t="s">
        <v>1066</v>
      </c>
      <c r="S373" t="s">
        <v>1114</v>
      </c>
      <c r="T373" t="s">
        <v>959</v>
      </c>
      <c r="U373" t="s">
        <v>628</v>
      </c>
      <c r="V373" t="s">
        <v>891</v>
      </c>
      <c r="W373" t="s">
        <v>847</v>
      </c>
      <c r="X373" t="s">
        <v>978</v>
      </c>
      <c r="Y373" t="s">
        <v>507</v>
      </c>
      <c r="Z373" t="s">
        <v>591</v>
      </c>
      <c r="AA373" t="s">
        <v>1081</v>
      </c>
      <c r="AB373" t="s">
        <v>1135</v>
      </c>
      <c r="AC373" t="s">
        <v>888</v>
      </c>
      <c r="AD373" t="s">
        <v>1027</v>
      </c>
    </row>
    <row r="374" spans="1:30" hidden="1" x14ac:dyDescent="0.25">
      <c r="A374" t="s">
        <v>104</v>
      </c>
      <c r="B374" t="s">
        <v>1161</v>
      </c>
      <c r="C374" t="s">
        <v>167</v>
      </c>
      <c r="D374" t="s">
        <v>595</v>
      </c>
      <c r="E374" t="s">
        <v>1190</v>
      </c>
      <c r="F374" t="s">
        <v>710</v>
      </c>
      <c r="G374" t="s">
        <v>610</v>
      </c>
      <c r="H374" t="s">
        <v>648</v>
      </c>
      <c r="I374" t="s">
        <v>621</v>
      </c>
      <c r="J374" t="s">
        <v>720</v>
      </c>
      <c r="K374" t="s">
        <v>628</v>
      </c>
      <c r="L374" t="s">
        <v>328</v>
      </c>
      <c r="M374" t="s">
        <v>1191</v>
      </c>
      <c r="N374" t="s">
        <v>899</v>
      </c>
      <c r="O374" t="s">
        <v>920</v>
      </c>
      <c r="P374" t="s">
        <v>1111</v>
      </c>
      <c r="Q374" t="s">
        <v>1192</v>
      </c>
      <c r="R374" t="s">
        <v>1180</v>
      </c>
      <c r="S374" t="s">
        <v>1123</v>
      </c>
      <c r="T374" t="s">
        <v>1177</v>
      </c>
      <c r="U374" t="s">
        <v>628</v>
      </c>
      <c r="V374" t="s">
        <v>585</v>
      </c>
      <c r="W374" t="s">
        <v>938</v>
      </c>
      <c r="X374" t="s">
        <v>1183</v>
      </c>
      <c r="Y374" t="s">
        <v>881</v>
      </c>
      <c r="Z374" t="s">
        <v>254</v>
      </c>
      <c r="AA374" t="s">
        <v>1059</v>
      </c>
      <c r="AB374" t="s">
        <v>715</v>
      </c>
      <c r="AC374" t="s">
        <v>641</v>
      </c>
      <c r="AD374" t="s">
        <v>1111</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9F9B4-B14D-4E3A-8FDE-DE76F91CFAE0}">
  <dimension ref="A1:AK376"/>
  <sheetViews>
    <sheetView topLeftCell="AE1" workbookViewId="0">
      <pane ySplit="1" topLeftCell="A2" activePane="bottomLeft" state="frozen"/>
      <selection pane="bottomLeft" activeCell="W1" sqref="W1"/>
    </sheetView>
  </sheetViews>
  <sheetFormatPr defaultRowHeight="15" x14ac:dyDescent="0.25"/>
  <cols>
    <col min="1" max="1" width="11.28515625" bestFit="1" customWidth="1"/>
    <col min="2" max="2" width="5" bestFit="1" customWidth="1"/>
    <col min="3" max="3" width="10" bestFit="1" customWidth="1"/>
    <col min="4" max="4" width="13.28515625" bestFit="1" customWidth="1"/>
    <col min="5" max="5" width="18.28515625" bestFit="1" customWidth="1"/>
    <col min="6" max="6" width="12.140625" bestFit="1" customWidth="1"/>
    <col min="7" max="7" width="5.5703125" bestFit="1" customWidth="1"/>
    <col min="8" max="8" width="15.5703125" bestFit="1" customWidth="1"/>
    <col min="9" max="9" width="11" bestFit="1" customWidth="1"/>
    <col min="10" max="10" width="5.5703125" bestFit="1" customWidth="1"/>
    <col min="11" max="11" width="9.85546875" bestFit="1" customWidth="1"/>
    <col min="12" max="12" width="17.28515625" bestFit="1" customWidth="1"/>
    <col min="13" max="13" width="21.140625" bestFit="1" customWidth="1"/>
    <col min="14" max="14" width="9.42578125" customWidth="1"/>
    <col min="15" max="15" width="21.42578125" bestFit="1" customWidth="1"/>
    <col min="16" max="16" width="30.42578125" bestFit="1" customWidth="1"/>
    <col min="17" max="17" width="17.42578125" bestFit="1" customWidth="1"/>
    <col min="18" max="18" width="24.7109375" bestFit="1" customWidth="1"/>
    <col min="19" max="19" width="7.7109375" bestFit="1" customWidth="1"/>
    <col min="21" max="21" width="19.42578125" bestFit="1" customWidth="1"/>
    <col min="22" max="22" width="7.42578125" bestFit="1" customWidth="1"/>
    <col min="23" max="23" width="11.7109375" bestFit="1" customWidth="1"/>
    <col min="24" max="24" width="25.7109375" bestFit="1" customWidth="1"/>
    <col min="25" max="25" width="6.28515625" bestFit="1" customWidth="1"/>
    <col min="26" max="26" width="25.85546875" bestFit="1" customWidth="1"/>
    <col min="27" max="27" width="23.7109375" bestFit="1" customWidth="1"/>
    <col min="28" max="28" width="9.140625" bestFit="1" customWidth="1"/>
    <col min="29" max="29" width="21.85546875" bestFit="1" customWidth="1"/>
    <col min="30" max="30" width="12.5703125" bestFit="1" customWidth="1"/>
    <col min="31" max="31" width="12.140625" bestFit="1" customWidth="1"/>
    <col min="34" max="34" width="20.7109375" bestFit="1" customWidth="1"/>
    <col min="35" max="35" width="11.28515625" customWidth="1"/>
    <col min="36" max="36" width="17.5703125" bestFit="1" customWidth="1"/>
  </cols>
  <sheetData>
    <row r="1" spans="1:37" x14ac:dyDescent="0.25">
      <c r="A1" s="1" t="s">
        <v>30</v>
      </c>
      <c r="B1" s="1" t="s">
        <v>31</v>
      </c>
      <c r="C1" s="1" t="s">
        <v>32</v>
      </c>
      <c r="D1" s="1" t="s">
        <v>1211</v>
      </c>
      <c r="E1" s="7" t="s">
        <v>33</v>
      </c>
      <c r="F1" s="7" t="s">
        <v>34</v>
      </c>
      <c r="G1" s="7" t="s">
        <v>35</v>
      </c>
      <c r="H1" s="7" t="s">
        <v>36</v>
      </c>
      <c r="I1" s="7" t="s">
        <v>37</v>
      </c>
      <c r="J1" s="7" t="s">
        <v>38</v>
      </c>
      <c r="K1" s="7" t="s">
        <v>39</v>
      </c>
      <c r="L1" s="7" t="s">
        <v>40</v>
      </c>
      <c r="M1" s="7" t="s">
        <v>41</v>
      </c>
      <c r="N1" s="7" t="s">
        <v>42</v>
      </c>
      <c r="O1" s="7" t="s">
        <v>43</v>
      </c>
      <c r="P1" s="7" t="s">
        <v>44</v>
      </c>
      <c r="Q1" s="7" t="s">
        <v>45</v>
      </c>
      <c r="R1" s="8" t="s">
        <v>46</v>
      </c>
      <c r="S1" s="9" t="s">
        <v>47</v>
      </c>
      <c r="T1" s="9" t="s">
        <v>48</v>
      </c>
      <c r="U1" s="9" t="s">
        <v>49</v>
      </c>
      <c r="V1" s="10" t="s">
        <v>50</v>
      </c>
      <c r="W1" s="11" t="s">
        <v>51</v>
      </c>
      <c r="X1" s="6" t="s">
        <v>52</v>
      </c>
      <c r="Y1" s="6" t="s">
        <v>53</v>
      </c>
      <c r="Z1" s="6" t="s">
        <v>54</v>
      </c>
      <c r="AA1" s="6" t="s">
        <v>55</v>
      </c>
      <c r="AB1" s="6" t="s">
        <v>56</v>
      </c>
      <c r="AC1" s="6" t="s">
        <v>57</v>
      </c>
      <c r="AD1" s="6" t="s">
        <v>58</v>
      </c>
      <c r="AE1" s="1" t="s">
        <v>59</v>
      </c>
      <c r="AF1" s="13" t="s">
        <v>1206</v>
      </c>
      <c r="AG1" s="5" t="s">
        <v>1204</v>
      </c>
      <c r="AH1" s="12" t="s">
        <v>1207</v>
      </c>
      <c r="AI1" t="s">
        <v>1355</v>
      </c>
    </row>
    <row r="2" spans="1:37" x14ac:dyDescent="0.25">
      <c r="A2" t="s">
        <v>60</v>
      </c>
      <c r="B2">
        <v>2013</v>
      </c>
      <c r="C2" t="s">
        <v>62</v>
      </c>
      <c r="D2" s="4" t="str">
        <f>C2&amp; "-" &amp; B2</f>
        <v>January-2013</v>
      </c>
      <c r="E2">
        <v>107.5</v>
      </c>
      <c r="F2">
        <v>106.3</v>
      </c>
      <c r="G2">
        <v>108.1</v>
      </c>
      <c r="H2">
        <v>104.9</v>
      </c>
      <c r="I2">
        <v>106.1</v>
      </c>
      <c r="J2">
        <v>103.9</v>
      </c>
      <c r="K2">
        <v>101.9</v>
      </c>
      <c r="L2">
        <v>106.1</v>
      </c>
      <c r="M2">
        <v>106.8</v>
      </c>
      <c r="N2">
        <v>103.1</v>
      </c>
      <c r="O2">
        <v>104.8</v>
      </c>
      <c r="P2">
        <v>106.7</v>
      </c>
      <c r="Q2">
        <v>105.5</v>
      </c>
      <c r="R2">
        <v>105.1</v>
      </c>
      <c r="S2">
        <v>106.5</v>
      </c>
      <c r="T2">
        <v>105.8</v>
      </c>
      <c r="U2">
        <v>106.4</v>
      </c>
      <c r="V2">
        <v>139.26</v>
      </c>
      <c r="W2">
        <v>105.5</v>
      </c>
      <c r="X2">
        <v>104.8</v>
      </c>
      <c r="Y2">
        <v>104</v>
      </c>
      <c r="Z2">
        <v>103.3</v>
      </c>
      <c r="AA2">
        <v>103.4</v>
      </c>
      <c r="AB2">
        <v>103.8</v>
      </c>
      <c r="AC2">
        <v>104.7</v>
      </c>
      <c r="AD2">
        <v>104</v>
      </c>
      <c r="AE2">
        <v>105.1</v>
      </c>
      <c r="AF2" s="4">
        <f>SUM(E2+F2+G2+H2+I2+J2+K2+L2+M2+N2+O2+P2+Q2)</f>
        <v>1371.6999999999998</v>
      </c>
      <c r="AG2" s="4">
        <f>SUM(S2+T2+U2)</f>
        <v>318.70000000000005</v>
      </c>
      <c r="AH2" s="4">
        <f>SUM(X2+Y2+Z2+AA2+AB2+AC2+AD2)</f>
        <v>728</v>
      </c>
      <c r="AI2">
        <f>SUM(AF2+AG2+AH2+R2+V2+W2)</f>
        <v>2768.2599999999993</v>
      </c>
      <c r="AK2">
        <v>101.57480404761903</v>
      </c>
    </row>
    <row r="3" spans="1:37" x14ac:dyDescent="0.25">
      <c r="A3" t="s">
        <v>85</v>
      </c>
      <c r="B3">
        <v>2013</v>
      </c>
      <c r="C3" t="s">
        <v>62</v>
      </c>
      <c r="D3" t="s">
        <v>1212</v>
      </c>
      <c r="E3">
        <v>110.5</v>
      </c>
      <c r="F3">
        <v>109.1</v>
      </c>
      <c r="G3">
        <v>113</v>
      </c>
      <c r="H3">
        <v>103.6</v>
      </c>
      <c r="I3">
        <v>103.4</v>
      </c>
      <c r="J3">
        <v>102.3</v>
      </c>
      <c r="K3">
        <v>102.9</v>
      </c>
      <c r="L3">
        <v>105.8</v>
      </c>
      <c r="M3">
        <v>105.1</v>
      </c>
      <c r="N3">
        <v>101.8</v>
      </c>
      <c r="O3">
        <v>105.1</v>
      </c>
      <c r="P3">
        <v>107.9</v>
      </c>
      <c r="Q3">
        <v>105.9</v>
      </c>
      <c r="R3">
        <v>105.2</v>
      </c>
      <c r="S3">
        <v>105.9</v>
      </c>
      <c r="T3">
        <v>105</v>
      </c>
      <c r="U3">
        <v>105.8</v>
      </c>
      <c r="V3">
        <v>100.3</v>
      </c>
      <c r="W3">
        <v>105.4</v>
      </c>
      <c r="X3">
        <v>104.8</v>
      </c>
      <c r="Y3">
        <v>104.1</v>
      </c>
      <c r="Z3">
        <v>103.2</v>
      </c>
      <c r="AA3">
        <v>102.9</v>
      </c>
      <c r="AB3">
        <v>103.5</v>
      </c>
      <c r="AC3">
        <v>104.3</v>
      </c>
      <c r="AD3">
        <v>103.7</v>
      </c>
      <c r="AE3">
        <v>104</v>
      </c>
      <c r="AF3">
        <v>1376.4</v>
      </c>
      <c r="AG3">
        <v>316.7</v>
      </c>
      <c r="AH3">
        <v>726.5</v>
      </c>
      <c r="AI3">
        <v>2730.5000000000005</v>
      </c>
      <c r="AK3">
        <v>101.09704973684211</v>
      </c>
    </row>
    <row r="4" spans="1:37" x14ac:dyDescent="0.25">
      <c r="A4" t="s">
        <v>104</v>
      </c>
      <c r="B4">
        <v>2013</v>
      </c>
      <c r="C4" t="s">
        <v>62</v>
      </c>
      <c r="D4" t="s">
        <v>1212</v>
      </c>
      <c r="E4">
        <v>108.4</v>
      </c>
      <c r="F4">
        <v>107.3</v>
      </c>
      <c r="G4">
        <v>110</v>
      </c>
      <c r="H4">
        <v>104.4</v>
      </c>
      <c r="I4">
        <v>105.1</v>
      </c>
      <c r="J4">
        <v>103.2</v>
      </c>
      <c r="K4">
        <v>102.2</v>
      </c>
      <c r="L4">
        <v>106</v>
      </c>
      <c r="M4">
        <v>106.2</v>
      </c>
      <c r="N4">
        <v>102.7</v>
      </c>
      <c r="O4">
        <v>104.9</v>
      </c>
      <c r="P4">
        <v>107.3</v>
      </c>
      <c r="Q4">
        <v>105.6</v>
      </c>
      <c r="R4">
        <v>105.1</v>
      </c>
      <c r="S4">
        <v>106.3</v>
      </c>
      <c r="T4">
        <v>105.5</v>
      </c>
      <c r="U4">
        <v>106.2</v>
      </c>
      <c r="V4">
        <v>100.3</v>
      </c>
      <c r="W4">
        <v>105.5</v>
      </c>
      <c r="X4">
        <v>104.8</v>
      </c>
      <c r="Y4">
        <v>104</v>
      </c>
      <c r="Z4">
        <v>103.2</v>
      </c>
      <c r="AA4">
        <v>103.1</v>
      </c>
      <c r="AB4">
        <v>103.6</v>
      </c>
      <c r="AC4">
        <v>104.5</v>
      </c>
      <c r="AD4">
        <v>103.9</v>
      </c>
      <c r="AE4">
        <v>104.6</v>
      </c>
      <c r="AF4">
        <v>1373.3000000000002</v>
      </c>
      <c r="AG4">
        <v>318</v>
      </c>
      <c r="AH4">
        <v>727.1</v>
      </c>
      <c r="AI4">
        <v>2729.3</v>
      </c>
    </row>
    <row r="5" spans="1:37" x14ac:dyDescent="0.25">
      <c r="A5" t="s">
        <v>60</v>
      </c>
      <c r="B5">
        <v>2013</v>
      </c>
      <c r="C5" t="s">
        <v>116</v>
      </c>
      <c r="D5" t="s">
        <v>1213</v>
      </c>
      <c r="E5">
        <v>109.2</v>
      </c>
      <c r="F5">
        <v>108.7</v>
      </c>
      <c r="G5">
        <v>110.2</v>
      </c>
      <c r="H5">
        <v>105.4</v>
      </c>
      <c r="I5">
        <v>106.7</v>
      </c>
      <c r="J5">
        <v>104</v>
      </c>
      <c r="K5">
        <v>102.4</v>
      </c>
      <c r="L5">
        <v>105.9</v>
      </c>
      <c r="M5">
        <v>105.7</v>
      </c>
      <c r="N5">
        <v>103.1</v>
      </c>
      <c r="O5">
        <v>105.1</v>
      </c>
      <c r="P5">
        <v>107.7</v>
      </c>
      <c r="Q5">
        <v>106.3</v>
      </c>
      <c r="R5">
        <v>105.6</v>
      </c>
      <c r="S5">
        <v>107.1</v>
      </c>
      <c r="T5">
        <v>106.3</v>
      </c>
      <c r="U5">
        <v>107</v>
      </c>
      <c r="V5">
        <v>139.26</v>
      </c>
      <c r="W5">
        <v>106.2</v>
      </c>
      <c r="X5">
        <v>105.2</v>
      </c>
      <c r="Y5">
        <v>104.4</v>
      </c>
      <c r="Z5">
        <v>103.9</v>
      </c>
      <c r="AA5">
        <v>104</v>
      </c>
      <c r="AB5">
        <v>104.1</v>
      </c>
      <c r="AC5">
        <v>104.6</v>
      </c>
      <c r="AD5">
        <v>104.4</v>
      </c>
      <c r="AE5">
        <v>105.8</v>
      </c>
      <c r="AF5">
        <v>1380.3999999999999</v>
      </c>
      <c r="AG5">
        <v>320.39999999999998</v>
      </c>
      <c r="AH5">
        <v>730.6</v>
      </c>
      <c r="AI5">
        <v>2782.4599999999991</v>
      </c>
      <c r="AK5">
        <v>104.85975108695654</v>
      </c>
    </row>
    <row r="6" spans="1:37" x14ac:dyDescent="0.25">
      <c r="A6" t="s">
        <v>85</v>
      </c>
      <c r="B6">
        <v>2013</v>
      </c>
      <c r="C6" t="s">
        <v>116</v>
      </c>
      <c r="D6" t="s">
        <v>1213</v>
      </c>
      <c r="E6">
        <v>112.9</v>
      </c>
      <c r="F6">
        <v>112.9</v>
      </c>
      <c r="G6">
        <v>116.9</v>
      </c>
      <c r="H6">
        <v>104</v>
      </c>
      <c r="I6">
        <v>103.5</v>
      </c>
      <c r="J6">
        <v>103.1</v>
      </c>
      <c r="K6">
        <v>104.9</v>
      </c>
      <c r="L6">
        <v>104.1</v>
      </c>
      <c r="M6">
        <v>103.8</v>
      </c>
      <c r="N6">
        <v>102.3</v>
      </c>
      <c r="O6">
        <v>106</v>
      </c>
      <c r="P6">
        <v>109</v>
      </c>
      <c r="Q6">
        <v>107.2</v>
      </c>
      <c r="R6">
        <v>106</v>
      </c>
      <c r="S6">
        <v>106.6</v>
      </c>
      <c r="T6">
        <v>105.5</v>
      </c>
      <c r="U6">
        <v>106.4</v>
      </c>
      <c r="V6">
        <v>100.4</v>
      </c>
      <c r="W6">
        <v>105.7</v>
      </c>
      <c r="X6">
        <v>105.2</v>
      </c>
      <c r="Y6">
        <v>104.7</v>
      </c>
      <c r="Z6">
        <v>104.4</v>
      </c>
      <c r="AA6">
        <v>103.3</v>
      </c>
      <c r="AB6">
        <v>103.7</v>
      </c>
      <c r="AC6">
        <v>104.3</v>
      </c>
      <c r="AD6">
        <v>104.3</v>
      </c>
      <c r="AE6">
        <v>104.7</v>
      </c>
      <c r="AF6">
        <v>1390.6000000000001</v>
      </c>
      <c r="AG6">
        <v>318.5</v>
      </c>
      <c r="AH6">
        <v>729.9</v>
      </c>
      <c r="AI6">
        <v>2751.1</v>
      </c>
      <c r="AK6">
        <v>108.45469894736839</v>
      </c>
    </row>
    <row r="7" spans="1:37" x14ac:dyDescent="0.25">
      <c r="A7" t="s">
        <v>104</v>
      </c>
      <c r="B7">
        <v>2013</v>
      </c>
      <c r="C7" t="s">
        <v>116</v>
      </c>
      <c r="D7" t="s">
        <v>1213</v>
      </c>
      <c r="E7">
        <v>110.4</v>
      </c>
      <c r="F7">
        <v>110.2</v>
      </c>
      <c r="G7">
        <v>112.8</v>
      </c>
      <c r="H7">
        <v>104.9</v>
      </c>
      <c r="I7">
        <v>105.5</v>
      </c>
      <c r="J7">
        <v>103.6</v>
      </c>
      <c r="K7">
        <v>103.2</v>
      </c>
      <c r="L7">
        <v>105.3</v>
      </c>
      <c r="M7">
        <v>105.1</v>
      </c>
      <c r="N7">
        <v>102.8</v>
      </c>
      <c r="O7">
        <v>105.5</v>
      </c>
      <c r="P7">
        <v>108.3</v>
      </c>
      <c r="Q7">
        <v>106.6</v>
      </c>
      <c r="R7">
        <v>105.7</v>
      </c>
      <c r="S7">
        <v>106.9</v>
      </c>
      <c r="T7">
        <v>106</v>
      </c>
      <c r="U7">
        <v>106.8</v>
      </c>
      <c r="V7">
        <v>100.4</v>
      </c>
      <c r="W7">
        <v>106</v>
      </c>
      <c r="X7">
        <v>105.2</v>
      </c>
      <c r="Y7">
        <v>104.5</v>
      </c>
      <c r="Z7">
        <v>104.2</v>
      </c>
      <c r="AA7">
        <v>103.6</v>
      </c>
      <c r="AB7">
        <v>103.9</v>
      </c>
      <c r="AC7">
        <v>104.5</v>
      </c>
      <c r="AD7">
        <v>104.4</v>
      </c>
      <c r="AE7">
        <v>105.3</v>
      </c>
      <c r="AF7">
        <v>1384.2</v>
      </c>
      <c r="AG7">
        <v>319.7</v>
      </c>
      <c r="AH7">
        <v>730.3</v>
      </c>
      <c r="AI7">
        <v>2746.2999999999997</v>
      </c>
    </row>
    <row r="8" spans="1:37" x14ac:dyDescent="0.25">
      <c r="A8" t="s">
        <v>60</v>
      </c>
      <c r="B8">
        <v>2013</v>
      </c>
      <c r="C8" t="s">
        <v>138</v>
      </c>
      <c r="D8" t="s">
        <v>1214</v>
      </c>
      <c r="E8">
        <v>110.2</v>
      </c>
      <c r="F8">
        <v>108.8</v>
      </c>
      <c r="G8">
        <v>109.9</v>
      </c>
      <c r="H8">
        <v>105.6</v>
      </c>
      <c r="I8">
        <v>106.2</v>
      </c>
      <c r="J8">
        <v>105.7</v>
      </c>
      <c r="K8">
        <v>101.4</v>
      </c>
      <c r="L8">
        <v>105.7</v>
      </c>
      <c r="M8">
        <v>105</v>
      </c>
      <c r="N8">
        <v>103.3</v>
      </c>
      <c r="O8">
        <v>105.6</v>
      </c>
      <c r="P8">
        <v>108.2</v>
      </c>
      <c r="Q8">
        <v>106.6</v>
      </c>
      <c r="R8">
        <v>106.5</v>
      </c>
      <c r="S8">
        <v>107.6</v>
      </c>
      <c r="T8">
        <v>106.8</v>
      </c>
      <c r="U8">
        <v>107.5</v>
      </c>
      <c r="V8">
        <v>139.26</v>
      </c>
      <c r="W8">
        <v>106.1</v>
      </c>
      <c r="X8">
        <v>105.6</v>
      </c>
      <c r="Y8">
        <v>104.7</v>
      </c>
      <c r="Z8">
        <v>104.6</v>
      </c>
      <c r="AA8">
        <v>104</v>
      </c>
      <c r="AB8">
        <v>104.3</v>
      </c>
      <c r="AC8">
        <v>104.3</v>
      </c>
      <c r="AD8">
        <v>104.6</v>
      </c>
      <c r="AE8">
        <v>106</v>
      </c>
      <c r="AF8">
        <v>1382.2</v>
      </c>
      <c r="AG8">
        <v>321.89999999999998</v>
      </c>
      <c r="AH8">
        <v>732.09999999999991</v>
      </c>
      <c r="AI8">
        <v>2788.06</v>
      </c>
      <c r="AK8">
        <v>107.37352068181818</v>
      </c>
    </row>
    <row r="9" spans="1:37" x14ac:dyDescent="0.25">
      <c r="A9" t="s">
        <v>85</v>
      </c>
      <c r="B9">
        <v>2013</v>
      </c>
      <c r="C9" t="s">
        <v>138</v>
      </c>
      <c r="D9" t="s">
        <v>1214</v>
      </c>
      <c r="E9">
        <v>113.9</v>
      </c>
      <c r="F9">
        <v>111.4</v>
      </c>
      <c r="G9">
        <v>113.2</v>
      </c>
      <c r="H9">
        <v>104.3</v>
      </c>
      <c r="I9">
        <v>102.7</v>
      </c>
      <c r="J9">
        <v>104.9</v>
      </c>
      <c r="K9">
        <v>103.8</v>
      </c>
      <c r="L9">
        <v>103.5</v>
      </c>
      <c r="M9">
        <v>102.6</v>
      </c>
      <c r="N9">
        <v>102.4</v>
      </c>
      <c r="O9">
        <v>107</v>
      </c>
      <c r="P9">
        <v>109.8</v>
      </c>
      <c r="Q9">
        <v>107.3</v>
      </c>
      <c r="R9">
        <v>106.8</v>
      </c>
      <c r="S9">
        <v>107.2</v>
      </c>
      <c r="T9">
        <v>106</v>
      </c>
      <c r="U9">
        <v>107</v>
      </c>
      <c r="V9">
        <v>100.4</v>
      </c>
      <c r="W9">
        <v>106</v>
      </c>
      <c r="X9">
        <v>105.7</v>
      </c>
      <c r="Y9">
        <v>105.2</v>
      </c>
      <c r="Z9">
        <v>105.5</v>
      </c>
      <c r="AA9">
        <v>103.5</v>
      </c>
      <c r="AB9">
        <v>103.8</v>
      </c>
      <c r="AC9">
        <v>104.2</v>
      </c>
      <c r="AD9">
        <v>104.9</v>
      </c>
      <c r="AE9">
        <v>105</v>
      </c>
      <c r="AF9">
        <v>1386.8</v>
      </c>
      <c r="AG9">
        <v>320.2</v>
      </c>
      <c r="AH9">
        <v>732.8</v>
      </c>
      <c r="AI9">
        <v>2753.0000000000005</v>
      </c>
      <c r="AK9">
        <v>106.55480452380951</v>
      </c>
    </row>
    <row r="10" spans="1:37" x14ac:dyDescent="0.25">
      <c r="A10" t="s">
        <v>104</v>
      </c>
      <c r="B10">
        <v>2013</v>
      </c>
      <c r="C10" t="s">
        <v>138</v>
      </c>
      <c r="D10" t="s">
        <v>1214</v>
      </c>
      <c r="E10">
        <v>111.4</v>
      </c>
      <c r="F10">
        <v>109.7</v>
      </c>
      <c r="G10">
        <v>111.2</v>
      </c>
      <c r="H10">
        <v>105.1</v>
      </c>
      <c r="I10">
        <v>104.9</v>
      </c>
      <c r="J10">
        <v>105.3</v>
      </c>
      <c r="K10">
        <v>102.2</v>
      </c>
      <c r="L10">
        <v>105</v>
      </c>
      <c r="M10">
        <v>104.2</v>
      </c>
      <c r="N10">
        <v>103</v>
      </c>
      <c r="O10">
        <v>106.2</v>
      </c>
      <c r="P10">
        <v>108.9</v>
      </c>
      <c r="Q10">
        <v>106.9</v>
      </c>
      <c r="R10">
        <v>106.6</v>
      </c>
      <c r="S10">
        <v>107.4</v>
      </c>
      <c r="T10">
        <v>106.5</v>
      </c>
      <c r="U10">
        <v>107.3</v>
      </c>
      <c r="V10">
        <v>100.4</v>
      </c>
      <c r="W10">
        <v>106.1</v>
      </c>
      <c r="X10">
        <v>105.6</v>
      </c>
      <c r="Y10">
        <v>104.9</v>
      </c>
      <c r="Z10">
        <v>105.1</v>
      </c>
      <c r="AA10">
        <v>103.7</v>
      </c>
      <c r="AB10">
        <v>104</v>
      </c>
      <c r="AC10">
        <v>104.3</v>
      </c>
      <c r="AD10">
        <v>104.7</v>
      </c>
      <c r="AE10">
        <v>105.5</v>
      </c>
      <c r="AF10">
        <v>1384.0000000000002</v>
      </c>
      <c r="AG10">
        <v>321.2</v>
      </c>
      <c r="AH10">
        <v>732.3</v>
      </c>
      <c r="AI10">
        <v>2750.6</v>
      </c>
    </row>
    <row r="11" spans="1:37" x14ac:dyDescent="0.25">
      <c r="A11" t="s">
        <v>60</v>
      </c>
      <c r="B11">
        <v>2013</v>
      </c>
      <c r="C11" t="s">
        <v>154</v>
      </c>
      <c r="D11" t="s">
        <v>1215</v>
      </c>
      <c r="E11">
        <v>110.2</v>
      </c>
      <c r="F11">
        <v>109.5</v>
      </c>
      <c r="G11">
        <v>106.9</v>
      </c>
      <c r="H11">
        <v>106.3</v>
      </c>
      <c r="I11">
        <v>105.7</v>
      </c>
      <c r="J11">
        <v>108.3</v>
      </c>
      <c r="K11">
        <v>103.4</v>
      </c>
      <c r="L11">
        <v>105.7</v>
      </c>
      <c r="M11">
        <v>104.2</v>
      </c>
      <c r="N11">
        <v>103.2</v>
      </c>
      <c r="O11">
        <v>106.5</v>
      </c>
      <c r="P11">
        <v>108.8</v>
      </c>
      <c r="Q11">
        <v>107.1</v>
      </c>
      <c r="R11">
        <v>107.1</v>
      </c>
      <c r="S11">
        <v>108.1</v>
      </c>
      <c r="T11">
        <v>107.4</v>
      </c>
      <c r="U11">
        <v>108</v>
      </c>
      <c r="V11">
        <v>139.26</v>
      </c>
      <c r="W11">
        <v>106.5</v>
      </c>
      <c r="X11">
        <v>106.1</v>
      </c>
      <c r="Y11">
        <v>105.1</v>
      </c>
      <c r="Z11">
        <v>104.4</v>
      </c>
      <c r="AA11">
        <v>104.5</v>
      </c>
      <c r="AB11">
        <v>104.8</v>
      </c>
      <c r="AC11">
        <v>102.7</v>
      </c>
      <c r="AD11">
        <v>104.6</v>
      </c>
      <c r="AE11">
        <v>106.4</v>
      </c>
      <c r="AF11">
        <v>1385.8</v>
      </c>
      <c r="AG11">
        <v>323.5</v>
      </c>
      <c r="AH11">
        <v>732.2</v>
      </c>
      <c r="AI11">
        <v>2794.3599999999997</v>
      </c>
      <c r="AK11">
        <v>105.29499857142855</v>
      </c>
    </row>
    <row r="12" spans="1:37" x14ac:dyDescent="0.25">
      <c r="A12" t="s">
        <v>85</v>
      </c>
      <c r="B12">
        <v>2013</v>
      </c>
      <c r="C12" t="s">
        <v>154</v>
      </c>
      <c r="D12" t="s">
        <v>1215</v>
      </c>
      <c r="E12">
        <v>114.6</v>
      </c>
      <c r="F12">
        <v>113.4</v>
      </c>
      <c r="G12">
        <v>106</v>
      </c>
      <c r="H12">
        <v>104.7</v>
      </c>
      <c r="I12">
        <v>102.1</v>
      </c>
      <c r="J12">
        <v>109.5</v>
      </c>
      <c r="K12">
        <v>109.7</v>
      </c>
      <c r="L12">
        <v>104.6</v>
      </c>
      <c r="M12">
        <v>102</v>
      </c>
      <c r="N12">
        <v>103.5</v>
      </c>
      <c r="O12">
        <v>108.2</v>
      </c>
      <c r="P12">
        <v>110.6</v>
      </c>
      <c r="Q12">
        <v>108.8</v>
      </c>
      <c r="R12">
        <v>108.5</v>
      </c>
      <c r="S12">
        <v>107.9</v>
      </c>
      <c r="T12">
        <v>106.4</v>
      </c>
      <c r="U12">
        <v>107.7</v>
      </c>
      <c r="V12">
        <v>100.5</v>
      </c>
      <c r="W12">
        <v>106.4</v>
      </c>
      <c r="X12">
        <v>106.5</v>
      </c>
      <c r="Y12">
        <v>105.7</v>
      </c>
      <c r="Z12">
        <v>105</v>
      </c>
      <c r="AA12">
        <v>104</v>
      </c>
      <c r="AB12">
        <v>105.2</v>
      </c>
      <c r="AC12">
        <v>103.2</v>
      </c>
      <c r="AD12">
        <v>105.1</v>
      </c>
      <c r="AE12">
        <v>105.7</v>
      </c>
      <c r="AF12">
        <v>1397.6999999999998</v>
      </c>
      <c r="AG12">
        <v>322</v>
      </c>
      <c r="AH12">
        <v>734.7</v>
      </c>
      <c r="AI12">
        <v>2769.7999999999997</v>
      </c>
      <c r="AK12">
        <v>106.18825474999998</v>
      </c>
    </row>
    <row r="13" spans="1:37" x14ac:dyDescent="0.25">
      <c r="A13" t="s">
        <v>104</v>
      </c>
      <c r="B13">
        <v>2013</v>
      </c>
      <c r="C13" t="s">
        <v>154</v>
      </c>
      <c r="D13" t="s">
        <v>1215</v>
      </c>
      <c r="E13">
        <v>111.6</v>
      </c>
      <c r="F13">
        <v>110.9</v>
      </c>
      <c r="G13">
        <v>106.6</v>
      </c>
      <c r="H13">
        <v>105.7</v>
      </c>
      <c r="I13">
        <v>104.4</v>
      </c>
      <c r="J13">
        <v>108.9</v>
      </c>
      <c r="K13">
        <v>105.5</v>
      </c>
      <c r="L13">
        <v>105.3</v>
      </c>
      <c r="M13">
        <v>103.5</v>
      </c>
      <c r="N13">
        <v>103.3</v>
      </c>
      <c r="O13">
        <v>107.2</v>
      </c>
      <c r="P13">
        <v>109.6</v>
      </c>
      <c r="Q13">
        <v>107.7</v>
      </c>
      <c r="R13">
        <v>107.5</v>
      </c>
      <c r="S13">
        <v>108</v>
      </c>
      <c r="T13">
        <v>107</v>
      </c>
      <c r="U13">
        <v>107.9</v>
      </c>
      <c r="V13">
        <v>100.5</v>
      </c>
      <c r="W13">
        <v>106.5</v>
      </c>
      <c r="X13">
        <v>106.3</v>
      </c>
      <c r="Y13">
        <v>105.3</v>
      </c>
      <c r="Z13">
        <v>104.7</v>
      </c>
      <c r="AA13">
        <v>104.2</v>
      </c>
      <c r="AB13">
        <v>105</v>
      </c>
      <c r="AC13">
        <v>102.9</v>
      </c>
      <c r="AD13">
        <v>104.8</v>
      </c>
      <c r="AE13">
        <v>106.1</v>
      </c>
      <c r="AF13">
        <v>1390.2</v>
      </c>
      <c r="AG13">
        <v>322.89999999999998</v>
      </c>
      <c r="AH13">
        <v>733.19999999999993</v>
      </c>
      <c r="AI13">
        <v>2760.7999999999997</v>
      </c>
    </row>
    <row r="14" spans="1:37" x14ac:dyDescent="0.25">
      <c r="A14" t="s">
        <v>60</v>
      </c>
      <c r="B14">
        <v>2013</v>
      </c>
      <c r="C14" t="s">
        <v>167</v>
      </c>
      <c r="D14" t="s">
        <v>1216</v>
      </c>
      <c r="E14">
        <v>110.9</v>
      </c>
      <c r="F14">
        <v>109.8</v>
      </c>
      <c r="G14">
        <v>105.9</v>
      </c>
      <c r="H14">
        <v>107.5</v>
      </c>
      <c r="I14">
        <v>105.3</v>
      </c>
      <c r="J14">
        <v>108.1</v>
      </c>
      <c r="K14">
        <v>107.3</v>
      </c>
      <c r="L14">
        <v>106.1</v>
      </c>
      <c r="M14">
        <v>103.7</v>
      </c>
      <c r="N14">
        <v>104</v>
      </c>
      <c r="O14">
        <v>107.4</v>
      </c>
      <c r="P14">
        <v>109.9</v>
      </c>
      <c r="Q14">
        <v>108.1</v>
      </c>
      <c r="R14">
        <v>108.1</v>
      </c>
      <c r="S14">
        <v>108.8</v>
      </c>
      <c r="T14">
        <v>107.9</v>
      </c>
      <c r="U14">
        <v>108.6</v>
      </c>
      <c r="V14">
        <v>139.26</v>
      </c>
      <c r="W14">
        <v>107.5</v>
      </c>
      <c r="X14">
        <v>106.8</v>
      </c>
      <c r="Y14">
        <v>105.7</v>
      </c>
      <c r="Z14">
        <v>104.1</v>
      </c>
      <c r="AA14">
        <v>105</v>
      </c>
      <c r="AB14">
        <v>105.5</v>
      </c>
      <c r="AC14">
        <v>102.1</v>
      </c>
      <c r="AD14">
        <v>104.8</v>
      </c>
      <c r="AE14">
        <v>107.2</v>
      </c>
      <c r="AF14">
        <v>1394</v>
      </c>
      <c r="AG14">
        <v>325.29999999999995</v>
      </c>
      <c r="AH14">
        <v>734</v>
      </c>
      <c r="AI14">
        <v>2808.16</v>
      </c>
      <c r="AK14">
        <v>105.55533930000001</v>
      </c>
    </row>
    <row r="15" spans="1:37" x14ac:dyDescent="0.25">
      <c r="A15" t="s">
        <v>85</v>
      </c>
      <c r="B15">
        <v>2013</v>
      </c>
      <c r="C15" t="s">
        <v>167</v>
      </c>
      <c r="D15" t="s">
        <v>1216</v>
      </c>
      <c r="E15">
        <v>115.4</v>
      </c>
      <c r="F15">
        <v>114.2</v>
      </c>
      <c r="G15">
        <v>102.7</v>
      </c>
      <c r="H15">
        <v>105.5</v>
      </c>
      <c r="I15">
        <v>101.5</v>
      </c>
      <c r="J15">
        <v>110.6</v>
      </c>
      <c r="K15">
        <v>123.7</v>
      </c>
      <c r="L15">
        <v>105.2</v>
      </c>
      <c r="M15">
        <v>101.9</v>
      </c>
      <c r="N15">
        <v>105</v>
      </c>
      <c r="O15">
        <v>109.1</v>
      </c>
      <c r="P15">
        <v>111.3</v>
      </c>
      <c r="Q15">
        <v>111.1</v>
      </c>
      <c r="R15">
        <v>109.8</v>
      </c>
      <c r="S15">
        <v>108.5</v>
      </c>
      <c r="T15">
        <v>106.7</v>
      </c>
      <c r="U15">
        <v>108.3</v>
      </c>
      <c r="V15">
        <v>100.5</v>
      </c>
      <c r="W15">
        <v>107.2</v>
      </c>
      <c r="X15">
        <v>107.1</v>
      </c>
      <c r="Y15">
        <v>106.2</v>
      </c>
      <c r="Z15">
        <v>103.9</v>
      </c>
      <c r="AA15">
        <v>104.6</v>
      </c>
      <c r="AB15">
        <v>105.7</v>
      </c>
      <c r="AC15">
        <v>102.6</v>
      </c>
      <c r="AD15">
        <v>104.9</v>
      </c>
      <c r="AE15">
        <v>106.6</v>
      </c>
      <c r="AF15">
        <v>1417.1999999999998</v>
      </c>
      <c r="AG15">
        <v>323.5</v>
      </c>
      <c r="AH15">
        <v>735.00000000000011</v>
      </c>
      <c r="AI15">
        <v>2793.2</v>
      </c>
      <c r="AK15">
        <v>106.85322644444446</v>
      </c>
    </row>
    <row r="16" spans="1:37" x14ac:dyDescent="0.25">
      <c r="A16" t="s">
        <v>104</v>
      </c>
      <c r="B16">
        <v>2013</v>
      </c>
      <c r="C16" t="s">
        <v>167</v>
      </c>
      <c r="D16" t="s">
        <v>1216</v>
      </c>
      <c r="E16">
        <v>112.3</v>
      </c>
      <c r="F16">
        <v>111.3</v>
      </c>
      <c r="G16">
        <v>104.7</v>
      </c>
      <c r="H16">
        <v>106.8</v>
      </c>
      <c r="I16">
        <v>103.9</v>
      </c>
      <c r="J16">
        <v>109.3</v>
      </c>
      <c r="K16">
        <v>112.9</v>
      </c>
      <c r="L16">
        <v>105.8</v>
      </c>
      <c r="M16">
        <v>103.1</v>
      </c>
      <c r="N16">
        <v>104.3</v>
      </c>
      <c r="O16">
        <v>108.1</v>
      </c>
      <c r="P16">
        <v>110.5</v>
      </c>
      <c r="Q16">
        <v>109.2</v>
      </c>
      <c r="R16">
        <v>108.6</v>
      </c>
      <c r="S16">
        <v>108.7</v>
      </c>
      <c r="T16">
        <v>107.4</v>
      </c>
      <c r="U16">
        <v>108.5</v>
      </c>
      <c r="V16">
        <v>100.5</v>
      </c>
      <c r="W16">
        <v>107.4</v>
      </c>
      <c r="X16">
        <v>106.9</v>
      </c>
      <c r="Y16">
        <v>105.9</v>
      </c>
      <c r="Z16">
        <v>104</v>
      </c>
      <c r="AA16">
        <v>104.8</v>
      </c>
      <c r="AB16">
        <v>105.6</v>
      </c>
      <c r="AC16">
        <v>102.3</v>
      </c>
      <c r="AD16">
        <v>104.8</v>
      </c>
      <c r="AE16">
        <v>106.9</v>
      </c>
      <c r="AF16">
        <v>1402.1999999999998</v>
      </c>
      <c r="AG16">
        <v>324.60000000000002</v>
      </c>
      <c r="AH16">
        <v>734.3</v>
      </c>
      <c r="AI16">
        <v>2777.5999999999995</v>
      </c>
    </row>
    <row r="17" spans="1:37" x14ac:dyDescent="0.25">
      <c r="A17" t="s">
        <v>60</v>
      </c>
      <c r="B17">
        <v>2013</v>
      </c>
      <c r="C17" t="s">
        <v>177</v>
      </c>
      <c r="D17" t="s">
        <v>1217</v>
      </c>
      <c r="E17">
        <v>112.3</v>
      </c>
      <c r="F17">
        <v>112.1</v>
      </c>
      <c r="G17">
        <v>108.1</v>
      </c>
      <c r="H17">
        <v>108.3</v>
      </c>
      <c r="I17">
        <v>105.9</v>
      </c>
      <c r="J17">
        <v>109.2</v>
      </c>
      <c r="K17">
        <v>118</v>
      </c>
      <c r="L17">
        <v>106.8</v>
      </c>
      <c r="M17">
        <v>104.1</v>
      </c>
      <c r="N17">
        <v>105.4</v>
      </c>
      <c r="O17">
        <v>108.2</v>
      </c>
      <c r="P17">
        <v>111</v>
      </c>
      <c r="Q17">
        <v>110.6</v>
      </c>
      <c r="R17">
        <v>109</v>
      </c>
      <c r="S17">
        <v>109.7</v>
      </c>
      <c r="T17">
        <v>108.8</v>
      </c>
      <c r="U17">
        <v>109.5</v>
      </c>
      <c r="V17">
        <v>139.26</v>
      </c>
      <c r="W17">
        <v>108.5</v>
      </c>
      <c r="X17">
        <v>107.5</v>
      </c>
      <c r="Y17">
        <v>106.3</v>
      </c>
      <c r="Z17">
        <v>105</v>
      </c>
      <c r="AA17">
        <v>105.6</v>
      </c>
      <c r="AB17">
        <v>106.5</v>
      </c>
      <c r="AC17">
        <v>102.5</v>
      </c>
      <c r="AD17">
        <v>105.5</v>
      </c>
      <c r="AE17">
        <v>108.9</v>
      </c>
      <c r="AF17">
        <v>1420</v>
      </c>
      <c r="AG17">
        <v>328</v>
      </c>
      <c r="AH17">
        <v>738.9</v>
      </c>
      <c r="AI17">
        <v>2843.66</v>
      </c>
      <c r="AK17">
        <v>106.2961561818182</v>
      </c>
    </row>
    <row r="18" spans="1:37" x14ac:dyDescent="0.25">
      <c r="A18" t="s">
        <v>85</v>
      </c>
      <c r="B18">
        <v>2013</v>
      </c>
      <c r="C18" t="s">
        <v>177</v>
      </c>
      <c r="D18" t="s">
        <v>1217</v>
      </c>
      <c r="E18">
        <v>117</v>
      </c>
      <c r="F18">
        <v>120.1</v>
      </c>
      <c r="G18">
        <v>112.5</v>
      </c>
      <c r="H18">
        <v>107.3</v>
      </c>
      <c r="I18">
        <v>101.3</v>
      </c>
      <c r="J18">
        <v>112.4</v>
      </c>
      <c r="K18">
        <v>143.6</v>
      </c>
      <c r="L18">
        <v>105.4</v>
      </c>
      <c r="M18">
        <v>101.4</v>
      </c>
      <c r="N18">
        <v>106.4</v>
      </c>
      <c r="O18">
        <v>110</v>
      </c>
      <c r="P18">
        <v>112.2</v>
      </c>
      <c r="Q18">
        <v>115</v>
      </c>
      <c r="R18">
        <v>110.9</v>
      </c>
      <c r="S18">
        <v>109.2</v>
      </c>
      <c r="T18">
        <v>107.2</v>
      </c>
      <c r="U18">
        <v>108.9</v>
      </c>
      <c r="V18">
        <v>106.6</v>
      </c>
      <c r="W18">
        <v>108</v>
      </c>
      <c r="X18">
        <v>107.7</v>
      </c>
      <c r="Y18">
        <v>106.5</v>
      </c>
      <c r="Z18">
        <v>105.2</v>
      </c>
      <c r="AA18">
        <v>105.2</v>
      </c>
      <c r="AB18">
        <v>108.1</v>
      </c>
      <c r="AC18">
        <v>103.3</v>
      </c>
      <c r="AD18">
        <v>106.1</v>
      </c>
      <c r="AE18">
        <v>109.7</v>
      </c>
      <c r="AF18">
        <v>1464.6000000000001</v>
      </c>
      <c r="AG18">
        <v>325.3</v>
      </c>
      <c r="AH18">
        <v>742.09999999999991</v>
      </c>
      <c r="AI18">
        <v>2857.5</v>
      </c>
      <c r="AK18">
        <v>101.89198810000001</v>
      </c>
    </row>
    <row r="19" spans="1:37" x14ac:dyDescent="0.25">
      <c r="A19" t="s">
        <v>104</v>
      </c>
      <c r="B19">
        <v>2013</v>
      </c>
      <c r="C19" t="s">
        <v>177</v>
      </c>
      <c r="D19" t="s">
        <v>1217</v>
      </c>
      <c r="E19">
        <v>113.8</v>
      </c>
      <c r="F19">
        <v>114.9</v>
      </c>
      <c r="G19">
        <v>109.8</v>
      </c>
      <c r="H19">
        <v>107.9</v>
      </c>
      <c r="I19">
        <v>104.2</v>
      </c>
      <c r="J19">
        <v>110.7</v>
      </c>
      <c r="K19">
        <v>126.7</v>
      </c>
      <c r="L19">
        <v>106.3</v>
      </c>
      <c r="M19">
        <v>103.2</v>
      </c>
      <c r="N19">
        <v>105.7</v>
      </c>
      <c r="O19">
        <v>109</v>
      </c>
      <c r="P19">
        <v>111.6</v>
      </c>
      <c r="Q19">
        <v>112.2</v>
      </c>
      <c r="R19">
        <v>109.5</v>
      </c>
      <c r="S19">
        <v>109.5</v>
      </c>
      <c r="T19">
        <v>108.1</v>
      </c>
      <c r="U19">
        <v>109.3</v>
      </c>
      <c r="V19">
        <v>106.6</v>
      </c>
      <c r="W19">
        <v>108.3</v>
      </c>
      <c r="X19">
        <v>107.6</v>
      </c>
      <c r="Y19">
        <v>106.4</v>
      </c>
      <c r="Z19">
        <v>105.1</v>
      </c>
      <c r="AA19">
        <v>105.4</v>
      </c>
      <c r="AB19">
        <v>107.4</v>
      </c>
      <c r="AC19">
        <v>102.8</v>
      </c>
      <c r="AD19">
        <v>105.8</v>
      </c>
      <c r="AE19">
        <v>109.3</v>
      </c>
      <c r="AF19">
        <v>1436</v>
      </c>
      <c r="AG19">
        <v>326.89999999999998</v>
      </c>
      <c r="AH19">
        <v>740.49999999999989</v>
      </c>
      <c r="AI19">
        <v>2827.8</v>
      </c>
    </row>
    <row r="20" spans="1:37" x14ac:dyDescent="0.25">
      <c r="A20" t="s">
        <v>60</v>
      </c>
      <c r="B20">
        <v>2013</v>
      </c>
      <c r="C20" t="s">
        <v>194</v>
      </c>
      <c r="D20" t="s">
        <v>1218</v>
      </c>
      <c r="E20">
        <v>113.4</v>
      </c>
      <c r="F20">
        <v>114.9</v>
      </c>
      <c r="G20">
        <v>110.5</v>
      </c>
      <c r="H20">
        <v>109.3</v>
      </c>
      <c r="I20">
        <v>106.2</v>
      </c>
      <c r="J20">
        <v>110.3</v>
      </c>
      <c r="K20">
        <v>129.19999999999999</v>
      </c>
      <c r="L20">
        <v>107.1</v>
      </c>
      <c r="M20">
        <v>104.3</v>
      </c>
      <c r="N20">
        <v>106.4</v>
      </c>
      <c r="O20">
        <v>109.1</v>
      </c>
      <c r="P20">
        <v>112.1</v>
      </c>
      <c r="Q20">
        <v>113.1</v>
      </c>
      <c r="R20">
        <v>109.8</v>
      </c>
      <c r="S20">
        <v>110.5</v>
      </c>
      <c r="T20">
        <v>109.5</v>
      </c>
      <c r="U20">
        <v>110.3</v>
      </c>
      <c r="V20">
        <v>139.26</v>
      </c>
      <c r="W20">
        <v>109.5</v>
      </c>
      <c r="X20">
        <v>108.3</v>
      </c>
      <c r="Y20">
        <v>106.9</v>
      </c>
      <c r="Z20">
        <v>106.8</v>
      </c>
      <c r="AA20">
        <v>106.4</v>
      </c>
      <c r="AB20">
        <v>107.8</v>
      </c>
      <c r="AC20">
        <v>102.5</v>
      </c>
      <c r="AD20">
        <v>106.5</v>
      </c>
      <c r="AE20">
        <v>110.7</v>
      </c>
      <c r="AF20">
        <v>1445.8999999999996</v>
      </c>
      <c r="AG20">
        <v>330.3</v>
      </c>
      <c r="AH20">
        <v>745.19999999999993</v>
      </c>
      <c r="AI20">
        <v>2879.96</v>
      </c>
      <c r="AK20">
        <v>86.827638380952408</v>
      </c>
    </row>
    <row r="21" spans="1:37" x14ac:dyDescent="0.25">
      <c r="A21" t="s">
        <v>85</v>
      </c>
      <c r="B21">
        <v>2013</v>
      </c>
      <c r="C21" t="s">
        <v>194</v>
      </c>
      <c r="D21" t="s">
        <v>1218</v>
      </c>
      <c r="E21">
        <v>117.8</v>
      </c>
      <c r="F21">
        <v>119.2</v>
      </c>
      <c r="G21">
        <v>114</v>
      </c>
      <c r="H21">
        <v>108.3</v>
      </c>
      <c r="I21">
        <v>101.1</v>
      </c>
      <c r="J21">
        <v>113.2</v>
      </c>
      <c r="K21">
        <v>160.9</v>
      </c>
      <c r="L21">
        <v>105.1</v>
      </c>
      <c r="M21">
        <v>101.3</v>
      </c>
      <c r="N21">
        <v>107.5</v>
      </c>
      <c r="O21">
        <v>110.4</v>
      </c>
      <c r="P21">
        <v>113.1</v>
      </c>
      <c r="Q21">
        <v>117.5</v>
      </c>
      <c r="R21">
        <v>111.7</v>
      </c>
      <c r="S21">
        <v>109.8</v>
      </c>
      <c r="T21">
        <v>107.8</v>
      </c>
      <c r="U21">
        <v>109.5</v>
      </c>
      <c r="V21">
        <v>107.7</v>
      </c>
      <c r="W21">
        <v>108.6</v>
      </c>
      <c r="X21">
        <v>108.1</v>
      </c>
      <c r="Y21">
        <v>107.1</v>
      </c>
      <c r="Z21">
        <v>107.3</v>
      </c>
      <c r="AA21">
        <v>105.9</v>
      </c>
      <c r="AB21">
        <v>110.1</v>
      </c>
      <c r="AC21">
        <v>103.2</v>
      </c>
      <c r="AD21">
        <v>107.3</v>
      </c>
      <c r="AE21">
        <v>111.4</v>
      </c>
      <c r="AF21">
        <v>1489.4</v>
      </c>
      <c r="AG21">
        <v>327.10000000000002</v>
      </c>
      <c r="AH21">
        <v>749</v>
      </c>
      <c r="AI21">
        <v>2893.4999999999995</v>
      </c>
      <c r="AK21">
        <v>77.581451350000009</v>
      </c>
    </row>
    <row r="22" spans="1:37" x14ac:dyDescent="0.25">
      <c r="A22" t="s">
        <v>104</v>
      </c>
      <c r="B22">
        <v>2013</v>
      </c>
      <c r="C22" t="s">
        <v>194</v>
      </c>
      <c r="D22" t="s">
        <v>1218</v>
      </c>
      <c r="E22">
        <v>114.8</v>
      </c>
      <c r="F22">
        <v>116.4</v>
      </c>
      <c r="G22">
        <v>111.9</v>
      </c>
      <c r="H22">
        <v>108.9</v>
      </c>
      <c r="I22">
        <v>104.3</v>
      </c>
      <c r="J22">
        <v>111.7</v>
      </c>
      <c r="K22">
        <v>140</v>
      </c>
      <c r="L22">
        <v>106.4</v>
      </c>
      <c r="M22">
        <v>103.3</v>
      </c>
      <c r="N22">
        <v>106.8</v>
      </c>
      <c r="O22">
        <v>109.6</v>
      </c>
      <c r="P22">
        <v>112.6</v>
      </c>
      <c r="Q22">
        <v>114.7</v>
      </c>
      <c r="R22">
        <v>110.3</v>
      </c>
      <c r="S22">
        <v>110.2</v>
      </c>
      <c r="T22">
        <v>108.8</v>
      </c>
      <c r="U22">
        <v>110</v>
      </c>
      <c r="V22">
        <v>107.7</v>
      </c>
      <c r="W22">
        <v>109.2</v>
      </c>
      <c r="X22">
        <v>108.2</v>
      </c>
      <c r="Y22">
        <v>107</v>
      </c>
      <c r="Z22">
        <v>107.1</v>
      </c>
      <c r="AA22">
        <v>106.1</v>
      </c>
      <c r="AB22">
        <v>109.1</v>
      </c>
      <c r="AC22">
        <v>102.8</v>
      </c>
      <c r="AD22">
        <v>106.9</v>
      </c>
      <c r="AE22">
        <v>111</v>
      </c>
      <c r="AF22">
        <v>1461.3999999999999</v>
      </c>
      <c r="AG22">
        <v>329</v>
      </c>
      <c r="AH22">
        <v>747.19999999999993</v>
      </c>
      <c r="AI22">
        <v>2864.7999999999997</v>
      </c>
    </row>
    <row r="23" spans="1:37" x14ac:dyDescent="0.25">
      <c r="A23" t="s">
        <v>60</v>
      </c>
      <c r="B23">
        <v>2013</v>
      </c>
      <c r="C23" t="s">
        <v>213</v>
      </c>
      <c r="D23" t="s">
        <v>1219</v>
      </c>
      <c r="E23">
        <v>114.3</v>
      </c>
      <c r="F23">
        <v>115.4</v>
      </c>
      <c r="G23">
        <v>111.1</v>
      </c>
      <c r="H23">
        <v>110</v>
      </c>
      <c r="I23">
        <v>106.4</v>
      </c>
      <c r="J23">
        <v>110.8</v>
      </c>
      <c r="K23">
        <v>138.9</v>
      </c>
      <c r="L23">
        <v>107.4</v>
      </c>
      <c r="M23">
        <v>104.1</v>
      </c>
      <c r="N23">
        <v>106.9</v>
      </c>
      <c r="O23">
        <v>109.7</v>
      </c>
      <c r="P23">
        <v>112.6</v>
      </c>
      <c r="Q23">
        <v>114.9</v>
      </c>
      <c r="R23">
        <v>110.7</v>
      </c>
      <c r="S23">
        <v>111.3</v>
      </c>
      <c r="T23">
        <v>110.2</v>
      </c>
      <c r="U23">
        <v>111.1</v>
      </c>
      <c r="V23">
        <v>139.26</v>
      </c>
      <c r="W23">
        <v>109.9</v>
      </c>
      <c r="X23">
        <v>108.7</v>
      </c>
      <c r="Y23">
        <v>107.5</v>
      </c>
      <c r="Z23">
        <v>107.8</v>
      </c>
      <c r="AA23">
        <v>106.8</v>
      </c>
      <c r="AB23">
        <v>108.7</v>
      </c>
      <c r="AC23">
        <v>105</v>
      </c>
      <c r="AD23">
        <v>107.5</v>
      </c>
      <c r="AE23">
        <v>112.1</v>
      </c>
      <c r="AF23">
        <v>1462.5</v>
      </c>
      <c r="AG23">
        <v>332.6</v>
      </c>
      <c r="AH23">
        <v>752</v>
      </c>
      <c r="AI23">
        <v>2906.9599999999996</v>
      </c>
      <c r="AK23">
        <v>46.586617428571437</v>
      </c>
    </row>
    <row r="24" spans="1:37" x14ac:dyDescent="0.25">
      <c r="A24" t="s">
        <v>85</v>
      </c>
      <c r="B24">
        <v>2013</v>
      </c>
      <c r="C24" t="s">
        <v>213</v>
      </c>
      <c r="D24" t="s">
        <v>1219</v>
      </c>
      <c r="E24">
        <v>118.3</v>
      </c>
      <c r="F24">
        <v>120.4</v>
      </c>
      <c r="G24">
        <v>112.7</v>
      </c>
      <c r="H24">
        <v>108.9</v>
      </c>
      <c r="I24">
        <v>101.1</v>
      </c>
      <c r="J24">
        <v>108.7</v>
      </c>
      <c r="K24">
        <v>177</v>
      </c>
      <c r="L24">
        <v>104.7</v>
      </c>
      <c r="M24">
        <v>101</v>
      </c>
      <c r="N24">
        <v>108.5</v>
      </c>
      <c r="O24">
        <v>110.9</v>
      </c>
      <c r="P24">
        <v>114.3</v>
      </c>
      <c r="Q24">
        <v>119.6</v>
      </c>
      <c r="R24">
        <v>112.4</v>
      </c>
      <c r="S24">
        <v>110.6</v>
      </c>
      <c r="T24">
        <v>108.3</v>
      </c>
      <c r="U24">
        <v>110.2</v>
      </c>
      <c r="V24">
        <v>108.9</v>
      </c>
      <c r="W24">
        <v>109.3</v>
      </c>
      <c r="X24">
        <v>108.7</v>
      </c>
      <c r="Y24">
        <v>107.6</v>
      </c>
      <c r="Z24">
        <v>108.1</v>
      </c>
      <c r="AA24">
        <v>106.5</v>
      </c>
      <c r="AB24">
        <v>110.8</v>
      </c>
      <c r="AC24">
        <v>106</v>
      </c>
      <c r="AD24">
        <v>108.3</v>
      </c>
      <c r="AE24">
        <v>112.7</v>
      </c>
      <c r="AF24">
        <v>1506.1000000000001</v>
      </c>
      <c r="AG24">
        <v>329.09999999999997</v>
      </c>
      <c r="AH24">
        <v>755.99999999999989</v>
      </c>
      <c r="AI24">
        <v>2921.8</v>
      </c>
      <c r="AK24">
        <v>56.430382166666682</v>
      </c>
    </row>
    <row r="25" spans="1:37" x14ac:dyDescent="0.25">
      <c r="A25" t="s">
        <v>104</v>
      </c>
      <c r="B25">
        <v>2013</v>
      </c>
      <c r="C25" t="s">
        <v>213</v>
      </c>
      <c r="D25" t="s">
        <v>1219</v>
      </c>
      <c r="E25">
        <v>115.6</v>
      </c>
      <c r="F25">
        <v>117.2</v>
      </c>
      <c r="G25">
        <v>111.7</v>
      </c>
      <c r="H25">
        <v>109.6</v>
      </c>
      <c r="I25">
        <v>104.5</v>
      </c>
      <c r="J25">
        <v>109.8</v>
      </c>
      <c r="K25">
        <v>151.80000000000001</v>
      </c>
      <c r="L25">
        <v>106.5</v>
      </c>
      <c r="M25">
        <v>103.1</v>
      </c>
      <c r="N25">
        <v>107.4</v>
      </c>
      <c r="O25">
        <v>110.2</v>
      </c>
      <c r="P25">
        <v>113.4</v>
      </c>
      <c r="Q25">
        <v>116.6</v>
      </c>
      <c r="R25">
        <v>111.2</v>
      </c>
      <c r="S25">
        <v>111</v>
      </c>
      <c r="T25">
        <v>109.4</v>
      </c>
      <c r="U25">
        <v>110.7</v>
      </c>
      <c r="V25">
        <v>108.9</v>
      </c>
      <c r="W25">
        <v>109.7</v>
      </c>
      <c r="X25">
        <v>108.7</v>
      </c>
      <c r="Y25">
        <v>107.5</v>
      </c>
      <c r="Z25">
        <v>108</v>
      </c>
      <c r="AA25">
        <v>106.6</v>
      </c>
      <c r="AB25">
        <v>109.9</v>
      </c>
      <c r="AC25">
        <v>105.4</v>
      </c>
      <c r="AD25">
        <v>107.9</v>
      </c>
      <c r="AE25">
        <v>112.4</v>
      </c>
      <c r="AF25">
        <v>1477.4</v>
      </c>
      <c r="AG25">
        <v>331.1</v>
      </c>
      <c r="AH25">
        <v>753.99999999999989</v>
      </c>
      <c r="AI25">
        <v>2892.2999999999997</v>
      </c>
    </row>
    <row r="26" spans="1:37" x14ac:dyDescent="0.25">
      <c r="A26" t="s">
        <v>60</v>
      </c>
      <c r="B26">
        <v>2013</v>
      </c>
      <c r="C26" t="s">
        <v>228</v>
      </c>
      <c r="D26" t="s">
        <v>1220</v>
      </c>
      <c r="E26">
        <v>115.4</v>
      </c>
      <c r="F26">
        <v>115.7</v>
      </c>
      <c r="G26">
        <v>111.7</v>
      </c>
      <c r="H26">
        <v>111</v>
      </c>
      <c r="I26">
        <v>107.4</v>
      </c>
      <c r="J26">
        <v>110.9</v>
      </c>
      <c r="K26">
        <v>154</v>
      </c>
      <c r="L26">
        <v>108.1</v>
      </c>
      <c r="M26">
        <v>104.2</v>
      </c>
      <c r="N26">
        <v>107.9</v>
      </c>
      <c r="O26">
        <v>110.4</v>
      </c>
      <c r="P26">
        <v>114</v>
      </c>
      <c r="Q26">
        <v>117.8</v>
      </c>
      <c r="R26">
        <v>111.7</v>
      </c>
      <c r="S26">
        <v>112.7</v>
      </c>
      <c r="T26">
        <v>111.4</v>
      </c>
      <c r="U26">
        <v>112.5</v>
      </c>
      <c r="V26">
        <v>139.26</v>
      </c>
      <c r="W26">
        <v>111.1</v>
      </c>
      <c r="X26">
        <v>109.6</v>
      </c>
      <c r="Y26">
        <v>108.3</v>
      </c>
      <c r="Z26">
        <v>109.3</v>
      </c>
      <c r="AA26">
        <v>107.7</v>
      </c>
      <c r="AB26">
        <v>109.8</v>
      </c>
      <c r="AC26">
        <v>106.7</v>
      </c>
      <c r="AD26">
        <v>108.7</v>
      </c>
      <c r="AE26">
        <v>114.2</v>
      </c>
      <c r="AF26">
        <v>1488.5000000000002</v>
      </c>
      <c r="AG26">
        <v>336.6</v>
      </c>
      <c r="AH26">
        <v>760.1</v>
      </c>
      <c r="AI26">
        <v>2947.2599999999998</v>
      </c>
      <c r="AK26">
        <v>59.070307599999992</v>
      </c>
    </row>
    <row r="27" spans="1:37" x14ac:dyDescent="0.25">
      <c r="A27" t="s">
        <v>85</v>
      </c>
      <c r="B27">
        <v>2013</v>
      </c>
      <c r="C27" t="s">
        <v>228</v>
      </c>
      <c r="D27" t="s">
        <v>1220</v>
      </c>
      <c r="E27">
        <v>118.6</v>
      </c>
      <c r="F27">
        <v>119.1</v>
      </c>
      <c r="G27">
        <v>113.2</v>
      </c>
      <c r="H27">
        <v>109.6</v>
      </c>
      <c r="I27">
        <v>101.7</v>
      </c>
      <c r="J27">
        <v>103.2</v>
      </c>
      <c r="K27">
        <v>174.3</v>
      </c>
      <c r="L27">
        <v>105.1</v>
      </c>
      <c r="M27">
        <v>100.8</v>
      </c>
      <c r="N27">
        <v>109.1</v>
      </c>
      <c r="O27">
        <v>111.1</v>
      </c>
      <c r="P27">
        <v>115.4</v>
      </c>
      <c r="Q27">
        <v>119.2</v>
      </c>
      <c r="R27">
        <v>112.9</v>
      </c>
      <c r="S27">
        <v>111.4</v>
      </c>
      <c r="T27">
        <v>109</v>
      </c>
      <c r="U27">
        <v>111.1</v>
      </c>
      <c r="V27">
        <v>109.7</v>
      </c>
      <c r="W27">
        <v>109.5</v>
      </c>
      <c r="X27">
        <v>109.6</v>
      </c>
      <c r="Y27">
        <v>107.9</v>
      </c>
      <c r="Z27">
        <v>110.4</v>
      </c>
      <c r="AA27">
        <v>107.4</v>
      </c>
      <c r="AB27">
        <v>111.2</v>
      </c>
      <c r="AC27">
        <v>106.9</v>
      </c>
      <c r="AD27">
        <v>109.4</v>
      </c>
      <c r="AE27">
        <v>113.2</v>
      </c>
      <c r="AF27">
        <v>1500.4</v>
      </c>
      <c r="AG27">
        <v>331.5</v>
      </c>
      <c r="AH27">
        <v>762.8</v>
      </c>
      <c r="AI27">
        <v>2926.7999999999997</v>
      </c>
      <c r="AK27">
        <v>63.821381000000002</v>
      </c>
    </row>
    <row r="28" spans="1:37" x14ac:dyDescent="0.25">
      <c r="A28" t="s">
        <v>104</v>
      </c>
      <c r="B28">
        <v>2013</v>
      </c>
      <c r="C28" t="s">
        <v>228</v>
      </c>
      <c r="D28" t="s">
        <v>1220</v>
      </c>
      <c r="E28">
        <v>116.4</v>
      </c>
      <c r="F28">
        <v>116.9</v>
      </c>
      <c r="G28">
        <v>112.3</v>
      </c>
      <c r="H28">
        <v>110.5</v>
      </c>
      <c r="I28">
        <v>105.3</v>
      </c>
      <c r="J28">
        <v>107.3</v>
      </c>
      <c r="K28">
        <v>160.9</v>
      </c>
      <c r="L28">
        <v>107.1</v>
      </c>
      <c r="M28">
        <v>103.1</v>
      </c>
      <c r="N28">
        <v>108.3</v>
      </c>
      <c r="O28">
        <v>110.7</v>
      </c>
      <c r="P28">
        <v>114.6</v>
      </c>
      <c r="Q28">
        <v>118.3</v>
      </c>
      <c r="R28">
        <v>112</v>
      </c>
      <c r="S28">
        <v>112.2</v>
      </c>
      <c r="T28">
        <v>110.4</v>
      </c>
      <c r="U28">
        <v>111.9</v>
      </c>
      <c r="V28">
        <v>109.7</v>
      </c>
      <c r="W28">
        <v>110.5</v>
      </c>
      <c r="X28">
        <v>109.6</v>
      </c>
      <c r="Y28">
        <v>108.1</v>
      </c>
      <c r="Z28">
        <v>109.9</v>
      </c>
      <c r="AA28">
        <v>107.5</v>
      </c>
      <c r="AB28">
        <v>110.6</v>
      </c>
      <c r="AC28">
        <v>106.8</v>
      </c>
      <c r="AD28">
        <v>109</v>
      </c>
      <c r="AE28">
        <v>113.7</v>
      </c>
      <c r="AF28">
        <v>1491.6999999999998</v>
      </c>
      <c r="AG28">
        <v>334.5</v>
      </c>
      <c r="AH28">
        <v>761.5</v>
      </c>
      <c r="AI28">
        <v>2919.8999999999996</v>
      </c>
    </row>
    <row r="29" spans="1:37" x14ac:dyDescent="0.25">
      <c r="A29" t="s">
        <v>60</v>
      </c>
      <c r="B29">
        <v>2013</v>
      </c>
      <c r="C29" t="s">
        <v>238</v>
      </c>
      <c r="D29" t="s">
        <v>1221</v>
      </c>
      <c r="E29">
        <v>116.3</v>
      </c>
      <c r="F29">
        <v>115.4</v>
      </c>
      <c r="G29">
        <v>112.6</v>
      </c>
      <c r="H29">
        <v>111.7</v>
      </c>
      <c r="I29">
        <v>107.7</v>
      </c>
      <c r="J29">
        <v>113.2</v>
      </c>
      <c r="K29">
        <v>164.9</v>
      </c>
      <c r="L29">
        <v>108.3</v>
      </c>
      <c r="M29">
        <v>103.9</v>
      </c>
      <c r="N29">
        <v>108.2</v>
      </c>
      <c r="O29">
        <v>111.1</v>
      </c>
      <c r="P29">
        <v>114.9</v>
      </c>
      <c r="Q29">
        <v>119.8</v>
      </c>
      <c r="R29">
        <v>112.2</v>
      </c>
      <c r="S29">
        <v>113.6</v>
      </c>
      <c r="T29">
        <v>112.3</v>
      </c>
      <c r="U29">
        <v>113.4</v>
      </c>
      <c r="V29">
        <v>139.26</v>
      </c>
      <c r="W29">
        <v>111.6</v>
      </c>
      <c r="X29">
        <v>110.4</v>
      </c>
      <c r="Y29">
        <v>108.9</v>
      </c>
      <c r="Z29">
        <v>109.3</v>
      </c>
      <c r="AA29">
        <v>108.3</v>
      </c>
      <c r="AB29">
        <v>110.2</v>
      </c>
      <c r="AC29">
        <v>107.5</v>
      </c>
      <c r="AD29">
        <v>109.1</v>
      </c>
      <c r="AE29">
        <v>115.5</v>
      </c>
      <c r="AF29">
        <v>1508</v>
      </c>
      <c r="AG29">
        <v>339.29999999999995</v>
      </c>
      <c r="AH29">
        <v>763.7</v>
      </c>
      <c r="AI29">
        <v>2974.06</v>
      </c>
      <c r="AK29">
        <v>56.300030227272721</v>
      </c>
    </row>
    <row r="30" spans="1:37" x14ac:dyDescent="0.25">
      <c r="A30" t="s">
        <v>85</v>
      </c>
      <c r="B30">
        <v>2013</v>
      </c>
      <c r="C30" t="s">
        <v>238</v>
      </c>
      <c r="D30" t="s">
        <v>1221</v>
      </c>
      <c r="E30">
        <v>118.9</v>
      </c>
      <c r="F30">
        <v>118.1</v>
      </c>
      <c r="G30">
        <v>114.5</v>
      </c>
      <c r="H30">
        <v>110.4</v>
      </c>
      <c r="I30">
        <v>102.3</v>
      </c>
      <c r="J30">
        <v>106.2</v>
      </c>
      <c r="K30">
        <v>183.5</v>
      </c>
      <c r="L30">
        <v>105.3</v>
      </c>
      <c r="M30">
        <v>100.2</v>
      </c>
      <c r="N30">
        <v>109.6</v>
      </c>
      <c r="O30">
        <v>111.4</v>
      </c>
      <c r="P30">
        <v>116</v>
      </c>
      <c r="Q30">
        <v>120.8</v>
      </c>
      <c r="R30">
        <v>113.5</v>
      </c>
      <c r="S30">
        <v>112.5</v>
      </c>
      <c r="T30">
        <v>109.7</v>
      </c>
      <c r="U30">
        <v>112</v>
      </c>
      <c r="V30">
        <v>110.5</v>
      </c>
      <c r="W30">
        <v>109.7</v>
      </c>
      <c r="X30">
        <v>110.2</v>
      </c>
      <c r="Y30">
        <v>108.2</v>
      </c>
      <c r="Z30">
        <v>109.7</v>
      </c>
      <c r="AA30">
        <v>108</v>
      </c>
      <c r="AB30">
        <v>111.3</v>
      </c>
      <c r="AC30">
        <v>107.3</v>
      </c>
      <c r="AD30">
        <v>109.4</v>
      </c>
      <c r="AE30">
        <v>114</v>
      </c>
      <c r="AF30">
        <v>1517.1999999999998</v>
      </c>
      <c r="AG30">
        <v>334.2</v>
      </c>
      <c r="AH30">
        <v>764.09999999999991</v>
      </c>
      <c r="AI30">
        <v>2949.2</v>
      </c>
      <c r="AK30">
        <v>47.327433333333339</v>
      </c>
    </row>
    <row r="31" spans="1:37" x14ac:dyDescent="0.25">
      <c r="A31" t="s">
        <v>104</v>
      </c>
      <c r="B31">
        <v>2013</v>
      </c>
      <c r="C31" t="s">
        <v>238</v>
      </c>
      <c r="D31" t="s">
        <v>1221</v>
      </c>
      <c r="E31">
        <v>117.1</v>
      </c>
      <c r="F31">
        <v>116.3</v>
      </c>
      <c r="G31">
        <v>113.3</v>
      </c>
      <c r="H31">
        <v>111.2</v>
      </c>
      <c r="I31">
        <v>105.7</v>
      </c>
      <c r="J31">
        <v>109.9</v>
      </c>
      <c r="K31">
        <v>171.2</v>
      </c>
      <c r="L31">
        <v>107.3</v>
      </c>
      <c r="M31">
        <v>102.7</v>
      </c>
      <c r="N31">
        <v>108.7</v>
      </c>
      <c r="O31">
        <v>111.2</v>
      </c>
      <c r="P31">
        <v>115.4</v>
      </c>
      <c r="Q31">
        <v>120.2</v>
      </c>
      <c r="R31">
        <v>112.5</v>
      </c>
      <c r="S31">
        <v>113.2</v>
      </c>
      <c r="T31">
        <v>111.2</v>
      </c>
      <c r="U31">
        <v>112.8</v>
      </c>
      <c r="V31">
        <v>110.5</v>
      </c>
      <c r="W31">
        <v>110.9</v>
      </c>
      <c r="X31">
        <v>110.3</v>
      </c>
      <c r="Y31">
        <v>108.6</v>
      </c>
      <c r="Z31">
        <v>109.5</v>
      </c>
      <c r="AA31">
        <v>108.1</v>
      </c>
      <c r="AB31">
        <v>110.8</v>
      </c>
      <c r="AC31">
        <v>107.4</v>
      </c>
      <c r="AD31">
        <v>109.2</v>
      </c>
      <c r="AE31">
        <v>114.8</v>
      </c>
      <c r="AF31">
        <v>1510.2000000000003</v>
      </c>
      <c r="AG31">
        <v>337.2</v>
      </c>
      <c r="AH31">
        <v>763.9</v>
      </c>
      <c r="AI31">
        <v>2945.2000000000003</v>
      </c>
    </row>
    <row r="32" spans="1:37" x14ac:dyDescent="0.25">
      <c r="A32" t="s">
        <v>60</v>
      </c>
      <c r="B32">
        <v>2013</v>
      </c>
      <c r="C32" t="s">
        <v>256</v>
      </c>
      <c r="D32" t="s">
        <v>1222</v>
      </c>
      <c r="E32">
        <v>117.3</v>
      </c>
      <c r="F32">
        <v>114.9</v>
      </c>
      <c r="G32">
        <v>116.2</v>
      </c>
      <c r="H32">
        <v>112.8</v>
      </c>
      <c r="I32">
        <v>108.9</v>
      </c>
      <c r="J32">
        <v>116.6</v>
      </c>
      <c r="K32">
        <v>178.1</v>
      </c>
      <c r="L32">
        <v>109.1</v>
      </c>
      <c r="M32">
        <v>103.6</v>
      </c>
      <c r="N32">
        <v>109</v>
      </c>
      <c r="O32">
        <v>111.8</v>
      </c>
      <c r="P32">
        <v>116</v>
      </c>
      <c r="Q32">
        <v>122.5</v>
      </c>
      <c r="R32">
        <v>112.8</v>
      </c>
      <c r="S32">
        <v>114.6</v>
      </c>
      <c r="T32">
        <v>113.1</v>
      </c>
      <c r="U32">
        <v>114.4</v>
      </c>
      <c r="V32">
        <v>139.26</v>
      </c>
      <c r="W32">
        <v>112.6</v>
      </c>
      <c r="X32">
        <v>111.3</v>
      </c>
      <c r="Y32">
        <v>109.7</v>
      </c>
      <c r="Z32">
        <v>109.6</v>
      </c>
      <c r="AA32">
        <v>108.7</v>
      </c>
      <c r="AB32">
        <v>111</v>
      </c>
      <c r="AC32">
        <v>108.2</v>
      </c>
      <c r="AD32">
        <v>109.8</v>
      </c>
      <c r="AE32">
        <v>117.4</v>
      </c>
      <c r="AF32">
        <v>1536.8</v>
      </c>
      <c r="AG32">
        <v>342.1</v>
      </c>
      <c r="AH32">
        <v>768.3</v>
      </c>
      <c r="AI32">
        <v>3011.86</v>
      </c>
      <c r="AK32">
        <v>46.675260727272715</v>
      </c>
    </row>
    <row r="33" spans="1:37" x14ac:dyDescent="0.25">
      <c r="A33" t="s">
        <v>85</v>
      </c>
      <c r="B33">
        <v>2013</v>
      </c>
      <c r="C33" t="s">
        <v>264</v>
      </c>
      <c r="D33" t="s">
        <v>1223</v>
      </c>
      <c r="E33">
        <v>119.8</v>
      </c>
      <c r="F33">
        <v>116.3</v>
      </c>
      <c r="G33">
        <v>122.6</v>
      </c>
      <c r="H33">
        <v>112</v>
      </c>
      <c r="I33">
        <v>103.2</v>
      </c>
      <c r="J33">
        <v>110</v>
      </c>
      <c r="K33">
        <v>192.8</v>
      </c>
      <c r="L33">
        <v>106.3</v>
      </c>
      <c r="M33">
        <v>99.5</v>
      </c>
      <c r="N33">
        <v>110.3</v>
      </c>
      <c r="O33">
        <v>111.8</v>
      </c>
      <c r="P33">
        <v>117.1</v>
      </c>
      <c r="Q33">
        <v>122.9</v>
      </c>
      <c r="R33">
        <v>114.1</v>
      </c>
      <c r="S33">
        <v>113.5</v>
      </c>
      <c r="T33">
        <v>110.3</v>
      </c>
      <c r="U33">
        <v>113</v>
      </c>
      <c r="V33">
        <v>111.1</v>
      </c>
      <c r="W33">
        <v>110</v>
      </c>
      <c r="X33">
        <v>110.9</v>
      </c>
      <c r="Y33">
        <v>108.6</v>
      </c>
      <c r="Z33">
        <v>109.5</v>
      </c>
      <c r="AA33">
        <v>108.5</v>
      </c>
      <c r="AB33">
        <v>111.3</v>
      </c>
      <c r="AC33">
        <v>107.9</v>
      </c>
      <c r="AD33">
        <v>109.6</v>
      </c>
      <c r="AE33">
        <v>115</v>
      </c>
      <c r="AF33">
        <v>1544.6</v>
      </c>
      <c r="AG33">
        <v>336.8</v>
      </c>
      <c r="AH33">
        <v>766.3</v>
      </c>
      <c r="AI33">
        <v>2982.8999999999996</v>
      </c>
      <c r="AK33">
        <v>42.504005149999998</v>
      </c>
    </row>
    <row r="34" spans="1:37" x14ac:dyDescent="0.25">
      <c r="A34" t="s">
        <v>104</v>
      </c>
      <c r="B34">
        <v>2013</v>
      </c>
      <c r="C34" t="s">
        <v>264</v>
      </c>
      <c r="D34" t="s">
        <v>1223</v>
      </c>
      <c r="E34">
        <v>118.1</v>
      </c>
      <c r="F34">
        <v>115.4</v>
      </c>
      <c r="G34">
        <v>118.7</v>
      </c>
      <c r="H34">
        <v>112.5</v>
      </c>
      <c r="I34">
        <v>106.8</v>
      </c>
      <c r="J34">
        <v>113.5</v>
      </c>
      <c r="K34">
        <v>183.1</v>
      </c>
      <c r="L34">
        <v>108.2</v>
      </c>
      <c r="M34">
        <v>102.2</v>
      </c>
      <c r="N34">
        <v>109.4</v>
      </c>
      <c r="O34">
        <v>111.8</v>
      </c>
      <c r="P34">
        <v>116.5</v>
      </c>
      <c r="Q34">
        <v>122.6</v>
      </c>
      <c r="R34">
        <v>113.1</v>
      </c>
      <c r="S34">
        <v>114.2</v>
      </c>
      <c r="T34">
        <v>111.9</v>
      </c>
      <c r="U34">
        <v>113.8</v>
      </c>
      <c r="V34">
        <v>111.1</v>
      </c>
      <c r="W34">
        <v>111.6</v>
      </c>
      <c r="X34">
        <v>111.1</v>
      </c>
      <c r="Y34">
        <v>109.3</v>
      </c>
      <c r="Z34">
        <v>109.5</v>
      </c>
      <c r="AA34">
        <v>108.6</v>
      </c>
      <c r="AB34">
        <v>111.2</v>
      </c>
      <c r="AC34">
        <v>108.1</v>
      </c>
      <c r="AD34">
        <v>109.7</v>
      </c>
      <c r="AE34">
        <v>116.3</v>
      </c>
      <c r="AF34">
        <v>1538.8</v>
      </c>
      <c r="AG34">
        <v>339.90000000000003</v>
      </c>
      <c r="AH34">
        <v>767.50000000000011</v>
      </c>
      <c r="AI34">
        <v>2982</v>
      </c>
    </row>
    <row r="35" spans="1:37" x14ac:dyDescent="0.25">
      <c r="A35" t="s">
        <v>60</v>
      </c>
      <c r="B35">
        <v>2013</v>
      </c>
      <c r="C35" t="s">
        <v>273</v>
      </c>
      <c r="D35" t="s">
        <v>1224</v>
      </c>
      <c r="E35">
        <v>118.4</v>
      </c>
      <c r="F35">
        <v>115.9</v>
      </c>
      <c r="G35">
        <v>120.4</v>
      </c>
      <c r="H35">
        <v>113.8</v>
      </c>
      <c r="I35">
        <v>109.5</v>
      </c>
      <c r="J35">
        <v>115.5</v>
      </c>
      <c r="K35">
        <v>145.69999999999999</v>
      </c>
      <c r="L35">
        <v>109.5</v>
      </c>
      <c r="M35">
        <v>102.9</v>
      </c>
      <c r="N35">
        <v>109.8</v>
      </c>
      <c r="O35">
        <v>112.1</v>
      </c>
      <c r="P35">
        <v>116.8</v>
      </c>
      <c r="Q35">
        <v>118.7</v>
      </c>
      <c r="R35">
        <v>113.6</v>
      </c>
      <c r="S35">
        <v>115.8</v>
      </c>
      <c r="T35">
        <v>114</v>
      </c>
      <c r="U35">
        <v>115.5</v>
      </c>
      <c r="V35">
        <v>139.26</v>
      </c>
      <c r="W35">
        <v>112.8</v>
      </c>
      <c r="X35">
        <v>112.1</v>
      </c>
      <c r="Y35">
        <v>110.1</v>
      </c>
      <c r="Z35">
        <v>109.9</v>
      </c>
      <c r="AA35">
        <v>109.2</v>
      </c>
      <c r="AB35">
        <v>111.6</v>
      </c>
      <c r="AC35">
        <v>108.1</v>
      </c>
      <c r="AD35">
        <v>110.1</v>
      </c>
      <c r="AE35">
        <v>115.5</v>
      </c>
      <c r="AF35">
        <v>1509</v>
      </c>
      <c r="AG35">
        <v>345.3</v>
      </c>
      <c r="AH35">
        <v>771.1</v>
      </c>
      <c r="AI35">
        <v>2991.0600000000004</v>
      </c>
      <c r="AK35">
        <v>28.078798200000005</v>
      </c>
    </row>
    <row r="36" spans="1:37" x14ac:dyDescent="0.25">
      <c r="A36" t="s">
        <v>85</v>
      </c>
      <c r="B36">
        <v>2013</v>
      </c>
      <c r="C36" t="s">
        <v>273</v>
      </c>
      <c r="D36" t="s">
        <v>1224</v>
      </c>
      <c r="E36">
        <v>120.5</v>
      </c>
      <c r="F36">
        <v>118.1</v>
      </c>
      <c r="G36">
        <v>128.5</v>
      </c>
      <c r="H36">
        <v>112.8</v>
      </c>
      <c r="I36">
        <v>103.4</v>
      </c>
      <c r="J36">
        <v>110.7</v>
      </c>
      <c r="K36">
        <v>144.80000000000001</v>
      </c>
      <c r="L36">
        <v>107.1</v>
      </c>
      <c r="M36">
        <v>98.6</v>
      </c>
      <c r="N36">
        <v>111.9</v>
      </c>
      <c r="O36">
        <v>112.1</v>
      </c>
      <c r="P36">
        <v>118.1</v>
      </c>
      <c r="Q36">
        <v>117.8</v>
      </c>
      <c r="R36">
        <v>115</v>
      </c>
      <c r="S36">
        <v>114.2</v>
      </c>
      <c r="T36">
        <v>110.9</v>
      </c>
      <c r="U36">
        <v>113.7</v>
      </c>
      <c r="V36">
        <v>110.7</v>
      </c>
      <c r="W36">
        <v>110.4</v>
      </c>
      <c r="X36">
        <v>111.3</v>
      </c>
      <c r="Y36">
        <v>109</v>
      </c>
      <c r="Z36">
        <v>109.7</v>
      </c>
      <c r="AA36">
        <v>108.9</v>
      </c>
      <c r="AB36">
        <v>111.4</v>
      </c>
      <c r="AC36">
        <v>107.7</v>
      </c>
      <c r="AD36">
        <v>109.8</v>
      </c>
      <c r="AE36">
        <v>113.3</v>
      </c>
      <c r="AF36">
        <v>1504.4</v>
      </c>
      <c r="AG36">
        <v>338.8</v>
      </c>
      <c r="AH36">
        <v>767.8</v>
      </c>
      <c r="AI36">
        <v>2947.1</v>
      </c>
      <c r="AK36">
        <v>30.525591894736845</v>
      </c>
    </row>
    <row r="37" spans="1:37" x14ac:dyDescent="0.25">
      <c r="A37" t="s">
        <v>104</v>
      </c>
      <c r="B37">
        <v>2013</v>
      </c>
      <c r="C37" t="s">
        <v>273</v>
      </c>
      <c r="D37" t="s">
        <v>1224</v>
      </c>
      <c r="E37">
        <v>119.1</v>
      </c>
      <c r="F37">
        <v>116.7</v>
      </c>
      <c r="G37">
        <v>123.5</v>
      </c>
      <c r="H37">
        <v>113.4</v>
      </c>
      <c r="I37">
        <v>107.3</v>
      </c>
      <c r="J37">
        <v>113.3</v>
      </c>
      <c r="K37">
        <v>145.4</v>
      </c>
      <c r="L37">
        <v>108.7</v>
      </c>
      <c r="M37">
        <v>101.5</v>
      </c>
      <c r="N37">
        <v>110.5</v>
      </c>
      <c r="O37">
        <v>112.1</v>
      </c>
      <c r="P37">
        <v>117.4</v>
      </c>
      <c r="Q37">
        <v>118.4</v>
      </c>
      <c r="R37">
        <v>114</v>
      </c>
      <c r="S37">
        <v>115.2</v>
      </c>
      <c r="T37">
        <v>112.7</v>
      </c>
      <c r="U37">
        <v>114.8</v>
      </c>
      <c r="V37">
        <v>110.7</v>
      </c>
      <c r="W37">
        <v>111.9</v>
      </c>
      <c r="X37">
        <v>111.7</v>
      </c>
      <c r="Y37">
        <v>109.7</v>
      </c>
      <c r="Z37">
        <v>109.8</v>
      </c>
      <c r="AA37">
        <v>109</v>
      </c>
      <c r="AB37">
        <v>111.5</v>
      </c>
      <c r="AC37">
        <v>107.9</v>
      </c>
      <c r="AD37">
        <v>110</v>
      </c>
      <c r="AE37">
        <v>114.5</v>
      </c>
      <c r="AF37">
        <v>1507.3000000000002</v>
      </c>
      <c r="AG37">
        <v>342.7</v>
      </c>
      <c r="AH37">
        <v>769.6</v>
      </c>
      <c r="AI37">
        <v>2956.2000000000003</v>
      </c>
    </row>
    <row r="38" spans="1:37" x14ac:dyDescent="0.25">
      <c r="A38" t="s">
        <v>60</v>
      </c>
      <c r="B38">
        <v>2014</v>
      </c>
      <c r="C38" t="s">
        <v>62</v>
      </c>
      <c r="D38" t="s">
        <v>1225</v>
      </c>
      <c r="E38">
        <v>118.9</v>
      </c>
      <c r="F38">
        <v>117.1</v>
      </c>
      <c r="G38">
        <v>120.5</v>
      </c>
      <c r="H38">
        <v>114.4</v>
      </c>
      <c r="I38">
        <v>109</v>
      </c>
      <c r="J38">
        <v>115.5</v>
      </c>
      <c r="K38">
        <v>123.9</v>
      </c>
      <c r="L38">
        <v>109.6</v>
      </c>
      <c r="M38">
        <v>101.8</v>
      </c>
      <c r="N38">
        <v>110.2</v>
      </c>
      <c r="O38">
        <v>112.4</v>
      </c>
      <c r="P38">
        <v>117.3</v>
      </c>
      <c r="Q38">
        <v>116</v>
      </c>
      <c r="R38">
        <v>114</v>
      </c>
      <c r="S38">
        <v>116.5</v>
      </c>
      <c r="T38">
        <v>114.5</v>
      </c>
      <c r="U38">
        <v>116.2</v>
      </c>
      <c r="V38">
        <v>139.26</v>
      </c>
      <c r="W38">
        <v>113</v>
      </c>
      <c r="X38">
        <v>112.6</v>
      </c>
      <c r="Y38">
        <v>110.6</v>
      </c>
      <c r="Z38">
        <v>110.5</v>
      </c>
      <c r="AA38">
        <v>109.6</v>
      </c>
      <c r="AB38">
        <v>111.8</v>
      </c>
      <c r="AC38">
        <v>108.3</v>
      </c>
      <c r="AD38">
        <v>110.6</v>
      </c>
      <c r="AE38">
        <v>114.2</v>
      </c>
      <c r="AF38">
        <v>1486.6000000000001</v>
      </c>
      <c r="AG38">
        <v>347.2</v>
      </c>
      <c r="AH38">
        <v>773.99999999999989</v>
      </c>
      <c r="AI38">
        <v>2974.0600000000004</v>
      </c>
      <c r="AK38">
        <v>39.879094571428574</v>
      </c>
    </row>
    <row r="39" spans="1:37" x14ac:dyDescent="0.25">
      <c r="A39" t="s">
        <v>85</v>
      </c>
      <c r="B39">
        <v>2014</v>
      </c>
      <c r="C39" t="s">
        <v>62</v>
      </c>
      <c r="D39" t="s">
        <v>1225</v>
      </c>
      <c r="E39">
        <v>121.2</v>
      </c>
      <c r="F39">
        <v>122</v>
      </c>
      <c r="G39">
        <v>129.9</v>
      </c>
      <c r="H39">
        <v>113.6</v>
      </c>
      <c r="I39">
        <v>102.9</v>
      </c>
      <c r="J39">
        <v>112.1</v>
      </c>
      <c r="K39">
        <v>118.9</v>
      </c>
      <c r="L39">
        <v>107.5</v>
      </c>
      <c r="M39">
        <v>96.9</v>
      </c>
      <c r="N39">
        <v>112.7</v>
      </c>
      <c r="O39">
        <v>112.1</v>
      </c>
      <c r="P39">
        <v>119</v>
      </c>
      <c r="Q39">
        <v>115.5</v>
      </c>
      <c r="R39">
        <v>115.7</v>
      </c>
      <c r="S39">
        <v>114.8</v>
      </c>
      <c r="T39">
        <v>111.3</v>
      </c>
      <c r="U39">
        <v>114.3</v>
      </c>
      <c r="V39">
        <v>111.6</v>
      </c>
      <c r="W39">
        <v>111</v>
      </c>
      <c r="X39">
        <v>111.9</v>
      </c>
      <c r="Y39">
        <v>109.7</v>
      </c>
      <c r="Z39">
        <v>110.8</v>
      </c>
      <c r="AA39">
        <v>109.8</v>
      </c>
      <c r="AB39">
        <v>111.5</v>
      </c>
      <c r="AC39">
        <v>108</v>
      </c>
      <c r="AD39">
        <v>110.5</v>
      </c>
      <c r="AE39">
        <v>112.9</v>
      </c>
      <c r="AF39">
        <v>1484.3</v>
      </c>
      <c r="AG39">
        <v>340.4</v>
      </c>
      <c r="AH39">
        <v>772.2</v>
      </c>
      <c r="AI39">
        <v>2935.1999999999994</v>
      </c>
      <c r="AK39">
        <v>45.006805849999999</v>
      </c>
    </row>
    <row r="40" spans="1:37" x14ac:dyDescent="0.25">
      <c r="A40" t="s">
        <v>104</v>
      </c>
      <c r="B40">
        <v>2014</v>
      </c>
      <c r="C40" t="s">
        <v>62</v>
      </c>
      <c r="D40" t="s">
        <v>1225</v>
      </c>
      <c r="E40">
        <v>119.6</v>
      </c>
      <c r="F40">
        <v>118.8</v>
      </c>
      <c r="G40">
        <v>124.1</v>
      </c>
      <c r="H40">
        <v>114.1</v>
      </c>
      <c r="I40">
        <v>106.8</v>
      </c>
      <c r="J40">
        <v>113.9</v>
      </c>
      <c r="K40">
        <v>122.2</v>
      </c>
      <c r="L40">
        <v>108.9</v>
      </c>
      <c r="M40">
        <v>100.2</v>
      </c>
      <c r="N40">
        <v>111</v>
      </c>
      <c r="O40">
        <v>112.3</v>
      </c>
      <c r="P40">
        <v>118.1</v>
      </c>
      <c r="Q40">
        <v>115.8</v>
      </c>
      <c r="R40">
        <v>114.5</v>
      </c>
      <c r="S40">
        <v>115.8</v>
      </c>
      <c r="T40">
        <v>113.2</v>
      </c>
      <c r="U40">
        <v>115.4</v>
      </c>
      <c r="V40">
        <v>111.6</v>
      </c>
      <c r="W40">
        <v>112.2</v>
      </c>
      <c r="X40">
        <v>112.3</v>
      </c>
      <c r="Y40">
        <v>110.3</v>
      </c>
      <c r="Z40">
        <v>110.7</v>
      </c>
      <c r="AA40">
        <v>109.7</v>
      </c>
      <c r="AB40">
        <v>111.6</v>
      </c>
      <c r="AC40">
        <v>108.2</v>
      </c>
      <c r="AD40">
        <v>110.6</v>
      </c>
      <c r="AE40">
        <v>113.6</v>
      </c>
      <c r="AF40">
        <v>1485.7999999999997</v>
      </c>
      <c r="AG40">
        <v>344.4</v>
      </c>
      <c r="AH40">
        <v>773.40000000000009</v>
      </c>
      <c r="AI40">
        <v>2941.8999999999996</v>
      </c>
    </row>
    <row r="41" spans="1:37" x14ac:dyDescent="0.25">
      <c r="A41" t="s">
        <v>60</v>
      </c>
      <c r="B41">
        <v>2014</v>
      </c>
      <c r="C41" t="s">
        <v>116</v>
      </c>
      <c r="D41" t="s">
        <v>1226</v>
      </c>
      <c r="E41">
        <v>119.4</v>
      </c>
      <c r="F41">
        <v>117.7</v>
      </c>
      <c r="G41">
        <v>121.2</v>
      </c>
      <c r="H41">
        <v>115</v>
      </c>
      <c r="I41">
        <v>109</v>
      </c>
      <c r="J41">
        <v>116.6</v>
      </c>
      <c r="K41">
        <v>116</v>
      </c>
      <c r="L41">
        <v>109.8</v>
      </c>
      <c r="M41">
        <v>101.1</v>
      </c>
      <c r="N41">
        <v>110.4</v>
      </c>
      <c r="O41">
        <v>112.9</v>
      </c>
      <c r="P41">
        <v>117.8</v>
      </c>
      <c r="Q41">
        <v>115.3</v>
      </c>
      <c r="R41">
        <v>114.2</v>
      </c>
      <c r="S41">
        <v>117.1</v>
      </c>
      <c r="T41">
        <v>114.5</v>
      </c>
      <c r="U41">
        <v>116.7</v>
      </c>
      <c r="V41">
        <v>139.26</v>
      </c>
      <c r="W41">
        <v>113.2</v>
      </c>
      <c r="X41">
        <v>112.9</v>
      </c>
      <c r="Y41">
        <v>110.9</v>
      </c>
      <c r="Z41">
        <v>110.8</v>
      </c>
      <c r="AA41">
        <v>109.9</v>
      </c>
      <c r="AB41">
        <v>112</v>
      </c>
      <c r="AC41">
        <v>108.7</v>
      </c>
      <c r="AD41">
        <v>110.9</v>
      </c>
      <c r="AE41">
        <v>114</v>
      </c>
      <c r="AF41">
        <v>1482.2</v>
      </c>
      <c r="AG41">
        <v>348.3</v>
      </c>
      <c r="AH41">
        <v>776.1</v>
      </c>
      <c r="AI41">
        <v>2973.2599999999993</v>
      </c>
      <c r="AK41">
        <v>43.519136674999999</v>
      </c>
    </row>
    <row r="42" spans="1:37" x14ac:dyDescent="0.25">
      <c r="A42" t="s">
        <v>85</v>
      </c>
      <c r="B42">
        <v>2014</v>
      </c>
      <c r="C42" t="s">
        <v>116</v>
      </c>
      <c r="D42" t="s">
        <v>1226</v>
      </c>
      <c r="E42">
        <v>121.9</v>
      </c>
      <c r="F42">
        <v>122</v>
      </c>
      <c r="G42">
        <v>124.5</v>
      </c>
      <c r="H42">
        <v>115.2</v>
      </c>
      <c r="I42">
        <v>102.5</v>
      </c>
      <c r="J42">
        <v>114.1</v>
      </c>
      <c r="K42">
        <v>111.5</v>
      </c>
      <c r="L42">
        <v>108.2</v>
      </c>
      <c r="M42">
        <v>95.4</v>
      </c>
      <c r="N42">
        <v>113.5</v>
      </c>
      <c r="O42">
        <v>112.1</v>
      </c>
      <c r="P42">
        <v>119.9</v>
      </c>
      <c r="Q42">
        <v>115.2</v>
      </c>
      <c r="R42">
        <v>116.2</v>
      </c>
      <c r="S42">
        <v>115.3</v>
      </c>
      <c r="T42">
        <v>111.7</v>
      </c>
      <c r="U42">
        <v>114.7</v>
      </c>
      <c r="V42">
        <v>112.5</v>
      </c>
      <c r="W42">
        <v>111.1</v>
      </c>
      <c r="X42">
        <v>112.6</v>
      </c>
      <c r="Y42">
        <v>110.4</v>
      </c>
      <c r="Z42">
        <v>111.3</v>
      </c>
      <c r="AA42">
        <v>110.3</v>
      </c>
      <c r="AB42">
        <v>111.6</v>
      </c>
      <c r="AC42">
        <v>108.7</v>
      </c>
      <c r="AD42">
        <v>111</v>
      </c>
      <c r="AE42">
        <v>113.1</v>
      </c>
      <c r="AF42">
        <v>1476</v>
      </c>
      <c r="AG42">
        <v>341.7</v>
      </c>
      <c r="AH42">
        <v>775.90000000000009</v>
      </c>
      <c r="AI42">
        <v>2933.4</v>
      </c>
      <c r="AK42">
        <v>44.384978928571435</v>
      </c>
    </row>
    <row r="43" spans="1:37" x14ac:dyDescent="0.25">
      <c r="A43" t="s">
        <v>104</v>
      </c>
      <c r="B43">
        <v>2014</v>
      </c>
      <c r="C43" t="s">
        <v>116</v>
      </c>
      <c r="D43" t="s">
        <v>1226</v>
      </c>
      <c r="E43">
        <v>120.2</v>
      </c>
      <c r="F43">
        <v>119.2</v>
      </c>
      <c r="G43">
        <v>122.5</v>
      </c>
      <c r="H43">
        <v>115.1</v>
      </c>
      <c r="I43">
        <v>106.6</v>
      </c>
      <c r="J43">
        <v>115.4</v>
      </c>
      <c r="K43">
        <v>114.5</v>
      </c>
      <c r="L43">
        <v>109.3</v>
      </c>
      <c r="M43">
        <v>99.2</v>
      </c>
      <c r="N43">
        <v>111.4</v>
      </c>
      <c r="O43">
        <v>112.6</v>
      </c>
      <c r="P43">
        <v>118.8</v>
      </c>
      <c r="Q43">
        <v>115.3</v>
      </c>
      <c r="R43">
        <v>114.7</v>
      </c>
      <c r="S43">
        <v>116.4</v>
      </c>
      <c r="T43">
        <v>113.3</v>
      </c>
      <c r="U43">
        <v>115.9</v>
      </c>
      <c r="V43">
        <v>112.5</v>
      </c>
      <c r="W43">
        <v>112.4</v>
      </c>
      <c r="X43">
        <v>112.8</v>
      </c>
      <c r="Y43">
        <v>110.7</v>
      </c>
      <c r="Z43">
        <v>111.1</v>
      </c>
      <c r="AA43">
        <v>110.1</v>
      </c>
      <c r="AB43">
        <v>111.8</v>
      </c>
      <c r="AC43">
        <v>108.7</v>
      </c>
      <c r="AD43">
        <v>110.9</v>
      </c>
      <c r="AE43">
        <v>113.6</v>
      </c>
      <c r="AF43">
        <v>1480.1</v>
      </c>
      <c r="AG43">
        <v>345.6</v>
      </c>
      <c r="AH43">
        <v>776.1</v>
      </c>
      <c r="AI43">
        <v>2941.3999999999996</v>
      </c>
    </row>
    <row r="44" spans="1:37" x14ac:dyDescent="0.25">
      <c r="A44" t="s">
        <v>60</v>
      </c>
      <c r="B44">
        <v>2014</v>
      </c>
      <c r="C44" t="s">
        <v>138</v>
      </c>
      <c r="D44" t="s">
        <v>1227</v>
      </c>
      <c r="E44">
        <v>120.1</v>
      </c>
      <c r="F44">
        <v>118.1</v>
      </c>
      <c r="G44">
        <v>120.7</v>
      </c>
      <c r="H44">
        <v>116.1</v>
      </c>
      <c r="I44">
        <v>109.3</v>
      </c>
      <c r="J44">
        <v>119.6</v>
      </c>
      <c r="K44">
        <v>117.9</v>
      </c>
      <c r="L44">
        <v>110.2</v>
      </c>
      <c r="M44">
        <v>101.2</v>
      </c>
      <c r="N44">
        <v>110.7</v>
      </c>
      <c r="O44">
        <v>113</v>
      </c>
      <c r="P44">
        <v>118.3</v>
      </c>
      <c r="Q44">
        <v>116.2</v>
      </c>
      <c r="R44">
        <v>114.6</v>
      </c>
      <c r="S44">
        <v>117.5</v>
      </c>
      <c r="T44">
        <v>114.9</v>
      </c>
      <c r="U44">
        <v>117.2</v>
      </c>
      <c r="V44">
        <v>139.26</v>
      </c>
      <c r="W44">
        <v>113.4</v>
      </c>
      <c r="X44">
        <v>113.4</v>
      </c>
      <c r="Y44">
        <v>111.4</v>
      </c>
      <c r="Z44">
        <v>111.2</v>
      </c>
      <c r="AA44">
        <v>110.2</v>
      </c>
      <c r="AB44">
        <v>112.4</v>
      </c>
      <c r="AC44">
        <v>108.9</v>
      </c>
      <c r="AD44">
        <v>111.3</v>
      </c>
      <c r="AE44">
        <v>114.6</v>
      </c>
      <c r="AF44">
        <v>1491.4</v>
      </c>
      <c r="AG44">
        <v>349.6</v>
      </c>
      <c r="AH44">
        <v>778.8</v>
      </c>
      <c r="AI44">
        <v>2987.06</v>
      </c>
      <c r="AK44">
        <v>49.252621083333331</v>
      </c>
    </row>
    <row r="45" spans="1:37" x14ac:dyDescent="0.25">
      <c r="A45" t="s">
        <v>85</v>
      </c>
      <c r="B45">
        <v>2014</v>
      </c>
      <c r="C45" t="s">
        <v>138</v>
      </c>
      <c r="D45" t="s">
        <v>1227</v>
      </c>
      <c r="E45">
        <v>122.1</v>
      </c>
      <c r="F45">
        <v>121.4</v>
      </c>
      <c r="G45">
        <v>121.5</v>
      </c>
      <c r="H45">
        <v>116.2</v>
      </c>
      <c r="I45">
        <v>102.8</v>
      </c>
      <c r="J45">
        <v>117.7</v>
      </c>
      <c r="K45">
        <v>113.3</v>
      </c>
      <c r="L45">
        <v>108.9</v>
      </c>
      <c r="M45">
        <v>96.3</v>
      </c>
      <c r="N45">
        <v>114.1</v>
      </c>
      <c r="O45">
        <v>112.2</v>
      </c>
      <c r="P45">
        <v>120.5</v>
      </c>
      <c r="Q45">
        <v>116</v>
      </c>
      <c r="R45">
        <v>116.7</v>
      </c>
      <c r="S45">
        <v>115.8</v>
      </c>
      <c r="T45">
        <v>112.1</v>
      </c>
      <c r="U45">
        <v>115.2</v>
      </c>
      <c r="V45">
        <v>113.2</v>
      </c>
      <c r="W45">
        <v>110.9</v>
      </c>
      <c r="X45">
        <v>113</v>
      </c>
      <c r="Y45">
        <v>110.8</v>
      </c>
      <c r="Z45">
        <v>111.6</v>
      </c>
      <c r="AA45">
        <v>110.9</v>
      </c>
      <c r="AB45">
        <v>111.8</v>
      </c>
      <c r="AC45">
        <v>109.2</v>
      </c>
      <c r="AD45">
        <v>111.4</v>
      </c>
      <c r="AE45">
        <v>113.7</v>
      </c>
      <c r="AF45">
        <v>1483</v>
      </c>
      <c r="AG45">
        <v>343.09999999999997</v>
      </c>
      <c r="AH45">
        <v>778.69999999999993</v>
      </c>
      <c r="AI45">
        <v>2945.5999999999995</v>
      </c>
      <c r="AK45">
        <v>44.456194318181822</v>
      </c>
    </row>
    <row r="46" spans="1:37" x14ac:dyDescent="0.25">
      <c r="A46" t="s">
        <v>104</v>
      </c>
      <c r="B46">
        <v>2014</v>
      </c>
      <c r="C46" t="s">
        <v>315</v>
      </c>
      <c r="D46" t="s">
        <v>1228</v>
      </c>
      <c r="E46">
        <v>120.7</v>
      </c>
      <c r="F46">
        <v>119.3</v>
      </c>
      <c r="G46">
        <v>121</v>
      </c>
      <c r="H46">
        <v>116.1</v>
      </c>
      <c r="I46">
        <v>106.9</v>
      </c>
      <c r="J46">
        <v>118.7</v>
      </c>
      <c r="K46">
        <v>116.3</v>
      </c>
      <c r="L46">
        <v>109.8</v>
      </c>
      <c r="M46">
        <v>99.6</v>
      </c>
      <c r="N46">
        <v>111.8</v>
      </c>
      <c r="O46">
        <v>112.7</v>
      </c>
      <c r="P46">
        <v>119.3</v>
      </c>
      <c r="Q46">
        <v>116.1</v>
      </c>
      <c r="R46">
        <v>115.2</v>
      </c>
      <c r="S46">
        <v>116.8</v>
      </c>
      <c r="T46">
        <v>113.7</v>
      </c>
      <c r="U46">
        <v>116.4</v>
      </c>
      <c r="V46">
        <v>113.2</v>
      </c>
      <c r="W46">
        <v>112.5</v>
      </c>
      <c r="X46">
        <v>113.2</v>
      </c>
      <c r="Y46">
        <v>111.2</v>
      </c>
      <c r="Z46">
        <v>111.4</v>
      </c>
      <c r="AA46">
        <v>110.6</v>
      </c>
      <c r="AB46">
        <v>112</v>
      </c>
      <c r="AC46">
        <v>109</v>
      </c>
      <c r="AD46">
        <v>111.3</v>
      </c>
      <c r="AE46">
        <v>114.2</v>
      </c>
      <c r="AF46">
        <v>1488.2999999999997</v>
      </c>
      <c r="AG46">
        <v>346.9</v>
      </c>
      <c r="AH46">
        <v>778.69999999999993</v>
      </c>
      <c r="AI46">
        <v>2954.7999999999993</v>
      </c>
    </row>
    <row r="47" spans="1:37" x14ac:dyDescent="0.25">
      <c r="A47" t="s">
        <v>60</v>
      </c>
      <c r="B47">
        <v>2014</v>
      </c>
      <c r="C47" t="s">
        <v>154</v>
      </c>
      <c r="D47" t="s">
        <v>1229</v>
      </c>
      <c r="E47">
        <v>120.2</v>
      </c>
      <c r="F47">
        <v>118.9</v>
      </c>
      <c r="G47">
        <v>118.1</v>
      </c>
      <c r="H47">
        <v>117</v>
      </c>
      <c r="I47">
        <v>109.7</v>
      </c>
      <c r="J47">
        <v>125.5</v>
      </c>
      <c r="K47">
        <v>120.5</v>
      </c>
      <c r="L47">
        <v>111</v>
      </c>
      <c r="M47">
        <v>102.6</v>
      </c>
      <c r="N47">
        <v>111.2</v>
      </c>
      <c r="O47">
        <v>113.5</v>
      </c>
      <c r="P47">
        <v>118.7</v>
      </c>
      <c r="Q47">
        <v>117.2</v>
      </c>
      <c r="R47">
        <v>115.4</v>
      </c>
      <c r="S47">
        <v>118.1</v>
      </c>
      <c r="T47">
        <v>116.1</v>
      </c>
      <c r="U47">
        <v>117.8</v>
      </c>
      <c r="V47">
        <v>139.26</v>
      </c>
      <c r="W47">
        <v>113.4</v>
      </c>
      <c r="X47">
        <v>113.7</v>
      </c>
      <c r="Y47">
        <v>111.8</v>
      </c>
      <c r="Z47">
        <v>111.2</v>
      </c>
      <c r="AA47">
        <v>110.5</v>
      </c>
      <c r="AB47">
        <v>113</v>
      </c>
      <c r="AC47">
        <v>108.9</v>
      </c>
      <c r="AD47">
        <v>111.5</v>
      </c>
      <c r="AE47">
        <v>115.4</v>
      </c>
      <c r="AF47">
        <v>1504.1000000000001</v>
      </c>
      <c r="AG47">
        <v>352</v>
      </c>
      <c r="AH47">
        <v>780.6</v>
      </c>
      <c r="AI47">
        <v>3004.7600000000007</v>
      </c>
      <c r="AK47">
        <v>54.077528250000015</v>
      </c>
    </row>
    <row r="48" spans="1:37" x14ac:dyDescent="0.25">
      <c r="A48" t="s">
        <v>85</v>
      </c>
      <c r="B48">
        <v>2014</v>
      </c>
      <c r="C48" t="s">
        <v>154</v>
      </c>
      <c r="D48" t="s">
        <v>1229</v>
      </c>
      <c r="E48">
        <v>122.5</v>
      </c>
      <c r="F48">
        <v>121.7</v>
      </c>
      <c r="G48">
        <v>113.3</v>
      </c>
      <c r="H48">
        <v>117</v>
      </c>
      <c r="I48">
        <v>103.1</v>
      </c>
      <c r="J48">
        <v>126.7</v>
      </c>
      <c r="K48">
        <v>121.2</v>
      </c>
      <c r="L48">
        <v>111</v>
      </c>
      <c r="M48">
        <v>100.3</v>
      </c>
      <c r="N48">
        <v>115.3</v>
      </c>
      <c r="O48">
        <v>112.7</v>
      </c>
      <c r="P48">
        <v>121</v>
      </c>
      <c r="Q48">
        <v>118.2</v>
      </c>
      <c r="R48">
        <v>117.6</v>
      </c>
      <c r="S48">
        <v>116.3</v>
      </c>
      <c r="T48">
        <v>112.5</v>
      </c>
      <c r="U48">
        <v>115.7</v>
      </c>
      <c r="V48">
        <v>113.9</v>
      </c>
      <c r="W48">
        <v>110.9</v>
      </c>
      <c r="X48">
        <v>113.4</v>
      </c>
      <c r="Y48">
        <v>111</v>
      </c>
      <c r="Z48">
        <v>111.2</v>
      </c>
      <c r="AA48">
        <v>111.2</v>
      </c>
      <c r="AB48">
        <v>112.5</v>
      </c>
      <c r="AC48">
        <v>109.1</v>
      </c>
      <c r="AD48">
        <v>111.4</v>
      </c>
      <c r="AE48">
        <v>114.7</v>
      </c>
      <c r="AF48">
        <v>1504.0000000000002</v>
      </c>
      <c r="AG48">
        <v>344.5</v>
      </c>
      <c r="AH48">
        <v>779.8</v>
      </c>
      <c r="AI48">
        <v>2970.7000000000003</v>
      </c>
      <c r="AK48">
        <v>54.86268470000001</v>
      </c>
    </row>
    <row r="49" spans="1:37" x14ac:dyDescent="0.25">
      <c r="A49" t="s">
        <v>104</v>
      </c>
      <c r="B49">
        <v>2014</v>
      </c>
      <c r="C49" t="s">
        <v>154</v>
      </c>
      <c r="D49" t="s">
        <v>1229</v>
      </c>
      <c r="E49">
        <v>120.9</v>
      </c>
      <c r="F49">
        <v>119.9</v>
      </c>
      <c r="G49">
        <v>116.2</v>
      </c>
      <c r="H49">
        <v>117</v>
      </c>
      <c r="I49">
        <v>107.3</v>
      </c>
      <c r="J49">
        <v>126.1</v>
      </c>
      <c r="K49">
        <v>120.7</v>
      </c>
      <c r="L49">
        <v>111</v>
      </c>
      <c r="M49">
        <v>101.8</v>
      </c>
      <c r="N49">
        <v>112.6</v>
      </c>
      <c r="O49">
        <v>113.2</v>
      </c>
      <c r="P49">
        <v>119.8</v>
      </c>
      <c r="Q49">
        <v>117.6</v>
      </c>
      <c r="R49">
        <v>116</v>
      </c>
      <c r="S49">
        <v>117.4</v>
      </c>
      <c r="T49">
        <v>114.6</v>
      </c>
      <c r="U49">
        <v>117</v>
      </c>
      <c r="V49">
        <v>113.9</v>
      </c>
      <c r="W49">
        <v>112.5</v>
      </c>
      <c r="X49">
        <v>113.6</v>
      </c>
      <c r="Y49">
        <v>111.5</v>
      </c>
      <c r="Z49">
        <v>111.2</v>
      </c>
      <c r="AA49">
        <v>110.9</v>
      </c>
      <c r="AB49">
        <v>112.7</v>
      </c>
      <c r="AC49">
        <v>109</v>
      </c>
      <c r="AD49">
        <v>111.5</v>
      </c>
      <c r="AE49">
        <v>115.1</v>
      </c>
      <c r="AF49">
        <v>1504.1</v>
      </c>
      <c r="AG49">
        <v>349</v>
      </c>
      <c r="AH49">
        <v>780.40000000000009</v>
      </c>
      <c r="AI49">
        <v>2975.9</v>
      </c>
    </row>
    <row r="50" spans="1:37" x14ac:dyDescent="0.25">
      <c r="A50" t="s">
        <v>60</v>
      </c>
      <c r="B50">
        <v>2014</v>
      </c>
      <c r="C50" t="s">
        <v>167</v>
      </c>
      <c r="D50" t="s">
        <v>1230</v>
      </c>
      <c r="E50">
        <v>120.3</v>
      </c>
      <c r="F50">
        <v>120.2</v>
      </c>
      <c r="G50">
        <v>116.9</v>
      </c>
      <c r="H50">
        <v>118</v>
      </c>
      <c r="I50">
        <v>110.1</v>
      </c>
      <c r="J50">
        <v>126.3</v>
      </c>
      <c r="K50">
        <v>123.9</v>
      </c>
      <c r="L50">
        <v>111.5</v>
      </c>
      <c r="M50">
        <v>103.5</v>
      </c>
      <c r="N50">
        <v>111.6</v>
      </c>
      <c r="O50">
        <v>114.2</v>
      </c>
      <c r="P50">
        <v>119.2</v>
      </c>
      <c r="Q50">
        <v>118.2</v>
      </c>
      <c r="R50">
        <v>116.3</v>
      </c>
      <c r="S50">
        <v>118.7</v>
      </c>
      <c r="T50">
        <v>116.8</v>
      </c>
      <c r="U50">
        <v>118.5</v>
      </c>
      <c r="V50">
        <v>139.26</v>
      </c>
      <c r="W50">
        <v>113.4</v>
      </c>
      <c r="X50">
        <v>114.1</v>
      </c>
      <c r="Y50">
        <v>112.1</v>
      </c>
      <c r="Z50">
        <v>111.4</v>
      </c>
      <c r="AA50">
        <v>110.9</v>
      </c>
      <c r="AB50">
        <v>113.1</v>
      </c>
      <c r="AC50">
        <v>108.9</v>
      </c>
      <c r="AD50">
        <v>111.8</v>
      </c>
      <c r="AE50">
        <v>116</v>
      </c>
      <c r="AF50">
        <v>1513.8999999999999</v>
      </c>
      <c r="AG50">
        <v>354</v>
      </c>
      <c r="AH50">
        <v>782.3</v>
      </c>
      <c r="AI50">
        <v>3019.1600000000003</v>
      </c>
      <c r="AK50">
        <v>52.490691055555551</v>
      </c>
    </row>
    <row r="51" spans="1:37" x14ac:dyDescent="0.25">
      <c r="A51" t="s">
        <v>85</v>
      </c>
      <c r="B51">
        <v>2014</v>
      </c>
      <c r="C51" t="s">
        <v>167</v>
      </c>
      <c r="D51" t="s">
        <v>1230</v>
      </c>
      <c r="E51">
        <v>122.7</v>
      </c>
      <c r="F51">
        <v>124.1</v>
      </c>
      <c r="G51">
        <v>114.2</v>
      </c>
      <c r="H51">
        <v>119.1</v>
      </c>
      <c r="I51">
        <v>103.5</v>
      </c>
      <c r="J51">
        <v>129.19999999999999</v>
      </c>
      <c r="K51">
        <v>127</v>
      </c>
      <c r="L51">
        <v>112.6</v>
      </c>
      <c r="M51">
        <v>101.3</v>
      </c>
      <c r="N51">
        <v>117</v>
      </c>
      <c r="O51">
        <v>112.9</v>
      </c>
      <c r="P51">
        <v>121.7</v>
      </c>
      <c r="Q51">
        <v>120</v>
      </c>
      <c r="R51">
        <v>118.3</v>
      </c>
      <c r="S51">
        <v>116.8</v>
      </c>
      <c r="T51">
        <v>112.9</v>
      </c>
      <c r="U51">
        <v>116.2</v>
      </c>
      <c r="V51">
        <v>114.3</v>
      </c>
      <c r="W51">
        <v>111.1</v>
      </c>
      <c r="X51">
        <v>114.1</v>
      </c>
      <c r="Y51">
        <v>111.2</v>
      </c>
      <c r="Z51">
        <v>111.3</v>
      </c>
      <c r="AA51">
        <v>111.5</v>
      </c>
      <c r="AB51">
        <v>112.9</v>
      </c>
      <c r="AC51">
        <v>109.3</v>
      </c>
      <c r="AD51">
        <v>111.7</v>
      </c>
      <c r="AE51">
        <v>115.6</v>
      </c>
      <c r="AF51">
        <v>1525.3000000000002</v>
      </c>
      <c r="AG51">
        <v>345.9</v>
      </c>
      <c r="AH51">
        <v>782</v>
      </c>
      <c r="AI51">
        <v>2996.9000000000005</v>
      </c>
      <c r="AK51">
        <v>50.567623025000003</v>
      </c>
    </row>
    <row r="52" spans="1:37" x14ac:dyDescent="0.25">
      <c r="A52" t="s">
        <v>104</v>
      </c>
      <c r="B52">
        <v>2014</v>
      </c>
      <c r="C52" t="s">
        <v>167</v>
      </c>
      <c r="D52" t="s">
        <v>1230</v>
      </c>
      <c r="E52">
        <v>121.1</v>
      </c>
      <c r="F52">
        <v>121.6</v>
      </c>
      <c r="G52">
        <v>115.9</v>
      </c>
      <c r="H52">
        <v>118.4</v>
      </c>
      <c r="I52">
        <v>107.7</v>
      </c>
      <c r="J52">
        <v>127.7</v>
      </c>
      <c r="K52">
        <v>125</v>
      </c>
      <c r="L52">
        <v>111.9</v>
      </c>
      <c r="M52">
        <v>102.8</v>
      </c>
      <c r="N52">
        <v>113.4</v>
      </c>
      <c r="O52">
        <v>113.7</v>
      </c>
      <c r="P52">
        <v>120.4</v>
      </c>
      <c r="Q52">
        <v>118.9</v>
      </c>
      <c r="R52">
        <v>116.8</v>
      </c>
      <c r="S52">
        <v>118</v>
      </c>
      <c r="T52">
        <v>115.2</v>
      </c>
      <c r="U52">
        <v>117.6</v>
      </c>
      <c r="V52">
        <v>114.3</v>
      </c>
      <c r="W52">
        <v>112.5</v>
      </c>
      <c r="X52">
        <v>114.1</v>
      </c>
      <c r="Y52">
        <v>111.8</v>
      </c>
      <c r="Z52">
        <v>111.3</v>
      </c>
      <c r="AA52">
        <v>111.2</v>
      </c>
      <c r="AB52">
        <v>113</v>
      </c>
      <c r="AC52">
        <v>109.1</v>
      </c>
      <c r="AD52">
        <v>111.8</v>
      </c>
      <c r="AE52">
        <v>115.8</v>
      </c>
      <c r="AF52">
        <v>1518.5000000000005</v>
      </c>
      <c r="AG52">
        <v>350.79999999999995</v>
      </c>
      <c r="AH52">
        <v>782.3</v>
      </c>
      <c r="AI52">
        <v>2995.2000000000007</v>
      </c>
    </row>
    <row r="53" spans="1:37" x14ac:dyDescent="0.25">
      <c r="A53" t="s">
        <v>60</v>
      </c>
      <c r="B53">
        <v>2014</v>
      </c>
      <c r="C53" t="s">
        <v>177</v>
      </c>
      <c r="D53" t="s">
        <v>1231</v>
      </c>
      <c r="E53">
        <v>120.7</v>
      </c>
      <c r="F53">
        <v>121.6</v>
      </c>
      <c r="G53">
        <v>116.1</v>
      </c>
      <c r="H53">
        <v>119.3</v>
      </c>
      <c r="I53">
        <v>110.3</v>
      </c>
      <c r="J53">
        <v>125.8</v>
      </c>
      <c r="K53">
        <v>129.30000000000001</v>
      </c>
      <c r="L53">
        <v>112.2</v>
      </c>
      <c r="M53">
        <v>103.6</v>
      </c>
      <c r="N53">
        <v>112.3</v>
      </c>
      <c r="O53">
        <v>114.9</v>
      </c>
      <c r="P53">
        <v>120.1</v>
      </c>
      <c r="Q53">
        <v>119.5</v>
      </c>
      <c r="R53">
        <v>117.3</v>
      </c>
      <c r="S53">
        <v>119.7</v>
      </c>
      <c r="T53">
        <v>117.3</v>
      </c>
      <c r="U53">
        <v>119.3</v>
      </c>
      <c r="V53">
        <v>139.26</v>
      </c>
      <c r="W53">
        <v>114.4</v>
      </c>
      <c r="X53">
        <v>114.9</v>
      </c>
      <c r="Y53">
        <v>112.8</v>
      </c>
      <c r="Z53">
        <v>112.2</v>
      </c>
      <c r="AA53">
        <v>111.4</v>
      </c>
      <c r="AB53">
        <v>114.3</v>
      </c>
      <c r="AC53">
        <v>108</v>
      </c>
      <c r="AD53">
        <v>112.3</v>
      </c>
      <c r="AE53">
        <v>117</v>
      </c>
      <c r="AF53">
        <v>1525.6999999999998</v>
      </c>
      <c r="AG53">
        <v>356.3</v>
      </c>
      <c r="AH53">
        <v>785.89999999999986</v>
      </c>
      <c r="AI53">
        <v>3038.86</v>
      </c>
      <c r="AK53">
        <v>47.857632880952387</v>
      </c>
    </row>
    <row r="54" spans="1:37" x14ac:dyDescent="0.25">
      <c r="A54" t="s">
        <v>85</v>
      </c>
      <c r="B54">
        <v>2014</v>
      </c>
      <c r="C54" t="s">
        <v>177</v>
      </c>
      <c r="D54" t="s">
        <v>1231</v>
      </c>
      <c r="E54">
        <v>123.1</v>
      </c>
      <c r="F54">
        <v>125.9</v>
      </c>
      <c r="G54">
        <v>115.4</v>
      </c>
      <c r="H54">
        <v>120.4</v>
      </c>
      <c r="I54">
        <v>103.4</v>
      </c>
      <c r="J54">
        <v>131.19999999999999</v>
      </c>
      <c r="K54">
        <v>137.5</v>
      </c>
      <c r="L54">
        <v>112.8</v>
      </c>
      <c r="M54">
        <v>101.4</v>
      </c>
      <c r="N54">
        <v>118.3</v>
      </c>
      <c r="O54">
        <v>113.2</v>
      </c>
      <c r="P54">
        <v>122.4</v>
      </c>
      <c r="Q54">
        <v>122</v>
      </c>
      <c r="R54">
        <v>119</v>
      </c>
      <c r="S54">
        <v>117.4</v>
      </c>
      <c r="T54">
        <v>113.2</v>
      </c>
      <c r="U54">
        <v>116.7</v>
      </c>
      <c r="V54">
        <v>113.9</v>
      </c>
      <c r="W54">
        <v>111.2</v>
      </c>
      <c r="X54">
        <v>114.3</v>
      </c>
      <c r="Y54">
        <v>111.4</v>
      </c>
      <c r="Z54">
        <v>111.5</v>
      </c>
      <c r="AA54">
        <v>111.8</v>
      </c>
      <c r="AB54">
        <v>115.1</v>
      </c>
      <c r="AC54">
        <v>108.7</v>
      </c>
      <c r="AD54">
        <v>112.2</v>
      </c>
      <c r="AE54">
        <v>116.4</v>
      </c>
      <c r="AF54">
        <v>1547</v>
      </c>
      <c r="AG54">
        <v>347.3</v>
      </c>
      <c r="AH54">
        <v>785.00000000000011</v>
      </c>
      <c r="AI54">
        <v>3023.4</v>
      </c>
      <c r="AK54">
        <v>50.633570880952391</v>
      </c>
    </row>
    <row r="55" spans="1:37" x14ac:dyDescent="0.25">
      <c r="A55" t="s">
        <v>104</v>
      </c>
      <c r="B55">
        <v>2014</v>
      </c>
      <c r="C55" t="s">
        <v>177</v>
      </c>
      <c r="D55" t="s">
        <v>1231</v>
      </c>
      <c r="E55">
        <v>121.5</v>
      </c>
      <c r="F55">
        <v>123.1</v>
      </c>
      <c r="G55">
        <v>115.8</v>
      </c>
      <c r="H55">
        <v>119.7</v>
      </c>
      <c r="I55">
        <v>107.8</v>
      </c>
      <c r="J55">
        <v>128.30000000000001</v>
      </c>
      <c r="K55">
        <v>132.1</v>
      </c>
      <c r="L55">
        <v>112.4</v>
      </c>
      <c r="M55">
        <v>102.9</v>
      </c>
      <c r="N55">
        <v>114.3</v>
      </c>
      <c r="O55">
        <v>114.2</v>
      </c>
      <c r="P55">
        <v>121.2</v>
      </c>
      <c r="Q55">
        <v>120.4</v>
      </c>
      <c r="R55">
        <v>117.8</v>
      </c>
      <c r="S55">
        <v>118.8</v>
      </c>
      <c r="T55">
        <v>115.6</v>
      </c>
      <c r="U55">
        <v>118.3</v>
      </c>
      <c r="V55">
        <v>113.9</v>
      </c>
      <c r="W55">
        <v>113.2</v>
      </c>
      <c r="X55">
        <v>114.6</v>
      </c>
      <c r="Y55">
        <v>112.3</v>
      </c>
      <c r="Z55">
        <v>111.8</v>
      </c>
      <c r="AA55">
        <v>111.6</v>
      </c>
      <c r="AB55">
        <v>114.8</v>
      </c>
      <c r="AC55">
        <v>108.3</v>
      </c>
      <c r="AD55">
        <v>112.3</v>
      </c>
      <c r="AE55">
        <v>116.7</v>
      </c>
      <c r="AF55">
        <v>1533.7000000000003</v>
      </c>
      <c r="AG55">
        <v>352.7</v>
      </c>
      <c r="AH55">
        <v>785.69999999999982</v>
      </c>
      <c r="AI55">
        <v>3017.0000000000005</v>
      </c>
    </row>
    <row r="56" spans="1:37" x14ac:dyDescent="0.25">
      <c r="A56" t="s">
        <v>60</v>
      </c>
      <c r="B56">
        <v>2014</v>
      </c>
      <c r="C56" t="s">
        <v>194</v>
      </c>
      <c r="D56" t="s">
        <v>1232</v>
      </c>
      <c r="E56">
        <v>121.7</v>
      </c>
      <c r="F56">
        <v>122.5</v>
      </c>
      <c r="G56">
        <v>117.7</v>
      </c>
      <c r="H56">
        <v>120.6</v>
      </c>
      <c r="I56">
        <v>110.4</v>
      </c>
      <c r="J56">
        <v>129.1</v>
      </c>
      <c r="K56">
        <v>150.1</v>
      </c>
      <c r="L56">
        <v>113.2</v>
      </c>
      <c r="M56">
        <v>104.8</v>
      </c>
      <c r="N56">
        <v>113.3</v>
      </c>
      <c r="O56">
        <v>115.6</v>
      </c>
      <c r="P56">
        <v>120.9</v>
      </c>
      <c r="Q56">
        <v>123.3</v>
      </c>
      <c r="R56">
        <v>118</v>
      </c>
      <c r="S56">
        <v>120.7</v>
      </c>
      <c r="T56">
        <v>118.3</v>
      </c>
      <c r="U56">
        <v>120.3</v>
      </c>
      <c r="V56">
        <v>139.26</v>
      </c>
      <c r="W56">
        <v>115.3</v>
      </c>
      <c r="X56">
        <v>115.4</v>
      </c>
      <c r="Y56">
        <v>113.4</v>
      </c>
      <c r="Z56">
        <v>113.2</v>
      </c>
      <c r="AA56">
        <v>111.8</v>
      </c>
      <c r="AB56">
        <v>115.5</v>
      </c>
      <c r="AC56">
        <v>108.8</v>
      </c>
      <c r="AD56">
        <v>113.1</v>
      </c>
      <c r="AE56">
        <v>119.5</v>
      </c>
      <c r="AF56">
        <v>1563.2</v>
      </c>
      <c r="AG56">
        <v>359.3</v>
      </c>
      <c r="AH56">
        <v>791.19999999999993</v>
      </c>
      <c r="AI56">
        <v>3086.26</v>
      </c>
      <c r="AK56">
        <v>56.059518095238097</v>
      </c>
    </row>
    <row r="57" spans="1:37" x14ac:dyDescent="0.25">
      <c r="A57" t="s">
        <v>85</v>
      </c>
      <c r="B57">
        <v>2014</v>
      </c>
      <c r="C57" t="s">
        <v>194</v>
      </c>
      <c r="D57" t="s">
        <v>1232</v>
      </c>
      <c r="E57">
        <v>123.8</v>
      </c>
      <c r="F57">
        <v>126.4</v>
      </c>
      <c r="G57">
        <v>118</v>
      </c>
      <c r="H57">
        <v>121.6</v>
      </c>
      <c r="I57">
        <v>103.5</v>
      </c>
      <c r="J57">
        <v>133.69999999999999</v>
      </c>
      <c r="K57">
        <v>172.4</v>
      </c>
      <c r="L57">
        <v>113.1</v>
      </c>
      <c r="M57">
        <v>102.7</v>
      </c>
      <c r="N57">
        <v>120</v>
      </c>
      <c r="O57">
        <v>113.8</v>
      </c>
      <c r="P57">
        <v>123.4</v>
      </c>
      <c r="Q57">
        <v>127.1</v>
      </c>
      <c r="R57">
        <v>121</v>
      </c>
      <c r="S57">
        <v>118</v>
      </c>
      <c r="T57">
        <v>113.6</v>
      </c>
      <c r="U57">
        <v>117.4</v>
      </c>
      <c r="V57">
        <v>114.8</v>
      </c>
      <c r="W57">
        <v>111.6</v>
      </c>
      <c r="X57">
        <v>114.9</v>
      </c>
      <c r="Y57">
        <v>111.5</v>
      </c>
      <c r="Z57">
        <v>113</v>
      </c>
      <c r="AA57">
        <v>112.4</v>
      </c>
      <c r="AB57">
        <v>117.8</v>
      </c>
      <c r="AC57">
        <v>109.7</v>
      </c>
      <c r="AD57">
        <v>113.5</v>
      </c>
      <c r="AE57">
        <v>118.9</v>
      </c>
      <c r="AF57">
        <v>1599.5</v>
      </c>
      <c r="AG57">
        <v>349</v>
      </c>
      <c r="AH57">
        <v>792.8</v>
      </c>
      <c r="AI57">
        <v>3088.7000000000003</v>
      </c>
      <c r="AK57">
        <v>61.315904545454551</v>
      </c>
    </row>
    <row r="58" spans="1:37" x14ac:dyDescent="0.25">
      <c r="A58" t="s">
        <v>104</v>
      </c>
      <c r="B58">
        <v>2014</v>
      </c>
      <c r="C58" t="s">
        <v>194</v>
      </c>
      <c r="D58" t="s">
        <v>1232</v>
      </c>
      <c r="E58">
        <v>122.4</v>
      </c>
      <c r="F58">
        <v>123.9</v>
      </c>
      <c r="G58">
        <v>117.8</v>
      </c>
      <c r="H58">
        <v>121</v>
      </c>
      <c r="I58">
        <v>107.9</v>
      </c>
      <c r="J58">
        <v>131.19999999999999</v>
      </c>
      <c r="K58">
        <v>157.69999999999999</v>
      </c>
      <c r="L58">
        <v>113.2</v>
      </c>
      <c r="M58">
        <v>104.1</v>
      </c>
      <c r="N58">
        <v>115.5</v>
      </c>
      <c r="O58">
        <v>114.8</v>
      </c>
      <c r="P58">
        <v>122.1</v>
      </c>
      <c r="Q58">
        <v>124.7</v>
      </c>
      <c r="R58">
        <v>118.8</v>
      </c>
      <c r="S58">
        <v>119.6</v>
      </c>
      <c r="T58">
        <v>116.3</v>
      </c>
      <c r="U58">
        <v>119.1</v>
      </c>
      <c r="V58">
        <v>114.8</v>
      </c>
      <c r="W58">
        <v>113.9</v>
      </c>
      <c r="X58">
        <v>115.2</v>
      </c>
      <c r="Y58">
        <v>112.7</v>
      </c>
      <c r="Z58">
        <v>113.1</v>
      </c>
      <c r="AA58">
        <v>112.1</v>
      </c>
      <c r="AB58">
        <v>116.8</v>
      </c>
      <c r="AC58">
        <v>109.2</v>
      </c>
      <c r="AD58">
        <v>113.3</v>
      </c>
      <c r="AE58">
        <v>119.2</v>
      </c>
      <c r="AF58">
        <v>1576.3</v>
      </c>
      <c r="AG58">
        <v>355</v>
      </c>
      <c r="AH58">
        <v>792.4</v>
      </c>
      <c r="AI58">
        <v>3071.2000000000003</v>
      </c>
    </row>
    <row r="59" spans="1:37" x14ac:dyDescent="0.25">
      <c r="A59" t="s">
        <v>60</v>
      </c>
      <c r="B59">
        <v>2014</v>
      </c>
      <c r="C59" t="s">
        <v>213</v>
      </c>
      <c r="D59" t="s">
        <v>1233</v>
      </c>
      <c r="E59">
        <v>121.8</v>
      </c>
      <c r="F59">
        <v>122.8</v>
      </c>
      <c r="G59">
        <v>117.8</v>
      </c>
      <c r="H59">
        <v>121.9</v>
      </c>
      <c r="I59">
        <v>110.6</v>
      </c>
      <c r="J59">
        <v>129.69999999999999</v>
      </c>
      <c r="K59">
        <v>161.1</v>
      </c>
      <c r="L59">
        <v>114.1</v>
      </c>
      <c r="M59">
        <v>105.1</v>
      </c>
      <c r="N59">
        <v>114.6</v>
      </c>
      <c r="O59">
        <v>115.8</v>
      </c>
      <c r="P59">
        <v>121.7</v>
      </c>
      <c r="Q59">
        <v>125.3</v>
      </c>
      <c r="R59">
        <v>118.8</v>
      </c>
      <c r="S59">
        <v>120.9</v>
      </c>
      <c r="T59">
        <v>118.8</v>
      </c>
      <c r="U59">
        <v>120.7</v>
      </c>
      <c r="V59">
        <v>139.26</v>
      </c>
      <c r="W59">
        <v>115.4</v>
      </c>
      <c r="X59">
        <v>115.9</v>
      </c>
      <c r="Y59">
        <v>114</v>
      </c>
      <c r="Z59">
        <v>113.2</v>
      </c>
      <c r="AA59">
        <v>112.2</v>
      </c>
      <c r="AB59">
        <v>116.2</v>
      </c>
      <c r="AC59">
        <v>109.4</v>
      </c>
      <c r="AD59">
        <v>113.5</v>
      </c>
      <c r="AE59">
        <v>120.7</v>
      </c>
      <c r="AF59">
        <v>1582.2999999999997</v>
      </c>
      <c r="AG59">
        <v>360.4</v>
      </c>
      <c r="AH59">
        <v>794.4</v>
      </c>
      <c r="AI59">
        <v>3110.56</v>
      </c>
      <c r="AK59">
        <v>67.060153386363623</v>
      </c>
    </row>
    <row r="60" spans="1:37" x14ac:dyDescent="0.25">
      <c r="A60" t="s">
        <v>85</v>
      </c>
      <c r="B60">
        <v>2014</v>
      </c>
      <c r="C60" t="s">
        <v>213</v>
      </c>
      <c r="D60" t="s">
        <v>1233</v>
      </c>
      <c r="E60">
        <v>124.8</v>
      </c>
      <c r="F60">
        <v>127.3</v>
      </c>
      <c r="G60">
        <v>116.5</v>
      </c>
      <c r="H60">
        <v>122.2</v>
      </c>
      <c r="I60">
        <v>103.6</v>
      </c>
      <c r="J60">
        <v>132.69999999999999</v>
      </c>
      <c r="K60">
        <v>181.9</v>
      </c>
      <c r="L60">
        <v>115.2</v>
      </c>
      <c r="M60">
        <v>102.7</v>
      </c>
      <c r="N60">
        <v>122.1</v>
      </c>
      <c r="O60">
        <v>114.4</v>
      </c>
      <c r="P60">
        <v>124.7</v>
      </c>
      <c r="Q60">
        <v>128.9</v>
      </c>
      <c r="R60">
        <v>123</v>
      </c>
      <c r="S60">
        <v>118.6</v>
      </c>
      <c r="T60">
        <v>114.1</v>
      </c>
      <c r="U60">
        <v>117.9</v>
      </c>
      <c r="V60">
        <v>115.5</v>
      </c>
      <c r="W60">
        <v>111.8</v>
      </c>
      <c r="X60">
        <v>115.3</v>
      </c>
      <c r="Y60">
        <v>112.2</v>
      </c>
      <c r="Z60">
        <v>112.5</v>
      </c>
      <c r="AA60">
        <v>112.9</v>
      </c>
      <c r="AB60">
        <v>119.2</v>
      </c>
      <c r="AC60">
        <v>110.5</v>
      </c>
      <c r="AD60">
        <v>113.9</v>
      </c>
      <c r="AE60">
        <v>119.9</v>
      </c>
      <c r="AF60">
        <v>1617</v>
      </c>
      <c r="AG60">
        <v>350.6</v>
      </c>
      <c r="AH60">
        <v>796.5</v>
      </c>
      <c r="AI60">
        <v>3114.4</v>
      </c>
      <c r="AK60">
        <v>63.537335763157884</v>
      </c>
    </row>
    <row r="61" spans="1:37" x14ac:dyDescent="0.25">
      <c r="A61" t="s">
        <v>104</v>
      </c>
      <c r="B61">
        <v>2014</v>
      </c>
      <c r="C61" t="s">
        <v>213</v>
      </c>
      <c r="D61" t="s">
        <v>1233</v>
      </c>
      <c r="E61">
        <v>122.7</v>
      </c>
      <c r="F61">
        <v>124.4</v>
      </c>
      <c r="G61">
        <v>117.3</v>
      </c>
      <c r="H61">
        <v>122</v>
      </c>
      <c r="I61">
        <v>108</v>
      </c>
      <c r="J61">
        <v>131.1</v>
      </c>
      <c r="K61">
        <v>168.2</v>
      </c>
      <c r="L61">
        <v>114.5</v>
      </c>
      <c r="M61">
        <v>104.3</v>
      </c>
      <c r="N61">
        <v>117.1</v>
      </c>
      <c r="O61">
        <v>115.2</v>
      </c>
      <c r="P61">
        <v>123.1</v>
      </c>
      <c r="Q61">
        <v>126.6</v>
      </c>
      <c r="R61">
        <v>119.9</v>
      </c>
      <c r="S61">
        <v>120</v>
      </c>
      <c r="T61">
        <v>116.8</v>
      </c>
      <c r="U61">
        <v>119.6</v>
      </c>
      <c r="V61">
        <v>115.5</v>
      </c>
      <c r="W61">
        <v>114</v>
      </c>
      <c r="X61">
        <v>115.6</v>
      </c>
      <c r="Y61">
        <v>113.3</v>
      </c>
      <c r="Z61">
        <v>112.8</v>
      </c>
      <c r="AA61">
        <v>112.6</v>
      </c>
      <c r="AB61">
        <v>118</v>
      </c>
      <c r="AC61">
        <v>109.9</v>
      </c>
      <c r="AD61">
        <v>113.7</v>
      </c>
      <c r="AE61">
        <v>120.3</v>
      </c>
      <c r="AF61">
        <v>1594.4999999999998</v>
      </c>
      <c r="AG61">
        <v>356.4</v>
      </c>
      <c r="AH61">
        <v>795.9</v>
      </c>
      <c r="AI61">
        <v>3096.2</v>
      </c>
    </row>
    <row r="62" spans="1:37" x14ac:dyDescent="0.25">
      <c r="A62" t="s">
        <v>60</v>
      </c>
      <c r="B62">
        <v>2014</v>
      </c>
      <c r="C62" t="s">
        <v>228</v>
      </c>
      <c r="D62" t="s">
        <v>1234</v>
      </c>
      <c r="E62">
        <v>122.3</v>
      </c>
      <c r="F62">
        <v>122.4</v>
      </c>
      <c r="G62">
        <v>117.8</v>
      </c>
      <c r="H62">
        <v>122.7</v>
      </c>
      <c r="I62">
        <v>110.4</v>
      </c>
      <c r="J62">
        <v>129.80000000000001</v>
      </c>
      <c r="K62">
        <v>158.80000000000001</v>
      </c>
      <c r="L62">
        <v>115</v>
      </c>
      <c r="M62">
        <v>104.7</v>
      </c>
      <c r="N62">
        <v>114.9</v>
      </c>
      <c r="O62">
        <v>116.5</v>
      </c>
      <c r="P62">
        <v>122.6</v>
      </c>
      <c r="Q62">
        <v>125.3</v>
      </c>
      <c r="R62">
        <v>119.5</v>
      </c>
      <c r="S62">
        <v>121.7</v>
      </c>
      <c r="T62">
        <v>119.2</v>
      </c>
      <c r="U62">
        <v>121.3</v>
      </c>
      <c r="V62">
        <v>139.26</v>
      </c>
      <c r="W62">
        <v>115.8</v>
      </c>
      <c r="X62">
        <v>116.7</v>
      </c>
      <c r="Y62">
        <v>114.5</v>
      </c>
      <c r="Z62">
        <v>112.8</v>
      </c>
      <c r="AA62">
        <v>112.6</v>
      </c>
      <c r="AB62">
        <v>116.6</v>
      </c>
      <c r="AC62">
        <v>109.1</v>
      </c>
      <c r="AD62">
        <v>113.7</v>
      </c>
      <c r="AE62">
        <v>120.9</v>
      </c>
      <c r="AF62">
        <v>1583.2</v>
      </c>
      <c r="AG62">
        <v>362.2</v>
      </c>
      <c r="AH62">
        <v>796.00000000000011</v>
      </c>
      <c r="AI62">
        <v>3115.96</v>
      </c>
      <c r="AK62">
        <v>69.219098437499994</v>
      </c>
    </row>
    <row r="63" spans="1:37" x14ac:dyDescent="0.25">
      <c r="A63" t="s">
        <v>85</v>
      </c>
      <c r="B63">
        <v>2014</v>
      </c>
      <c r="C63" t="s">
        <v>228</v>
      </c>
      <c r="D63" t="s">
        <v>1234</v>
      </c>
      <c r="E63">
        <v>124.2</v>
      </c>
      <c r="F63">
        <v>125.4</v>
      </c>
      <c r="G63">
        <v>116.4</v>
      </c>
      <c r="H63">
        <v>122.7</v>
      </c>
      <c r="I63">
        <v>103.5</v>
      </c>
      <c r="J63">
        <v>124.5</v>
      </c>
      <c r="K63">
        <v>168.6</v>
      </c>
      <c r="L63">
        <v>116.9</v>
      </c>
      <c r="M63">
        <v>101.9</v>
      </c>
      <c r="N63">
        <v>122.9</v>
      </c>
      <c r="O63">
        <v>114.8</v>
      </c>
      <c r="P63">
        <v>125.2</v>
      </c>
      <c r="Q63">
        <v>126.7</v>
      </c>
      <c r="R63">
        <v>124.3</v>
      </c>
      <c r="S63">
        <v>119.2</v>
      </c>
      <c r="T63">
        <v>114.5</v>
      </c>
      <c r="U63">
        <v>118.4</v>
      </c>
      <c r="V63">
        <v>116.1</v>
      </c>
      <c r="W63">
        <v>111.8</v>
      </c>
      <c r="X63">
        <v>115.5</v>
      </c>
      <c r="Y63">
        <v>112.3</v>
      </c>
      <c r="Z63">
        <v>111.2</v>
      </c>
      <c r="AA63">
        <v>113.4</v>
      </c>
      <c r="AB63">
        <v>120</v>
      </c>
      <c r="AC63">
        <v>110</v>
      </c>
      <c r="AD63">
        <v>113.6</v>
      </c>
      <c r="AE63">
        <v>119.2</v>
      </c>
      <c r="AF63">
        <v>1593.7000000000003</v>
      </c>
      <c r="AG63">
        <v>352.1</v>
      </c>
      <c r="AH63">
        <v>796</v>
      </c>
      <c r="AI63">
        <v>3094.0000000000005</v>
      </c>
      <c r="AK63">
        <v>75.252045250000009</v>
      </c>
    </row>
    <row r="64" spans="1:37" x14ac:dyDescent="0.25">
      <c r="A64" t="s">
        <v>104</v>
      </c>
      <c r="B64">
        <v>2014</v>
      </c>
      <c r="C64" t="s">
        <v>228</v>
      </c>
      <c r="D64" t="s">
        <v>1234</v>
      </c>
      <c r="E64">
        <v>122.9</v>
      </c>
      <c r="F64">
        <v>123.5</v>
      </c>
      <c r="G64">
        <v>117.3</v>
      </c>
      <c r="H64">
        <v>122.7</v>
      </c>
      <c r="I64">
        <v>107.9</v>
      </c>
      <c r="J64">
        <v>127.3</v>
      </c>
      <c r="K64">
        <v>162.1</v>
      </c>
      <c r="L64">
        <v>115.6</v>
      </c>
      <c r="M64">
        <v>103.8</v>
      </c>
      <c r="N64">
        <v>117.6</v>
      </c>
      <c r="O64">
        <v>115.8</v>
      </c>
      <c r="P64">
        <v>123.8</v>
      </c>
      <c r="Q64">
        <v>125.8</v>
      </c>
      <c r="R64">
        <v>120.8</v>
      </c>
      <c r="S64">
        <v>120.7</v>
      </c>
      <c r="T64">
        <v>117.2</v>
      </c>
      <c r="U64">
        <v>120.1</v>
      </c>
      <c r="V64">
        <v>116.1</v>
      </c>
      <c r="W64">
        <v>114.3</v>
      </c>
      <c r="X64">
        <v>116.1</v>
      </c>
      <c r="Y64">
        <v>113.7</v>
      </c>
      <c r="Z64">
        <v>112</v>
      </c>
      <c r="AA64">
        <v>113.1</v>
      </c>
      <c r="AB64">
        <v>118.6</v>
      </c>
      <c r="AC64">
        <v>109.5</v>
      </c>
      <c r="AD64">
        <v>113.7</v>
      </c>
      <c r="AE64">
        <v>120.1</v>
      </c>
      <c r="AF64">
        <v>1586.0999999999997</v>
      </c>
      <c r="AG64">
        <v>358</v>
      </c>
      <c r="AH64">
        <v>796.7</v>
      </c>
      <c r="AI64">
        <v>3092</v>
      </c>
    </row>
    <row r="65" spans="1:37" x14ac:dyDescent="0.25">
      <c r="A65" t="s">
        <v>60</v>
      </c>
      <c r="B65">
        <v>2014</v>
      </c>
      <c r="C65" t="s">
        <v>238</v>
      </c>
      <c r="D65" t="s">
        <v>1235</v>
      </c>
      <c r="E65">
        <v>122.6</v>
      </c>
      <c r="F65">
        <v>122.5</v>
      </c>
      <c r="G65">
        <v>118.3</v>
      </c>
      <c r="H65">
        <v>123.2</v>
      </c>
      <c r="I65">
        <v>110.5</v>
      </c>
      <c r="J65">
        <v>128.9</v>
      </c>
      <c r="K65">
        <v>155.30000000000001</v>
      </c>
      <c r="L65">
        <v>115.5</v>
      </c>
      <c r="M65">
        <v>104</v>
      </c>
      <c r="N65">
        <v>115.3</v>
      </c>
      <c r="O65">
        <v>116.8</v>
      </c>
      <c r="P65">
        <v>123.2</v>
      </c>
      <c r="Q65">
        <v>125.1</v>
      </c>
      <c r="R65">
        <v>120</v>
      </c>
      <c r="S65">
        <v>122.7</v>
      </c>
      <c r="T65">
        <v>120.3</v>
      </c>
      <c r="U65">
        <v>122.3</v>
      </c>
      <c r="V65">
        <v>139.26</v>
      </c>
      <c r="W65">
        <v>116.4</v>
      </c>
      <c r="X65">
        <v>117.5</v>
      </c>
      <c r="Y65">
        <v>115.3</v>
      </c>
      <c r="Z65">
        <v>112.6</v>
      </c>
      <c r="AA65">
        <v>113</v>
      </c>
      <c r="AB65">
        <v>116.9</v>
      </c>
      <c r="AC65">
        <v>109.3</v>
      </c>
      <c r="AD65">
        <v>114</v>
      </c>
      <c r="AE65">
        <v>121</v>
      </c>
      <c r="AF65">
        <v>1581.1999999999998</v>
      </c>
      <c r="AG65">
        <v>365.3</v>
      </c>
      <c r="AH65">
        <v>798.59999999999991</v>
      </c>
      <c r="AI65">
        <v>3120.7599999999998</v>
      </c>
      <c r="AK65">
        <v>73.468274863636353</v>
      </c>
    </row>
    <row r="66" spans="1:37" x14ac:dyDescent="0.25">
      <c r="A66" t="s">
        <v>85</v>
      </c>
      <c r="B66">
        <v>2014</v>
      </c>
      <c r="C66" t="s">
        <v>238</v>
      </c>
      <c r="D66" t="s">
        <v>1235</v>
      </c>
      <c r="E66">
        <v>124.6</v>
      </c>
      <c r="F66">
        <v>126.1</v>
      </c>
      <c r="G66">
        <v>117.8</v>
      </c>
      <c r="H66">
        <v>123.1</v>
      </c>
      <c r="I66">
        <v>103.5</v>
      </c>
      <c r="J66">
        <v>123.5</v>
      </c>
      <c r="K66">
        <v>159.6</v>
      </c>
      <c r="L66">
        <v>117.4</v>
      </c>
      <c r="M66">
        <v>101.2</v>
      </c>
      <c r="N66">
        <v>123.8</v>
      </c>
      <c r="O66">
        <v>115.2</v>
      </c>
      <c r="P66">
        <v>125.9</v>
      </c>
      <c r="Q66">
        <v>125.8</v>
      </c>
      <c r="R66">
        <v>124.3</v>
      </c>
      <c r="S66">
        <v>119.6</v>
      </c>
      <c r="T66">
        <v>114.9</v>
      </c>
      <c r="U66">
        <v>118.9</v>
      </c>
      <c r="V66">
        <v>116.7</v>
      </c>
      <c r="W66">
        <v>112</v>
      </c>
      <c r="X66">
        <v>115.8</v>
      </c>
      <c r="Y66">
        <v>112.6</v>
      </c>
      <c r="Z66">
        <v>111</v>
      </c>
      <c r="AA66">
        <v>113.6</v>
      </c>
      <c r="AB66">
        <v>120.2</v>
      </c>
      <c r="AC66">
        <v>110.1</v>
      </c>
      <c r="AD66">
        <v>113.7</v>
      </c>
      <c r="AE66">
        <v>119.1</v>
      </c>
      <c r="AF66">
        <v>1587.5</v>
      </c>
      <c r="AG66">
        <v>353.4</v>
      </c>
      <c r="AH66">
        <v>797.00000000000011</v>
      </c>
      <c r="AI66">
        <v>3090.9</v>
      </c>
      <c r="AK66">
        <v>72.5347376</v>
      </c>
    </row>
    <row r="67" spans="1:37" x14ac:dyDescent="0.25">
      <c r="A67" t="s">
        <v>104</v>
      </c>
      <c r="B67">
        <v>2014</v>
      </c>
      <c r="C67" t="s">
        <v>238</v>
      </c>
      <c r="D67" t="s">
        <v>1235</v>
      </c>
      <c r="E67">
        <v>123.2</v>
      </c>
      <c r="F67">
        <v>123.8</v>
      </c>
      <c r="G67">
        <v>118.1</v>
      </c>
      <c r="H67">
        <v>123.2</v>
      </c>
      <c r="I67">
        <v>107.9</v>
      </c>
      <c r="J67">
        <v>126.4</v>
      </c>
      <c r="K67">
        <v>156.80000000000001</v>
      </c>
      <c r="L67">
        <v>116.1</v>
      </c>
      <c r="M67">
        <v>103.1</v>
      </c>
      <c r="N67">
        <v>118.1</v>
      </c>
      <c r="O67">
        <v>116.1</v>
      </c>
      <c r="P67">
        <v>124.5</v>
      </c>
      <c r="Q67">
        <v>125.4</v>
      </c>
      <c r="R67">
        <v>121.1</v>
      </c>
      <c r="S67">
        <v>121.5</v>
      </c>
      <c r="T67">
        <v>118.1</v>
      </c>
      <c r="U67">
        <v>121</v>
      </c>
      <c r="V67">
        <v>116.7</v>
      </c>
      <c r="W67">
        <v>114.7</v>
      </c>
      <c r="X67">
        <v>116.7</v>
      </c>
      <c r="Y67">
        <v>114.3</v>
      </c>
      <c r="Z67">
        <v>111.8</v>
      </c>
      <c r="AA67">
        <v>113.3</v>
      </c>
      <c r="AB67">
        <v>118.8</v>
      </c>
      <c r="AC67">
        <v>109.6</v>
      </c>
      <c r="AD67">
        <v>113.9</v>
      </c>
      <c r="AE67">
        <v>120.1</v>
      </c>
      <c r="AF67">
        <v>1582.7</v>
      </c>
      <c r="AG67">
        <v>360.6</v>
      </c>
      <c r="AH67">
        <v>798.4</v>
      </c>
      <c r="AI67">
        <v>3094.2</v>
      </c>
    </row>
    <row r="68" spans="1:37" x14ac:dyDescent="0.25">
      <c r="A68" t="s">
        <v>60</v>
      </c>
      <c r="B68">
        <v>2014</v>
      </c>
      <c r="C68" t="s">
        <v>264</v>
      </c>
      <c r="D68" t="s">
        <v>1236</v>
      </c>
      <c r="E68">
        <v>122.7</v>
      </c>
      <c r="F68">
        <v>122.6</v>
      </c>
      <c r="G68">
        <v>119.9</v>
      </c>
      <c r="H68">
        <v>124</v>
      </c>
      <c r="I68">
        <v>110.5</v>
      </c>
      <c r="J68">
        <v>128.80000000000001</v>
      </c>
      <c r="K68">
        <v>152</v>
      </c>
      <c r="L68">
        <v>116.2</v>
      </c>
      <c r="M68">
        <v>103.3</v>
      </c>
      <c r="N68">
        <v>115.8</v>
      </c>
      <c r="O68">
        <v>116.8</v>
      </c>
      <c r="P68">
        <v>124.5</v>
      </c>
      <c r="Q68">
        <v>124.9</v>
      </c>
      <c r="R68">
        <v>120.8</v>
      </c>
      <c r="S68">
        <v>123.3</v>
      </c>
      <c r="T68">
        <v>120.5</v>
      </c>
      <c r="U68">
        <v>122.9</v>
      </c>
      <c r="V68">
        <v>139.26</v>
      </c>
      <c r="W68">
        <v>117.3</v>
      </c>
      <c r="X68">
        <v>118.1</v>
      </c>
      <c r="Y68">
        <v>115.9</v>
      </c>
      <c r="Z68">
        <v>112</v>
      </c>
      <c r="AA68">
        <v>113.3</v>
      </c>
      <c r="AB68">
        <v>117.2</v>
      </c>
      <c r="AC68">
        <v>108.8</v>
      </c>
      <c r="AD68">
        <v>114.1</v>
      </c>
      <c r="AE68">
        <v>121.1</v>
      </c>
      <c r="AF68">
        <v>1582</v>
      </c>
      <c r="AG68">
        <v>366.70000000000005</v>
      </c>
      <c r="AH68">
        <v>799.4</v>
      </c>
      <c r="AI68">
        <v>3125.46</v>
      </c>
      <c r="AK68">
        <v>80.082670250000007</v>
      </c>
    </row>
    <row r="69" spans="1:37" x14ac:dyDescent="0.25">
      <c r="A69" t="s">
        <v>85</v>
      </c>
      <c r="B69">
        <v>2014</v>
      </c>
      <c r="C69" t="s">
        <v>264</v>
      </c>
      <c r="D69" t="s">
        <v>1236</v>
      </c>
      <c r="E69">
        <v>124.5</v>
      </c>
      <c r="F69">
        <v>125.6</v>
      </c>
      <c r="G69">
        <v>122.7</v>
      </c>
      <c r="H69">
        <v>124.6</v>
      </c>
      <c r="I69">
        <v>103.2</v>
      </c>
      <c r="J69">
        <v>122.2</v>
      </c>
      <c r="K69">
        <v>153.19999999999999</v>
      </c>
      <c r="L69">
        <v>119.3</v>
      </c>
      <c r="M69">
        <v>99.8</v>
      </c>
      <c r="N69">
        <v>124.6</v>
      </c>
      <c r="O69">
        <v>115.8</v>
      </c>
      <c r="P69">
        <v>126.9</v>
      </c>
      <c r="Q69">
        <v>125.4</v>
      </c>
      <c r="R69">
        <v>125.8</v>
      </c>
      <c r="S69">
        <v>120.3</v>
      </c>
      <c r="T69">
        <v>115.4</v>
      </c>
      <c r="U69">
        <v>119.5</v>
      </c>
      <c r="V69">
        <v>117.1</v>
      </c>
      <c r="W69">
        <v>112.6</v>
      </c>
      <c r="X69">
        <v>116.4</v>
      </c>
      <c r="Y69">
        <v>113</v>
      </c>
      <c r="Z69">
        <v>109.7</v>
      </c>
      <c r="AA69">
        <v>114</v>
      </c>
      <c r="AB69">
        <v>120.3</v>
      </c>
      <c r="AC69">
        <v>109.6</v>
      </c>
      <c r="AD69">
        <v>113.4</v>
      </c>
      <c r="AE69">
        <v>119</v>
      </c>
      <c r="AF69">
        <v>1587.8</v>
      </c>
      <c r="AG69">
        <v>355.2</v>
      </c>
      <c r="AH69">
        <v>796.4</v>
      </c>
      <c r="AI69">
        <v>3094.9</v>
      </c>
      <c r="AK69">
        <v>65.399219369047628</v>
      </c>
    </row>
    <row r="70" spans="1:37" x14ac:dyDescent="0.25">
      <c r="A70" t="s">
        <v>104</v>
      </c>
      <c r="B70">
        <v>2014</v>
      </c>
      <c r="C70" t="s">
        <v>264</v>
      </c>
      <c r="D70" t="s">
        <v>1236</v>
      </c>
      <c r="E70">
        <v>123.3</v>
      </c>
      <c r="F70">
        <v>123.7</v>
      </c>
      <c r="G70">
        <v>121</v>
      </c>
      <c r="H70">
        <v>124.2</v>
      </c>
      <c r="I70">
        <v>107.8</v>
      </c>
      <c r="J70">
        <v>125.7</v>
      </c>
      <c r="K70">
        <v>152.4</v>
      </c>
      <c r="L70">
        <v>117.2</v>
      </c>
      <c r="M70">
        <v>102.1</v>
      </c>
      <c r="N70">
        <v>118.7</v>
      </c>
      <c r="O70">
        <v>116.4</v>
      </c>
      <c r="P70">
        <v>125.6</v>
      </c>
      <c r="Q70">
        <v>125.1</v>
      </c>
      <c r="R70">
        <v>122.1</v>
      </c>
      <c r="S70">
        <v>122.1</v>
      </c>
      <c r="T70">
        <v>118.4</v>
      </c>
      <c r="U70">
        <v>121.6</v>
      </c>
      <c r="V70">
        <v>117.1</v>
      </c>
      <c r="W70">
        <v>115.5</v>
      </c>
      <c r="X70">
        <v>117.3</v>
      </c>
      <c r="Y70">
        <v>114.8</v>
      </c>
      <c r="Z70">
        <v>110.8</v>
      </c>
      <c r="AA70">
        <v>113.7</v>
      </c>
      <c r="AB70">
        <v>119</v>
      </c>
      <c r="AC70">
        <v>109.1</v>
      </c>
      <c r="AD70">
        <v>113.8</v>
      </c>
      <c r="AE70">
        <v>120.1</v>
      </c>
      <c r="AF70">
        <v>1583.2</v>
      </c>
      <c r="AG70">
        <v>362.1</v>
      </c>
      <c r="AH70">
        <v>798.49999999999989</v>
      </c>
      <c r="AI70">
        <v>3098.5</v>
      </c>
    </row>
    <row r="71" spans="1:37" x14ac:dyDescent="0.25">
      <c r="A71" t="s">
        <v>60</v>
      </c>
      <c r="B71">
        <v>2014</v>
      </c>
      <c r="C71" t="s">
        <v>273</v>
      </c>
      <c r="D71" t="s">
        <v>1237</v>
      </c>
      <c r="E71">
        <v>122.4</v>
      </c>
      <c r="F71">
        <v>122.4</v>
      </c>
      <c r="G71">
        <v>121.8</v>
      </c>
      <c r="H71">
        <v>124.2</v>
      </c>
      <c r="I71">
        <v>110.2</v>
      </c>
      <c r="J71">
        <v>128.6</v>
      </c>
      <c r="K71">
        <v>140.30000000000001</v>
      </c>
      <c r="L71">
        <v>116.3</v>
      </c>
      <c r="M71">
        <v>102</v>
      </c>
      <c r="N71">
        <v>116</v>
      </c>
      <c r="O71">
        <v>117.3</v>
      </c>
      <c r="P71">
        <v>124.8</v>
      </c>
      <c r="Q71">
        <v>123.3</v>
      </c>
      <c r="R71">
        <v>121.7</v>
      </c>
      <c r="S71">
        <v>123.8</v>
      </c>
      <c r="T71">
        <v>120.6</v>
      </c>
      <c r="U71">
        <v>123.3</v>
      </c>
      <c r="V71">
        <v>139.26</v>
      </c>
      <c r="W71">
        <v>117.4</v>
      </c>
      <c r="X71">
        <v>118.2</v>
      </c>
      <c r="Y71">
        <v>116.2</v>
      </c>
      <c r="Z71">
        <v>111.5</v>
      </c>
      <c r="AA71">
        <v>113.3</v>
      </c>
      <c r="AB71">
        <v>117.7</v>
      </c>
      <c r="AC71">
        <v>109.4</v>
      </c>
      <c r="AD71">
        <v>114.2</v>
      </c>
      <c r="AE71">
        <v>120.3</v>
      </c>
      <c r="AF71">
        <v>1569.6</v>
      </c>
      <c r="AG71">
        <v>367.7</v>
      </c>
      <c r="AH71">
        <v>800.5</v>
      </c>
      <c r="AI71">
        <v>3116.1600000000003</v>
      </c>
      <c r="AK71">
        <v>59.26800257954546</v>
      </c>
    </row>
    <row r="72" spans="1:37" x14ac:dyDescent="0.25">
      <c r="A72" t="s">
        <v>85</v>
      </c>
      <c r="B72">
        <v>2014</v>
      </c>
      <c r="C72" t="s">
        <v>273</v>
      </c>
      <c r="D72" t="s">
        <v>1237</v>
      </c>
      <c r="E72">
        <v>124</v>
      </c>
      <c r="F72">
        <v>124.7</v>
      </c>
      <c r="G72">
        <v>126.3</v>
      </c>
      <c r="H72">
        <v>124.9</v>
      </c>
      <c r="I72">
        <v>103</v>
      </c>
      <c r="J72">
        <v>122.3</v>
      </c>
      <c r="K72">
        <v>141</v>
      </c>
      <c r="L72">
        <v>120.1</v>
      </c>
      <c r="M72">
        <v>97.8</v>
      </c>
      <c r="N72">
        <v>125.4</v>
      </c>
      <c r="O72">
        <v>116.1</v>
      </c>
      <c r="P72">
        <v>127.6</v>
      </c>
      <c r="Q72">
        <v>124</v>
      </c>
      <c r="R72">
        <v>126.4</v>
      </c>
      <c r="S72">
        <v>120.7</v>
      </c>
      <c r="T72">
        <v>115.8</v>
      </c>
      <c r="U72">
        <v>120</v>
      </c>
      <c r="V72">
        <v>116.5</v>
      </c>
      <c r="W72">
        <v>113</v>
      </c>
      <c r="X72">
        <v>116.8</v>
      </c>
      <c r="Y72">
        <v>113.2</v>
      </c>
      <c r="Z72">
        <v>108.8</v>
      </c>
      <c r="AA72">
        <v>114.3</v>
      </c>
      <c r="AB72">
        <v>120.7</v>
      </c>
      <c r="AC72">
        <v>110.4</v>
      </c>
      <c r="AD72">
        <v>113.4</v>
      </c>
      <c r="AE72">
        <v>118.4</v>
      </c>
      <c r="AF72">
        <v>1577.1999999999998</v>
      </c>
      <c r="AG72">
        <v>356.5</v>
      </c>
      <c r="AH72">
        <v>797.6</v>
      </c>
      <c r="AI72">
        <v>3087.2</v>
      </c>
      <c r="AK72">
        <v>64.534530625000002</v>
      </c>
    </row>
    <row r="73" spans="1:37" x14ac:dyDescent="0.25">
      <c r="A73" t="s">
        <v>104</v>
      </c>
      <c r="B73">
        <v>2014</v>
      </c>
      <c r="C73" t="s">
        <v>273</v>
      </c>
      <c r="D73" t="s">
        <v>1237</v>
      </c>
      <c r="E73">
        <v>122.9</v>
      </c>
      <c r="F73">
        <v>123.2</v>
      </c>
      <c r="G73">
        <v>123.5</v>
      </c>
      <c r="H73">
        <v>124.5</v>
      </c>
      <c r="I73">
        <v>107.6</v>
      </c>
      <c r="J73">
        <v>125.7</v>
      </c>
      <c r="K73">
        <v>140.5</v>
      </c>
      <c r="L73">
        <v>117.6</v>
      </c>
      <c r="M73">
        <v>100.6</v>
      </c>
      <c r="N73">
        <v>119.1</v>
      </c>
      <c r="O73">
        <v>116.8</v>
      </c>
      <c r="P73">
        <v>126.1</v>
      </c>
      <c r="Q73">
        <v>123.6</v>
      </c>
      <c r="R73">
        <v>123</v>
      </c>
      <c r="S73">
        <v>122.6</v>
      </c>
      <c r="T73">
        <v>118.6</v>
      </c>
      <c r="U73">
        <v>122</v>
      </c>
      <c r="V73">
        <v>116.5</v>
      </c>
      <c r="W73">
        <v>115.7</v>
      </c>
      <c r="X73">
        <v>117.5</v>
      </c>
      <c r="Y73">
        <v>115.1</v>
      </c>
      <c r="Z73">
        <v>110.1</v>
      </c>
      <c r="AA73">
        <v>113.9</v>
      </c>
      <c r="AB73">
        <v>119.5</v>
      </c>
      <c r="AC73">
        <v>109.8</v>
      </c>
      <c r="AD73">
        <v>113.8</v>
      </c>
      <c r="AE73">
        <v>119.4</v>
      </c>
      <c r="AF73">
        <v>1571.6999999999998</v>
      </c>
      <c r="AG73">
        <v>363.2</v>
      </c>
      <c r="AH73">
        <v>799.69999999999993</v>
      </c>
      <c r="AI73">
        <v>3089.7999999999997</v>
      </c>
    </row>
    <row r="74" spans="1:37" x14ac:dyDescent="0.25">
      <c r="A74" t="s">
        <v>60</v>
      </c>
      <c r="B74">
        <v>2015</v>
      </c>
      <c r="C74" t="s">
        <v>62</v>
      </c>
      <c r="D74" t="s">
        <v>1238</v>
      </c>
      <c r="E74">
        <v>123.1</v>
      </c>
      <c r="F74">
        <v>123.1</v>
      </c>
      <c r="G74">
        <v>122.1</v>
      </c>
      <c r="H74">
        <v>124.9</v>
      </c>
      <c r="I74">
        <v>111</v>
      </c>
      <c r="J74">
        <v>130.4</v>
      </c>
      <c r="K74">
        <v>132.30000000000001</v>
      </c>
      <c r="L74">
        <v>117.2</v>
      </c>
      <c r="M74">
        <v>100.5</v>
      </c>
      <c r="N74">
        <v>117.2</v>
      </c>
      <c r="O74">
        <v>117.9</v>
      </c>
      <c r="P74">
        <v>125.6</v>
      </c>
      <c r="Q74">
        <v>122.8</v>
      </c>
      <c r="R74">
        <v>122.7</v>
      </c>
      <c r="S74">
        <v>124.4</v>
      </c>
      <c r="T74">
        <v>121.6</v>
      </c>
      <c r="U74">
        <v>124</v>
      </c>
      <c r="V74">
        <v>139.26</v>
      </c>
      <c r="W74">
        <v>118.4</v>
      </c>
      <c r="X74">
        <v>118.9</v>
      </c>
      <c r="Y74">
        <v>116.6</v>
      </c>
      <c r="Z74">
        <v>111</v>
      </c>
      <c r="AA74">
        <v>114</v>
      </c>
      <c r="AB74">
        <v>118.2</v>
      </c>
      <c r="AC74">
        <v>110.2</v>
      </c>
      <c r="AD74">
        <v>114.5</v>
      </c>
      <c r="AE74">
        <v>120.3</v>
      </c>
      <c r="AF74">
        <v>1568.1</v>
      </c>
      <c r="AG74">
        <v>370</v>
      </c>
      <c r="AH74">
        <v>803.40000000000009</v>
      </c>
      <c r="AI74">
        <v>3121.86</v>
      </c>
      <c r="AK74">
        <v>71.000922499999987</v>
      </c>
    </row>
    <row r="75" spans="1:37" x14ac:dyDescent="0.25">
      <c r="A75" t="s">
        <v>85</v>
      </c>
      <c r="B75">
        <v>2015</v>
      </c>
      <c r="C75" t="s">
        <v>62</v>
      </c>
      <c r="D75" t="s">
        <v>1238</v>
      </c>
      <c r="E75">
        <v>124</v>
      </c>
      <c r="F75">
        <v>125.5</v>
      </c>
      <c r="G75">
        <v>126.6</v>
      </c>
      <c r="H75">
        <v>125.2</v>
      </c>
      <c r="I75">
        <v>104.3</v>
      </c>
      <c r="J75">
        <v>121.3</v>
      </c>
      <c r="K75">
        <v>134.4</v>
      </c>
      <c r="L75">
        <v>122.9</v>
      </c>
      <c r="M75">
        <v>96.1</v>
      </c>
      <c r="N75">
        <v>126.6</v>
      </c>
      <c r="O75">
        <v>116.5</v>
      </c>
      <c r="P75">
        <v>128</v>
      </c>
      <c r="Q75">
        <v>123.5</v>
      </c>
      <c r="R75">
        <v>127.4</v>
      </c>
      <c r="S75">
        <v>121</v>
      </c>
      <c r="T75">
        <v>116.1</v>
      </c>
      <c r="U75">
        <v>120.2</v>
      </c>
      <c r="V75">
        <v>117.3</v>
      </c>
      <c r="W75">
        <v>113.4</v>
      </c>
      <c r="X75">
        <v>117.2</v>
      </c>
      <c r="Y75">
        <v>113.7</v>
      </c>
      <c r="Z75">
        <v>107.9</v>
      </c>
      <c r="AA75">
        <v>114.6</v>
      </c>
      <c r="AB75">
        <v>120.8</v>
      </c>
      <c r="AC75">
        <v>111.4</v>
      </c>
      <c r="AD75">
        <v>113.4</v>
      </c>
      <c r="AE75">
        <v>118.5</v>
      </c>
      <c r="AF75">
        <v>1574.8999999999999</v>
      </c>
      <c r="AG75">
        <v>357.3</v>
      </c>
      <c r="AH75">
        <v>798.99999999999989</v>
      </c>
      <c r="AI75">
        <v>3089.3</v>
      </c>
      <c r="AK75">
        <v>70.013724342105249</v>
      </c>
    </row>
    <row r="76" spans="1:37" x14ac:dyDescent="0.25">
      <c r="A76" t="s">
        <v>104</v>
      </c>
      <c r="B76">
        <v>2015</v>
      </c>
      <c r="C76" t="s">
        <v>62</v>
      </c>
      <c r="D76" t="s">
        <v>1238</v>
      </c>
      <c r="E76">
        <v>123.4</v>
      </c>
      <c r="F76">
        <v>123.9</v>
      </c>
      <c r="G76">
        <v>123.8</v>
      </c>
      <c r="H76">
        <v>125</v>
      </c>
      <c r="I76">
        <v>108.5</v>
      </c>
      <c r="J76">
        <v>126.2</v>
      </c>
      <c r="K76">
        <v>133</v>
      </c>
      <c r="L76">
        <v>119.1</v>
      </c>
      <c r="M76">
        <v>99</v>
      </c>
      <c r="N76">
        <v>120.3</v>
      </c>
      <c r="O76">
        <v>117.3</v>
      </c>
      <c r="P76">
        <v>126.7</v>
      </c>
      <c r="Q76">
        <v>123.1</v>
      </c>
      <c r="R76">
        <v>124</v>
      </c>
      <c r="S76">
        <v>123.1</v>
      </c>
      <c r="T76">
        <v>119.3</v>
      </c>
      <c r="U76">
        <v>122.5</v>
      </c>
      <c r="V76">
        <v>117.3</v>
      </c>
      <c r="W76">
        <v>116.5</v>
      </c>
      <c r="X76">
        <v>118.1</v>
      </c>
      <c r="Y76">
        <v>115.5</v>
      </c>
      <c r="Z76">
        <v>109.4</v>
      </c>
      <c r="AA76">
        <v>114.3</v>
      </c>
      <c r="AB76">
        <v>119.7</v>
      </c>
      <c r="AC76">
        <v>110.7</v>
      </c>
      <c r="AD76">
        <v>114</v>
      </c>
      <c r="AE76">
        <v>119.5</v>
      </c>
      <c r="AF76">
        <v>1569.3</v>
      </c>
      <c r="AG76">
        <v>364.9</v>
      </c>
      <c r="AH76">
        <v>801.7</v>
      </c>
      <c r="AI76">
        <v>3093.7</v>
      </c>
    </row>
    <row r="77" spans="1:37" x14ac:dyDescent="0.25">
      <c r="A77" t="s">
        <v>60</v>
      </c>
      <c r="B77">
        <v>2015</v>
      </c>
      <c r="C77" t="s">
        <v>116</v>
      </c>
      <c r="D77" t="s">
        <v>1239</v>
      </c>
      <c r="E77">
        <v>123.4</v>
      </c>
      <c r="F77">
        <v>124.4</v>
      </c>
      <c r="G77">
        <v>122.1</v>
      </c>
      <c r="H77">
        <v>125.8</v>
      </c>
      <c r="I77">
        <v>111.5</v>
      </c>
      <c r="J77">
        <v>129.4</v>
      </c>
      <c r="K77">
        <v>128.19999999999999</v>
      </c>
      <c r="L77">
        <v>118.8</v>
      </c>
      <c r="M77">
        <v>100</v>
      </c>
      <c r="N77">
        <v>118.6</v>
      </c>
      <c r="O77">
        <v>118.8</v>
      </c>
      <c r="P77">
        <v>126.8</v>
      </c>
      <c r="Q77">
        <v>122.8</v>
      </c>
      <c r="R77">
        <v>124.2</v>
      </c>
      <c r="S77">
        <v>125.4</v>
      </c>
      <c r="T77">
        <v>122.7</v>
      </c>
      <c r="U77">
        <v>125</v>
      </c>
      <c r="V77">
        <v>139.26</v>
      </c>
      <c r="W77">
        <v>120</v>
      </c>
      <c r="X77">
        <v>119.6</v>
      </c>
      <c r="Y77">
        <v>117.7</v>
      </c>
      <c r="Z77">
        <v>110.9</v>
      </c>
      <c r="AA77">
        <v>114.8</v>
      </c>
      <c r="AB77">
        <v>118.7</v>
      </c>
      <c r="AC77">
        <v>110.8</v>
      </c>
      <c r="AD77">
        <v>115</v>
      </c>
      <c r="AE77">
        <v>120.6</v>
      </c>
      <c r="AF77">
        <v>1570.5999999999997</v>
      </c>
      <c r="AG77">
        <v>373.1</v>
      </c>
      <c r="AH77">
        <v>807.5</v>
      </c>
      <c r="AI77">
        <v>3134.66</v>
      </c>
      <c r="AK77">
        <v>63.627010326086953</v>
      </c>
    </row>
    <row r="78" spans="1:37" x14ac:dyDescent="0.25">
      <c r="A78" t="s">
        <v>85</v>
      </c>
      <c r="B78">
        <v>2015</v>
      </c>
      <c r="C78" t="s">
        <v>116</v>
      </c>
      <c r="D78" t="s">
        <v>1239</v>
      </c>
      <c r="E78">
        <v>124.3</v>
      </c>
      <c r="F78">
        <v>126.5</v>
      </c>
      <c r="G78">
        <v>119.5</v>
      </c>
      <c r="H78">
        <v>125.6</v>
      </c>
      <c r="I78">
        <v>104.9</v>
      </c>
      <c r="J78">
        <v>121.6</v>
      </c>
      <c r="K78">
        <v>131.80000000000001</v>
      </c>
      <c r="L78">
        <v>125.1</v>
      </c>
      <c r="M78">
        <v>95</v>
      </c>
      <c r="N78">
        <v>127.7</v>
      </c>
      <c r="O78">
        <v>116.8</v>
      </c>
      <c r="P78">
        <v>128.6</v>
      </c>
      <c r="Q78">
        <v>123.7</v>
      </c>
      <c r="R78">
        <v>128.1</v>
      </c>
      <c r="S78">
        <v>121.3</v>
      </c>
      <c r="T78">
        <v>116.5</v>
      </c>
      <c r="U78">
        <v>120.6</v>
      </c>
      <c r="V78">
        <v>118.1</v>
      </c>
      <c r="W78">
        <v>114</v>
      </c>
      <c r="X78">
        <v>117.7</v>
      </c>
      <c r="Y78">
        <v>114.1</v>
      </c>
      <c r="Z78">
        <v>106.8</v>
      </c>
      <c r="AA78">
        <v>114.9</v>
      </c>
      <c r="AB78">
        <v>120.4</v>
      </c>
      <c r="AC78">
        <v>111.7</v>
      </c>
      <c r="AD78">
        <v>113.2</v>
      </c>
      <c r="AE78">
        <v>118.7</v>
      </c>
      <c r="AF78">
        <v>1571.1000000000001</v>
      </c>
      <c r="AG78">
        <v>358.4</v>
      </c>
      <c r="AH78">
        <v>798.80000000000007</v>
      </c>
      <c r="AI78">
        <v>3088.5</v>
      </c>
      <c r="AK78">
        <v>59.349817105263163</v>
      </c>
    </row>
    <row r="79" spans="1:37" x14ac:dyDescent="0.25">
      <c r="A79" t="s">
        <v>104</v>
      </c>
      <c r="B79">
        <v>2015</v>
      </c>
      <c r="C79" t="s">
        <v>116</v>
      </c>
      <c r="D79" t="s">
        <v>1239</v>
      </c>
      <c r="E79">
        <v>123.7</v>
      </c>
      <c r="F79">
        <v>125.1</v>
      </c>
      <c r="G79">
        <v>121.1</v>
      </c>
      <c r="H79">
        <v>125.7</v>
      </c>
      <c r="I79">
        <v>109.1</v>
      </c>
      <c r="J79">
        <v>125.8</v>
      </c>
      <c r="K79">
        <v>129.4</v>
      </c>
      <c r="L79">
        <v>120.9</v>
      </c>
      <c r="M79">
        <v>98.3</v>
      </c>
      <c r="N79">
        <v>121.6</v>
      </c>
      <c r="O79">
        <v>118</v>
      </c>
      <c r="P79">
        <v>127.6</v>
      </c>
      <c r="Q79">
        <v>123.1</v>
      </c>
      <c r="R79">
        <v>125.2</v>
      </c>
      <c r="S79">
        <v>123.8</v>
      </c>
      <c r="T79">
        <v>120.1</v>
      </c>
      <c r="U79">
        <v>123.3</v>
      </c>
      <c r="V79">
        <v>118.1</v>
      </c>
      <c r="W79">
        <v>117.7</v>
      </c>
      <c r="X79">
        <v>118.7</v>
      </c>
      <c r="Y79">
        <v>116.3</v>
      </c>
      <c r="Z79">
        <v>108.7</v>
      </c>
      <c r="AA79">
        <v>114.9</v>
      </c>
      <c r="AB79">
        <v>119.7</v>
      </c>
      <c r="AC79">
        <v>111.2</v>
      </c>
      <c r="AD79">
        <v>114.1</v>
      </c>
      <c r="AE79">
        <v>119.7</v>
      </c>
      <c r="AF79">
        <v>1569.3999999999996</v>
      </c>
      <c r="AG79">
        <v>367.2</v>
      </c>
      <c r="AH79">
        <v>803.60000000000014</v>
      </c>
      <c r="AI79">
        <v>3101.1999999999994</v>
      </c>
    </row>
    <row r="80" spans="1:37" x14ac:dyDescent="0.25">
      <c r="A80" t="s">
        <v>60</v>
      </c>
      <c r="B80">
        <v>2015</v>
      </c>
      <c r="C80" t="s">
        <v>138</v>
      </c>
      <c r="D80" t="s">
        <v>1240</v>
      </c>
      <c r="E80">
        <v>123.3</v>
      </c>
      <c r="F80">
        <v>124.7</v>
      </c>
      <c r="G80">
        <v>118.9</v>
      </c>
      <c r="H80">
        <v>126</v>
      </c>
      <c r="I80">
        <v>111.8</v>
      </c>
      <c r="J80">
        <v>130.9</v>
      </c>
      <c r="K80">
        <v>128</v>
      </c>
      <c r="L80">
        <v>119.9</v>
      </c>
      <c r="M80">
        <v>98.9</v>
      </c>
      <c r="N80">
        <v>119.4</v>
      </c>
      <c r="O80">
        <v>118.9</v>
      </c>
      <c r="P80">
        <v>127.7</v>
      </c>
      <c r="Q80">
        <v>123.1</v>
      </c>
      <c r="R80">
        <v>124.7</v>
      </c>
      <c r="S80">
        <v>126</v>
      </c>
      <c r="T80">
        <v>122.9</v>
      </c>
      <c r="U80">
        <v>125.5</v>
      </c>
      <c r="V80">
        <v>139.26</v>
      </c>
      <c r="W80">
        <v>120.6</v>
      </c>
      <c r="X80">
        <v>120.2</v>
      </c>
      <c r="Y80">
        <v>118.2</v>
      </c>
      <c r="Z80">
        <v>111.6</v>
      </c>
      <c r="AA80">
        <v>115.5</v>
      </c>
      <c r="AB80">
        <v>119.4</v>
      </c>
      <c r="AC80">
        <v>110.8</v>
      </c>
      <c r="AD80">
        <v>115.5</v>
      </c>
      <c r="AE80">
        <v>121.1</v>
      </c>
      <c r="AF80">
        <v>1571.5</v>
      </c>
      <c r="AG80">
        <v>374.4</v>
      </c>
      <c r="AH80">
        <v>811.19999999999993</v>
      </c>
      <c r="AI80">
        <v>3141.6599999999994</v>
      </c>
      <c r="AK80">
        <v>59.703420454545466</v>
      </c>
    </row>
    <row r="81" spans="1:37" x14ac:dyDescent="0.25">
      <c r="A81" t="s">
        <v>85</v>
      </c>
      <c r="B81">
        <v>2015</v>
      </c>
      <c r="C81" t="s">
        <v>138</v>
      </c>
      <c r="D81" t="s">
        <v>1240</v>
      </c>
      <c r="E81">
        <v>124</v>
      </c>
      <c r="F81">
        <v>126.7</v>
      </c>
      <c r="G81">
        <v>113.5</v>
      </c>
      <c r="H81">
        <v>125.9</v>
      </c>
      <c r="I81">
        <v>104.8</v>
      </c>
      <c r="J81">
        <v>123.8</v>
      </c>
      <c r="K81">
        <v>131.4</v>
      </c>
      <c r="L81">
        <v>127.2</v>
      </c>
      <c r="M81">
        <v>93.2</v>
      </c>
      <c r="N81">
        <v>127.4</v>
      </c>
      <c r="O81">
        <v>117</v>
      </c>
      <c r="P81">
        <v>129.19999999999999</v>
      </c>
      <c r="Q81">
        <v>123.9</v>
      </c>
      <c r="R81">
        <v>128.80000000000001</v>
      </c>
      <c r="S81">
        <v>121.7</v>
      </c>
      <c r="T81">
        <v>116.9</v>
      </c>
      <c r="U81">
        <v>120.9</v>
      </c>
      <c r="V81">
        <v>118.6</v>
      </c>
      <c r="W81">
        <v>114.4</v>
      </c>
      <c r="X81">
        <v>118</v>
      </c>
      <c r="Y81">
        <v>114.3</v>
      </c>
      <c r="Z81">
        <v>108.4</v>
      </c>
      <c r="AA81">
        <v>115.4</v>
      </c>
      <c r="AB81">
        <v>120.6</v>
      </c>
      <c r="AC81">
        <v>111.3</v>
      </c>
      <c r="AD81">
        <v>113.8</v>
      </c>
      <c r="AE81">
        <v>119.1</v>
      </c>
      <c r="AF81">
        <v>1568.0000000000002</v>
      </c>
      <c r="AG81">
        <v>359.5</v>
      </c>
      <c r="AH81">
        <v>801.8</v>
      </c>
      <c r="AI81">
        <v>3091.1000000000004</v>
      </c>
      <c r="AK81">
        <v>62.53257261904762</v>
      </c>
    </row>
    <row r="82" spans="1:37" x14ac:dyDescent="0.25">
      <c r="A82" t="s">
        <v>104</v>
      </c>
      <c r="B82">
        <v>2015</v>
      </c>
      <c r="C82" t="s">
        <v>138</v>
      </c>
      <c r="D82" t="s">
        <v>1240</v>
      </c>
      <c r="E82">
        <v>123.5</v>
      </c>
      <c r="F82">
        <v>125.4</v>
      </c>
      <c r="G82">
        <v>116.8</v>
      </c>
      <c r="H82">
        <v>126</v>
      </c>
      <c r="I82">
        <v>109.2</v>
      </c>
      <c r="J82">
        <v>127.6</v>
      </c>
      <c r="K82">
        <v>129.19999999999999</v>
      </c>
      <c r="L82">
        <v>122.4</v>
      </c>
      <c r="M82">
        <v>97</v>
      </c>
      <c r="N82">
        <v>122.1</v>
      </c>
      <c r="O82">
        <v>118.1</v>
      </c>
      <c r="P82">
        <v>128.4</v>
      </c>
      <c r="Q82">
        <v>123.4</v>
      </c>
      <c r="R82">
        <v>125.8</v>
      </c>
      <c r="S82">
        <v>124.3</v>
      </c>
      <c r="T82">
        <v>120.4</v>
      </c>
      <c r="U82">
        <v>123.7</v>
      </c>
      <c r="V82">
        <v>118.6</v>
      </c>
      <c r="W82">
        <v>118.3</v>
      </c>
      <c r="X82">
        <v>119.2</v>
      </c>
      <c r="Y82">
        <v>116.7</v>
      </c>
      <c r="Z82">
        <v>109.9</v>
      </c>
      <c r="AA82">
        <v>115.4</v>
      </c>
      <c r="AB82">
        <v>120.1</v>
      </c>
      <c r="AC82">
        <v>111</v>
      </c>
      <c r="AD82">
        <v>114.7</v>
      </c>
      <c r="AE82">
        <v>120.2</v>
      </c>
      <c r="AF82">
        <v>1569.1</v>
      </c>
      <c r="AG82">
        <v>368.4</v>
      </c>
      <c r="AH82">
        <v>807.00000000000011</v>
      </c>
      <c r="AI82">
        <v>3107.2000000000003</v>
      </c>
    </row>
    <row r="83" spans="1:37" x14ac:dyDescent="0.25">
      <c r="A83" t="s">
        <v>60</v>
      </c>
      <c r="B83">
        <v>2015</v>
      </c>
      <c r="C83" t="s">
        <v>154</v>
      </c>
      <c r="D83" t="s">
        <v>1241</v>
      </c>
      <c r="E83">
        <v>123.3</v>
      </c>
      <c r="F83">
        <v>125.5</v>
      </c>
      <c r="G83">
        <v>117.2</v>
      </c>
      <c r="H83">
        <v>126.8</v>
      </c>
      <c r="I83">
        <v>111.9</v>
      </c>
      <c r="J83">
        <v>134.19999999999999</v>
      </c>
      <c r="K83">
        <v>127.5</v>
      </c>
      <c r="L83">
        <v>121.5</v>
      </c>
      <c r="M83">
        <v>97.8</v>
      </c>
      <c r="N83">
        <v>119.8</v>
      </c>
      <c r="O83">
        <v>119.4</v>
      </c>
      <c r="P83">
        <v>128.69999999999999</v>
      </c>
      <c r="Q83">
        <v>123.6</v>
      </c>
      <c r="R83">
        <v>125.7</v>
      </c>
      <c r="S83">
        <v>126.4</v>
      </c>
      <c r="T83">
        <v>123.3</v>
      </c>
      <c r="U83">
        <v>126</v>
      </c>
      <c r="V83">
        <v>139.26</v>
      </c>
      <c r="W83">
        <v>121.2</v>
      </c>
      <c r="X83">
        <v>120.9</v>
      </c>
      <c r="Y83">
        <v>118.6</v>
      </c>
      <c r="Z83">
        <v>111.9</v>
      </c>
      <c r="AA83">
        <v>116.2</v>
      </c>
      <c r="AB83">
        <v>119.9</v>
      </c>
      <c r="AC83">
        <v>111.6</v>
      </c>
      <c r="AD83">
        <v>116</v>
      </c>
      <c r="AE83">
        <v>121.5</v>
      </c>
      <c r="AF83">
        <v>1577.2</v>
      </c>
      <c r="AG83">
        <v>375.7</v>
      </c>
      <c r="AH83">
        <v>815.1</v>
      </c>
      <c r="AI83">
        <v>3154.16</v>
      </c>
      <c r="AK83">
        <v>64.309747023809535</v>
      </c>
    </row>
    <row r="84" spans="1:37" x14ac:dyDescent="0.25">
      <c r="A84" t="s">
        <v>85</v>
      </c>
      <c r="B84">
        <v>2015</v>
      </c>
      <c r="C84" t="s">
        <v>154</v>
      </c>
      <c r="D84" t="s">
        <v>1241</v>
      </c>
      <c r="E84">
        <v>123.8</v>
      </c>
      <c r="F84">
        <v>128.19999999999999</v>
      </c>
      <c r="G84">
        <v>110</v>
      </c>
      <c r="H84">
        <v>126.3</v>
      </c>
      <c r="I84">
        <v>104.5</v>
      </c>
      <c r="J84">
        <v>130.6</v>
      </c>
      <c r="K84">
        <v>130.80000000000001</v>
      </c>
      <c r="L84">
        <v>131.30000000000001</v>
      </c>
      <c r="M84">
        <v>91.6</v>
      </c>
      <c r="N84">
        <v>127.7</v>
      </c>
      <c r="O84">
        <v>117.2</v>
      </c>
      <c r="P84">
        <v>129.5</v>
      </c>
      <c r="Q84">
        <v>124.6</v>
      </c>
      <c r="R84">
        <v>130.1</v>
      </c>
      <c r="S84">
        <v>122.1</v>
      </c>
      <c r="T84">
        <v>117.2</v>
      </c>
      <c r="U84">
        <v>121.3</v>
      </c>
      <c r="V84">
        <v>119.2</v>
      </c>
      <c r="W84">
        <v>114.7</v>
      </c>
      <c r="X84">
        <v>118.4</v>
      </c>
      <c r="Y84">
        <v>114.6</v>
      </c>
      <c r="Z84">
        <v>108.4</v>
      </c>
      <c r="AA84">
        <v>115.6</v>
      </c>
      <c r="AB84">
        <v>121.7</v>
      </c>
      <c r="AC84">
        <v>111.8</v>
      </c>
      <c r="AD84">
        <v>114.2</v>
      </c>
      <c r="AE84">
        <v>119.7</v>
      </c>
      <c r="AF84">
        <v>1576.1</v>
      </c>
      <c r="AG84">
        <v>360.6</v>
      </c>
      <c r="AH84">
        <v>804.7</v>
      </c>
      <c r="AI84">
        <v>3105.3999999999992</v>
      </c>
      <c r="AK84">
        <v>54.627359999999996</v>
      </c>
    </row>
    <row r="85" spans="1:37" x14ac:dyDescent="0.25">
      <c r="A85" t="s">
        <v>104</v>
      </c>
      <c r="B85">
        <v>2015</v>
      </c>
      <c r="C85" t="s">
        <v>154</v>
      </c>
      <c r="D85" t="s">
        <v>1241</v>
      </c>
      <c r="E85">
        <v>123.5</v>
      </c>
      <c r="F85">
        <v>126.4</v>
      </c>
      <c r="G85">
        <v>114.4</v>
      </c>
      <c r="H85">
        <v>126.6</v>
      </c>
      <c r="I85">
        <v>109.2</v>
      </c>
      <c r="J85">
        <v>132.5</v>
      </c>
      <c r="K85">
        <v>128.6</v>
      </c>
      <c r="L85">
        <v>124.8</v>
      </c>
      <c r="M85">
        <v>95.7</v>
      </c>
      <c r="N85">
        <v>122.4</v>
      </c>
      <c r="O85">
        <v>118.5</v>
      </c>
      <c r="P85">
        <v>129.1</v>
      </c>
      <c r="Q85">
        <v>124</v>
      </c>
      <c r="R85">
        <v>126.9</v>
      </c>
      <c r="S85">
        <v>124.7</v>
      </c>
      <c r="T85">
        <v>120.8</v>
      </c>
      <c r="U85">
        <v>124.1</v>
      </c>
      <c r="V85">
        <v>119.2</v>
      </c>
      <c r="W85">
        <v>118.7</v>
      </c>
      <c r="X85">
        <v>119.7</v>
      </c>
      <c r="Y85">
        <v>117.1</v>
      </c>
      <c r="Z85">
        <v>110.1</v>
      </c>
      <c r="AA85">
        <v>115.9</v>
      </c>
      <c r="AB85">
        <v>121</v>
      </c>
      <c r="AC85">
        <v>111.7</v>
      </c>
      <c r="AD85">
        <v>115.1</v>
      </c>
      <c r="AE85">
        <v>120.7</v>
      </c>
      <c r="AF85">
        <v>1575.7</v>
      </c>
      <c r="AG85">
        <v>369.6</v>
      </c>
      <c r="AH85">
        <v>810.6</v>
      </c>
      <c r="AI85">
        <v>3120.7</v>
      </c>
    </row>
    <row r="86" spans="1:37" x14ac:dyDescent="0.25">
      <c r="A86" t="s">
        <v>60</v>
      </c>
      <c r="B86">
        <v>2015</v>
      </c>
      <c r="C86" t="s">
        <v>167</v>
      </c>
      <c r="D86" t="s">
        <v>1242</v>
      </c>
      <c r="E86">
        <v>123.5</v>
      </c>
      <c r="F86">
        <v>127.1</v>
      </c>
      <c r="G86">
        <v>117.3</v>
      </c>
      <c r="H86">
        <v>127.7</v>
      </c>
      <c r="I86">
        <v>112.5</v>
      </c>
      <c r="J86">
        <v>134.1</v>
      </c>
      <c r="K86">
        <v>128.5</v>
      </c>
      <c r="L86">
        <v>124.3</v>
      </c>
      <c r="M86">
        <v>97.6</v>
      </c>
      <c r="N86">
        <v>120.7</v>
      </c>
      <c r="O86">
        <v>120.2</v>
      </c>
      <c r="P86">
        <v>129.80000000000001</v>
      </c>
      <c r="Q86">
        <v>124.4</v>
      </c>
      <c r="R86">
        <v>126.7</v>
      </c>
      <c r="S86">
        <v>127.3</v>
      </c>
      <c r="T86">
        <v>124.1</v>
      </c>
      <c r="U86">
        <v>126.8</v>
      </c>
      <c r="V86">
        <v>139.26</v>
      </c>
      <c r="W86">
        <v>121.9</v>
      </c>
      <c r="X86">
        <v>121.5</v>
      </c>
      <c r="Y86">
        <v>119.4</v>
      </c>
      <c r="Z86">
        <v>113.3</v>
      </c>
      <c r="AA86">
        <v>116.7</v>
      </c>
      <c r="AB86">
        <v>120.5</v>
      </c>
      <c r="AC86">
        <v>112.3</v>
      </c>
      <c r="AD86">
        <v>116.9</v>
      </c>
      <c r="AE86">
        <v>122.4</v>
      </c>
      <c r="AF86">
        <v>1587.7</v>
      </c>
      <c r="AG86">
        <v>378.2</v>
      </c>
      <c r="AH86">
        <v>820.59999999999991</v>
      </c>
      <c r="AI86">
        <v>3174.36</v>
      </c>
      <c r="AK86">
        <v>19.901683749999997</v>
      </c>
    </row>
    <row r="87" spans="1:37" x14ac:dyDescent="0.25">
      <c r="A87" t="s">
        <v>85</v>
      </c>
      <c r="B87">
        <v>2015</v>
      </c>
      <c r="C87" t="s">
        <v>167</v>
      </c>
      <c r="D87" t="s">
        <v>1242</v>
      </c>
      <c r="E87">
        <v>123.8</v>
      </c>
      <c r="F87">
        <v>129.69999999999999</v>
      </c>
      <c r="G87">
        <v>111.3</v>
      </c>
      <c r="H87">
        <v>126.6</v>
      </c>
      <c r="I87">
        <v>105.2</v>
      </c>
      <c r="J87">
        <v>130.80000000000001</v>
      </c>
      <c r="K87">
        <v>135.6</v>
      </c>
      <c r="L87">
        <v>142.6</v>
      </c>
      <c r="M87">
        <v>90.8</v>
      </c>
      <c r="N87">
        <v>128.80000000000001</v>
      </c>
      <c r="O87">
        <v>117.7</v>
      </c>
      <c r="P87">
        <v>129.9</v>
      </c>
      <c r="Q87">
        <v>126.1</v>
      </c>
      <c r="R87">
        <v>131.30000000000001</v>
      </c>
      <c r="S87">
        <v>122.4</v>
      </c>
      <c r="T87">
        <v>117.4</v>
      </c>
      <c r="U87">
        <v>121.6</v>
      </c>
      <c r="V87">
        <v>119.6</v>
      </c>
      <c r="W87">
        <v>114.9</v>
      </c>
      <c r="X87">
        <v>118.7</v>
      </c>
      <c r="Y87">
        <v>114.9</v>
      </c>
      <c r="Z87">
        <v>110.8</v>
      </c>
      <c r="AA87">
        <v>116</v>
      </c>
      <c r="AB87">
        <v>122</v>
      </c>
      <c r="AC87">
        <v>112.4</v>
      </c>
      <c r="AD87">
        <v>115.2</v>
      </c>
      <c r="AE87">
        <v>120.7</v>
      </c>
      <c r="AF87">
        <v>1598.9</v>
      </c>
      <c r="AG87">
        <v>361.4</v>
      </c>
      <c r="AH87">
        <v>810.00000000000011</v>
      </c>
      <c r="AI87">
        <v>3136.1000000000004</v>
      </c>
      <c r="AK87">
        <v>30.605539617647054</v>
      </c>
    </row>
    <row r="88" spans="1:37" x14ac:dyDescent="0.25">
      <c r="A88" t="s">
        <v>104</v>
      </c>
      <c r="B88">
        <v>2015</v>
      </c>
      <c r="C88" t="s">
        <v>167</v>
      </c>
      <c r="D88" t="s">
        <v>1242</v>
      </c>
      <c r="E88">
        <v>123.6</v>
      </c>
      <c r="F88">
        <v>128</v>
      </c>
      <c r="G88">
        <v>115</v>
      </c>
      <c r="H88">
        <v>127.3</v>
      </c>
      <c r="I88">
        <v>109.8</v>
      </c>
      <c r="J88">
        <v>132.6</v>
      </c>
      <c r="K88">
        <v>130.9</v>
      </c>
      <c r="L88">
        <v>130.5</v>
      </c>
      <c r="M88">
        <v>95.3</v>
      </c>
      <c r="N88">
        <v>123.4</v>
      </c>
      <c r="O88">
        <v>119.2</v>
      </c>
      <c r="P88">
        <v>129.80000000000001</v>
      </c>
      <c r="Q88">
        <v>125</v>
      </c>
      <c r="R88">
        <v>127.9</v>
      </c>
      <c r="S88">
        <v>125.4</v>
      </c>
      <c r="T88">
        <v>121.3</v>
      </c>
      <c r="U88">
        <v>124.7</v>
      </c>
      <c r="V88">
        <v>119.6</v>
      </c>
      <c r="W88">
        <v>119.2</v>
      </c>
      <c r="X88">
        <v>120.2</v>
      </c>
      <c r="Y88">
        <v>117.7</v>
      </c>
      <c r="Z88">
        <v>112</v>
      </c>
      <c r="AA88">
        <v>116.3</v>
      </c>
      <c r="AB88">
        <v>121.4</v>
      </c>
      <c r="AC88">
        <v>112.3</v>
      </c>
      <c r="AD88">
        <v>116.1</v>
      </c>
      <c r="AE88">
        <v>121.6</v>
      </c>
      <c r="AF88">
        <v>1590.4</v>
      </c>
      <c r="AG88">
        <v>371.4</v>
      </c>
      <c r="AH88">
        <v>816</v>
      </c>
      <c r="AI88">
        <v>3144.5</v>
      </c>
    </row>
    <row r="89" spans="1:37" x14ac:dyDescent="0.25">
      <c r="A89" t="s">
        <v>60</v>
      </c>
      <c r="B89">
        <v>2015</v>
      </c>
      <c r="C89" t="s">
        <v>177</v>
      </c>
      <c r="D89" t="s">
        <v>1243</v>
      </c>
      <c r="E89">
        <v>124.1</v>
      </c>
      <c r="F89">
        <v>130.4</v>
      </c>
      <c r="G89">
        <v>122.1</v>
      </c>
      <c r="H89">
        <v>128.69999999999999</v>
      </c>
      <c r="I89">
        <v>114.1</v>
      </c>
      <c r="J89">
        <v>133.19999999999999</v>
      </c>
      <c r="K89">
        <v>135.19999999999999</v>
      </c>
      <c r="L89">
        <v>131.9</v>
      </c>
      <c r="M89">
        <v>96.3</v>
      </c>
      <c r="N89">
        <v>123</v>
      </c>
      <c r="O89">
        <v>121.1</v>
      </c>
      <c r="P89">
        <v>131.19999999999999</v>
      </c>
      <c r="Q89">
        <v>126.6</v>
      </c>
      <c r="R89">
        <v>128.19999999999999</v>
      </c>
      <c r="S89">
        <v>128.4</v>
      </c>
      <c r="T89">
        <v>125.1</v>
      </c>
      <c r="U89">
        <v>128</v>
      </c>
      <c r="V89">
        <v>139.26</v>
      </c>
      <c r="W89">
        <v>122.6</v>
      </c>
      <c r="X89">
        <v>122.8</v>
      </c>
      <c r="Y89">
        <v>120.4</v>
      </c>
      <c r="Z89">
        <v>114.2</v>
      </c>
      <c r="AA89">
        <v>117.9</v>
      </c>
      <c r="AB89">
        <v>122</v>
      </c>
      <c r="AC89">
        <v>113</v>
      </c>
      <c r="AD89">
        <v>117.9</v>
      </c>
      <c r="AE89">
        <v>124.1</v>
      </c>
      <c r="AF89">
        <v>1617.8999999999999</v>
      </c>
      <c r="AG89">
        <v>381.5</v>
      </c>
      <c r="AH89">
        <v>828.19999999999993</v>
      </c>
      <c r="AI89">
        <v>3217.6599999999994</v>
      </c>
      <c r="AK89">
        <v>43.347552547619046</v>
      </c>
    </row>
    <row r="90" spans="1:37" x14ac:dyDescent="0.25">
      <c r="A90" t="s">
        <v>85</v>
      </c>
      <c r="B90">
        <v>2015</v>
      </c>
      <c r="C90" t="s">
        <v>177</v>
      </c>
      <c r="D90" t="s">
        <v>1243</v>
      </c>
      <c r="E90">
        <v>123.6</v>
      </c>
      <c r="F90">
        <v>134.4</v>
      </c>
      <c r="G90">
        <v>120.9</v>
      </c>
      <c r="H90">
        <v>127.3</v>
      </c>
      <c r="I90">
        <v>106</v>
      </c>
      <c r="J90">
        <v>132.30000000000001</v>
      </c>
      <c r="K90">
        <v>146.69999999999999</v>
      </c>
      <c r="L90">
        <v>148.1</v>
      </c>
      <c r="M90">
        <v>89.8</v>
      </c>
      <c r="N90">
        <v>130.5</v>
      </c>
      <c r="O90">
        <v>118</v>
      </c>
      <c r="P90">
        <v>130.5</v>
      </c>
      <c r="Q90">
        <v>128.5</v>
      </c>
      <c r="R90">
        <v>132.1</v>
      </c>
      <c r="S90">
        <v>123.2</v>
      </c>
      <c r="T90">
        <v>117.6</v>
      </c>
      <c r="U90">
        <v>122.3</v>
      </c>
      <c r="V90">
        <v>119</v>
      </c>
      <c r="W90">
        <v>115.1</v>
      </c>
      <c r="X90">
        <v>119.2</v>
      </c>
      <c r="Y90">
        <v>115.4</v>
      </c>
      <c r="Z90">
        <v>111.7</v>
      </c>
      <c r="AA90">
        <v>116.2</v>
      </c>
      <c r="AB90">
        <v>123.8</v>
      </c>
      <c r="AC90">
        <v>112.5</v>
      </c>
      <c r="AD90">
        <v>116</v>
      </c>
      <c r="AE90">
        <v>121.7</v>
      </c>
      <c r="AF90">
        <v>1636.6</v>
      </c>
      <c r="AG90">
        <v>363.1</v>
      </c>
      <c r="AH90">
        <v>814.8</v>
      </c>
      <c r="AI90">
        <v>3180.7</v>
      </c>
      <c r="AK90">
        <v>44.190017605263151</v>
      </c>
    </row>
    <row r="91" spans="1:37" x14ac:dyDescent="0.25">
      <c r="A91" t="s">
        <v>104</v>
      </c>
      <c r="B91">
        <v>2015</v>
      </c>
      <c r="C91" t="s">
        <v>177</v>
      </c>
      <c r="D91" t="s">
        <v>1243</v>
      </c>
      <c r="E91">
        <v>123.9</v>
      </c>
      <c r="F91">
        <v>131.80000000000001</v>
      </c>
      <c r="G91">
        <v>121.6</v>
      </c>
      <c r="H91">
        <v>128.19999999999999</v>
      </c>
      <c r="I91">
        <v>111.1</v>
      </c>
      <c r="J91">
        <v>132.80000000000001</v>
      </c>
      <c r="K91">
        <v>139.1</v>
      </c>
      <c r="L91">
        <v>137.4</v>
      </c>
      <c r="M91">
        <v>94.1</v>
      </c>
      <c r="N91">
        <v>125.5</v>
      </c>
      <c r="O91">
        <v>119.8</v>
      </c>
      <c r="P91">
        <v>130.9</v>
      </c>
      <c r="Q91">
        <v>127.3</v>
      </c>
      <c r="R91">
        <v>129.19999999999999</v>
      </c>
      <c r="S91">
        <v>126.4</v>
      </c>
      <c r="T91">
        <v>122</v>
      </c>
      <c r="U91">
        <v>125.7</v>
      </c>
      <c r="V91">
        <v>119</v>
      </c>
      <c r="W91">
        <v>119.8</v>
      </c>
      <c r="X91">
        <v>121.1</v>
      </c>
      <c r="Y91">
        <v>118.5</v>
      </c>
      <c r="Z91">
        <v>112.9</v>
      </c>
      <c r="AA91">
        <v>116.9</v>
      </c>
      <c r="AB91">
        <v>123.1</v>
      </c>
      <c r="AC91">
        <v>112.8</v>
      </c>
      <c r="AD91">
        <v>117</v>
      </c>
      <c r="AE91">
        <v>123</v>
      </c>
      <c r="AF91">
        <v>1623.5</v>
      </c>
      <c r="AG91">
        <v>374.1</v>
      </c>
      <c r="AH91">
        <v>822.3</v>
      </c>
      <c r="AI91">
        <v>3187.8999999999996</v>
      </c>
    </row>
    <row r="92" spans="1:37" x14ac:dyDescent="0.25">
      <c r="A92" t="s">
        <v>60</v>
      </c>
      <c r="B92">
        <v>2015</v>
      </c>
      <c r="C92" t="s">
        <v>194</v>
      </c>
      <c r="D92" t="s">
        <v>1244</v>
      </c>
      <c r="E92">
        <v>124</v>
      </c>
      <c r="F92">
        <v>131.5</v>
      </c>
      <c r="G92">
        <v>122</v>
      </c>
      <c r="H92">
        <v>128.69999999999999</v>
      </c>
      <c r="I92">
        <v>113.5</v>
      </c>
      <c r="J92">
        <v>133.30000000000001</v>
      </c>
      <c r="K92">
        <v>140.80000000000001</v>
      </c>
      <c r="L92">
        <v>133.80000000000001</v>
      </c>
      <c r="M92">
        <v>94.1</v>
      </c>
      <c r="N92">
        <v>123.4</v>
      </c>
      <c r="O92">
        <v>121</v>
      </c>
      <c r="P92">
        <v>131.69999999999999</v>
      </c>
      <c r="Q92">
        <v>127.5</v>
      </c>
      <c r="R92">
        <v>129.4</v>
      </c>
      <c r="S92">
        <v>128.80000000000001</v>
      </c>
      <c r="T92">
        <v>125.5</v>
      </c>
      <c r="U92">
        <v>128.30000000000001</v>
      </c>
      <c r="V92">
        <v>139.26</v>
      </c>
      <c r="W92">
        <v>123</v>
      </c>
      <c r="X92">
        <v>123</v>
      </c>
      <c r="Y92">
        <v>120.8</v>
      </c>
      <c r="Z92">
        <v>114.1</v>
      </c>
      <c r="AA92">
        <v>118</v>
      </c>
      <c r="AB92">
        <v>122.9</v>
      </c>
      <c r="AC92">
        <v>112.7</v>
      </c>
      <c r="AD92">
        <v>118.1</v>
      </c>
      <c r="AE92">
        <v>124.7</v>
      </c>
      <c r="AF92">
        <v>1625.3</v>
      </c>
      <c r="AG92">
        <v>382.6</v>
      </c>
      <c r="AH92">
        <v>829.6</v>
      </c>
      <c r="AI92">
        <v>3229.16</v>
      </c>
      <c r="AK92">
        <v>40.658228000000001</v>
      </c>
    </row>
    <row r="93" spans="1:37" x14ac:dyDescent="0.25">
      <c r="A93" t="s">
        <v>85</v>
      </c>
      <c r="B93">
        <v>2015</v>
      </c>
      <c r="C93" t="s">
        <v>194</v>
      </c>
      <c r="D93" t="s">
        <v>1244</v>
      </c>
      <c r="E93">
        <v>123.2</v>
      </c>
      <c r="F93">
        <v>134.30000000000001</v>
      </c>
      <c r="G93">
        <v>119.5</v>
      </c>
      <c r="H93">
        <v>127.7</v>
      </c>
      <c r="I93">
        <v>106.3</v>
      </c>
      <c r="J93">
        <v>132.80000000000001</v>
      </c>
      <c r="K93">
        <v>153.5</v>
      </c>
      <c r="L93">
        <v>149.5</v>
      </c>
      <c r="M93">
        <v>85.7</v>
      </c>
      <c r="N93">
        <v>131.5</v>
      </c>
      <c r="O93">
        <v>118.3</v>
      </c>
      <c r="P93">
        <v>131.1</v>
      </c>
      <c r="Q93">
        <v>129.5</v>
      </c>
      <c r="R93">
        <v>133.1</v>
      </c>
      <c r="S93">
        <v>123.5</v>
      </c>
      <c r="T93">
        <v>117.9</v>
      </c>
      <c r="U93">
        <v>122.7</v>
      </c>
      <c r="V93">
        <v>119.9</v>
      </c>
      <c r="W93">
        <v>115.3</v>
      </c>
      <c r="X93">
        <v>119.5</v>
      </c>
      <c r="Y93">
        <v>116</v>
      </c>
      <c r="Z93">
        <v>111.5</v>
      </c>
      <c r="AA93">
        <v>116.6</v>
      </c>
      <c r="AB93">
        <v>125.4</v>
      </c>
      <c r="AC93">
        <v>111.7</v>
      </c>
      <c r="AD93">
        <v>116.3</v>
      </c>
      <c r="AE93">
        <v>122.4</v>
      </c>
      <c r="AF93">
        <v>1642.8999999999999</v>
      </c>
      <c r="AG93">
        <v>364.1</v>
      </c>
      <c r="AH93">
        <v>817</v>
      </c>
      <c r="AI93">
        <v>3192.3</v>
      </c>
      <c r="AK93">
        <v>43.340640499999999</v>
      </c>
    </row>
    <row r="94" spans="1:37" x14ac:dyDescent="0.25">
      <c r="A94" t="s">
        <v>104</v>
      </c>
      <c r="B94">
        <v>2015</v>
      </c>
      <c r="C94" t="s">
        <v>194</v>
      </c>
      <c r="D94" t="s">
        <v>1244</v>
      </c>
      <c r="E94">
        <v>123.7</v>
      </c>
      <c r="F94">
        <v>132.5</v>
      </c>
      <c r="G94">
        <v>121</v>
      </c>
      <c r="H94">
        <v>128.30000000000001</v>
      </c>
      <c r="I94">
        <v>110.9</v>
      </c>
      <c r="J94">
        <v>133.1</v>
      </c>
      <c r="K94">
        <v>145.1</v>
      </c>
      <c r="L94">
        <v>139.1</v>
      </c>
      <c r="M94">
        <v>91.3</v>
      </c>
      <c r="N94">
        <v>126.1</v>
      </c>
      <c r="O94">
        <v>119.9</v>
      </c>
      <c r="P94">
        <v>131.4</v>
      </c>
      <c r="Q94">
        <v>128.19999999999999</v>
      </c>
      <c r="R94">
        <v>130.4</v>
      </c>
      <c r="S94">
        <v>126.7</v>
      </c>
      <c r="T94">
        <v>122.3</v>
      </c>
      <c r="U94">
        <v>126.1</v>
      </c>
      <c r="V94">
        <v>119.9</v>
      </c>
      <c r="W94">
        <v>120.1</v>
      </c>
      <c r="X94">
        <v>121.3</v>
      </c>
      <c r="Y94">
        <v>119</v>
      </c>
      <c r="Z94">
        <v>112.7</v>
      </c>
      <c r="AA94">
        <v>117.2</v>
      </c>
      <c r="AB94">
        <v>124.4</v>
      </c>
      <c r="AC94">
        <v>112.3</v>
      </c>
      <c r="AD94">
        <v>117.2</v>
      </c>
      <c r="AE94">
        <v>123.6</v>
      </c>
      <c r="AF94">
        <v>1630.6000000000001</v>
      </c>
      <c r="AG94">
        <v>375.1</v>
      </c>
      <c r="AH94">
        <v>824.1</v>
      </c>
      <c r="AI94">
        <v>3200.2000000000003</v>
      </c>
    </row>
    <row r="95" spans="1:37" x14ac:dyDescent="0.25">
      <c r="A95" t="s">
        <v>60</v>
      </c>
      <c r="B95">
        <v>2015</v>
      </c>
      <c r="C95" t="s">
        <v>213</v>
      </c>
      <c r="D95" t="s">
        <v>1245</v>
      </c>
      <c r="E95">
        <v>124.7</v>
      </c>
      <c r="F95">
        <v>131.30000000000001</v>
      </c>
      <c r="G95">
        <v>121.3</v>
      </c>
      <c r="H95">
        <v>128.80000000000001</v>
      </c>
      <c r="I95">
        <v>114</v>
      </c>
      <c r="J95">
        <v>134.19999999999999</v>
      </c>
      <c r="K95">
        <v>153.6</v>
      </c>
      <c r="L95">
        <v>137.9</v>
      </c>
      <c r="M95">
        <v>93.1</v>
      </c>
      <c r="N95">
        <v>123.9</v>
      </c>
      <c r="O95">
        <v>121.5</v>
      </c>
      <c r="P95">
        <v>132.5</v>
      </c>
      <c r="Q95">
        <v>129.80000000000001</v>
      </c>
      <c r="R95">
        <v>130.1</v>
      </c>
      <c r="S95">
        <v>129.5</v>
      </c>
      <c r="T95">
        <v>126.3</v>
      </c>
      <c r="U95">
        <v>129</v>
      </c>
      <c r="V95">
        <v>139.26</v>
      </c>
      <c r="W95">
        <v>123.8</v>
      </c>
      <c r="X95">
        <v>123.7</v>
      </c>
      <c r="Y95">
        <v>121.1</v>
      </c>
      <c r="Z95">
        <v>113.6</v>
      </c>
      <c r="AA95">
        <v>118.5</v>
      </c>
      <c r="AB95">
        <v>123.6</v>
      </c>
      <c r="AC95">
        <v>112.5</v>
      </c>
      <c r="AD95">
        <v>118.2</v>
      </c>
      <c r="AE95">
        <v>126.1</v>
      </c>
      <c r="AF95">
        <v>1646.6</v>
      </c>
      <c r="AG95">
        <v>384.8</v>
      </c>
      <c r="AH95">
        <v>831.2</v>
      </c>
      <c r="AI95">
        <v>3255.76</v>
      </c>
      <c r="AK95">
        <v>54.794569624999994</v>
      </c>
    </row>
    <row r="96" spans="1:37" x14ac:dyDescent="0.25">
      <c r="A96" t="s">
        <v>85</v>
      </c>
      <c r="B96">
        <v>2015</v>
      </c>
      <c r="C96" t="s">
        <v>213</v>
      </c>
      <c r="D96" t="s">
        <v>1245</v>
      </c>
      <c r="E96">
        <v>123.1</v>
      </c>
      <c r="F96">
        <v>131.69999999999999</v>
      </c>
      <c r="G96">
        <v>118.1</v>
      </c>
      <c r="H96">
        <v>128</v>
      </c>
      <c r="I96">
        <v>106.8</v>
      </c>
      <c r="J96">
        <v>130.1</v>
      </c>
      <c r="K96">
        <v>165.5</v>
      </c>
      <c r="L96">
        <v>156</v>
      </c>
      <c r="M96">
        <v>85.3</v>
      </c>
      <c r="N96">
        <v>132.69999999999999</v>
      </c>
      <c r="O96">
        <v>118.8</v>
      </c>
      <c r="P96">
        <v>131.69999999999999</v>
      </c>
      <c r="Q96">
        <v>131.1</v>
      </c>
      <c r="R96">
        <v>134.19999999999999</v>
      </c>
      <c r="S96">
        <v>123.7</v>
      </c>
      <c r="T96">
        <v>118.2</v>
      </c>
      <c r="U96">
        <v>122.9</v>
      </c>
      <c r="V96">
        <v>120.9</v>
      </c>
      <c r="W96">
        <v>115.3</v>
      </c>
      <c r="X96">
        <v>120</v>
      </c>
      <c r="Y96">
        <v>116.6</v>
      </c>
      <c r="Z96">
        <v>109.9</v>
      </c>
      <c r="AA96">
        <v>117.2</v>
      </c>
      <c r="AB96">
        <v>126.2</v>
      </c>
      <c r="AC96">
        <v>112</v>
      </c>
      <c r="AD96">
        <v>116.2</v>
      </c>
      <c r="AE96">
        <v>123.2</v>
      </c>
      <c r="AF96">
        <v>1658.8999999999999</v>
      </c>
      <c r="AG96">
        <v>364.8</v>
      </c>
      <c r="AH96">
        <v>818.1</v>
      </c>
      <c r="AI96">
        <v>3212.2</v>
      </c>
      <c r="AK96">
        <v>61.216117289473672</v>
      </c>
    </row>
    <row r="97" spans="1:37" x14ac:dyDescent="0.25">
      <c r="A97" t="s">
        <v>104</v>
      </c>
      <c r="B97">
        <v>2015</v>
      </c>
      <c r="C97" t="s">
        <v>213</v>
      </c>
      <c r="D97" t="s">
        <v>1245</v>
      </c>
      <c r="E97">
        <v>124.2</v>
      </c>
      <c r="F97">
        <v>131.4</v>
      </c>
      <c r="G97">
        <v>120.1</v>
      </c>
      <c r="H97">
        <v>128.5</v>
      </c>
      <c r="I97">
        <v>111.4</v>
      </c>
      <c r="J97">
        <v>132.30000000000001</v>
      </c>
      <c r="K97">
        <v>157.6</v>
      </c>
      <c r="L97">
        <v>144</v>
      </c>
      <c r="M97">
        <v>90.5</v>
      </c>
      <c r="N97">
        <v>126.8</v>
      </c>
      <c r="O97">
        <v>120.4</v>
      </c>
      <c r="P97">
        <v>132.1</v>
      </c>
      <c r="Q97">
        <v>130.30000000000001</v>
      </c>
      <c r="R97">
        <v>131.19999999999999</v>
      </c>
      <c r="S97">
        <v>127.2</v>
      </c>
      <c r="T97">
        <v>122.9</v>
      </c>
      <c r="U97">
        <v>126.6</v>
      </c>
      <c r="V97">
        <v>120.9</v>
      </c>
      <c r="W97">
        <v>120.6</v>
      </c>
      <c r="X97">
        <v>122</v>
      </c>
      <c r="Y97">
        <v>119.4</v>
      </c>
      <c r="Z97">
        <v>111.7</v>
      </c>
      <c r="AA97">
        <v>117.8</v>
      </c>
      <c r="AB97">
        <v>125.1</v>
      </c>
      <c r="AC97">
        <v>112.3</v>
      </c>
      <c r="AD97">
        <v>117.2</v>
      </c>
      <c r="AE97">
        <v>124.8</v>
      </c>
      <c r="AF97">
        <v>1649.6</v>
      </c>
      <c r="AG97">
        <v>376.70000000000005</v>
      </c>
      <c r="AH97">
        <v>825.5</v>
      </c>
      <c r="AI97">
        <v>3224.5</v>
      </c>
    </row>
    <row r="98" spans="1:37" x14ac:dyDescent="0.25">
      <c r="A98" t="s">
        <v>60</v>
      </c>
      <c r="B98">
        <v>2015</v>
      </c>
      <c r="C98" t="s">
        <v>228</v>
      </c>
      <c r="D98" t="s">
        <v>1246</v>
      </c>
      <c r="E98">
        <v>125.1</v>
      </c>
      <c r="F98">
        <v>131.1</v>
      </c>
      <c r="G98">
        <v>120.7</v>
      </c>
      <c r="H98">
        <v>129.19999999999999</v>
      </c>
      <c r="I98">
        <v>114.7</v>
      </c>
      <c r="J98">
        <v>132.30000000000001</v>
      </c>
      <c r="K98">
        <v>158.9</v>
      </c>
      <c r="L98">
        <v>142.1</v>
      </c>
      <c r="M98">
        <v>92.5</v>
      </c>
      <c r="N98">
        <v>125.4</v>
      </c>
      <c r="O98">
        <v>121.9</v>
      </c>
      <c r="P98">
        <v>132.69999999999999</v>
      </c>
      <c r="Q98">
        <v>131</v>
      </c>
      <c r="R98">
        <v>131</v>
      </c>
      <c r="S98">
        <v>130.4</v>
      </c>
      <c r="T98">
        <v>126.8</v>
      </c>
      <c r="U98">
        <v>129.9</v>
      </c>
      <c r="V98">
        <v>139.26</v>
      </c>
      <c r="W98">
        <v>123.7</v>
      </c>
      <c r="X98">
        <v>124.5</v>
      </c>
      <c r="Y98">
        <v>121.4</v>
      </c>
      <c r="Z98">
        <v>113.8</v>
      </c>
      <c r="AA98">
        <v>119.6</v>
      </c>
      <c r="AB98">
        <v>124.5</v>
      </c>
      <c r="AC98">
        <v>113.7</v>
      </c>
      <c r="AD98">
        <v>118.8</v>
      </c>
      <c r="AE98">
        <v>127</v>
      </c>
      <c r="AF98">
        <v>1657.6000000000001</v>
      </c>
      <c r="AG98">
        <v>387.1</v>
      </c>
      <c r="AH98">
        <v>836.3</v>
      </c>
      <c r="AI98">
        <v>3274.96</v>
      </c>
      <c r="AK98">
        <v>63.396976500000008</v>
      </c>
    </row>
    <row r="99" spans="1:37" x14ac:dyDescent="0.25">
      <c r="A99" t="s">
        <v>85</v>
      </c>
      <c r="B99">
        <v>2015</v>
      </c>
      <c r="C99" t="s">
        <v>228</v>
      </c>
      <c r="D99" t="s">
        <v>1246</v>
      </c>
      <c r="E99">
        <v>123.4</v>
      </c>
      <c r="F99">
        <v>129</v>
      </c>
      <c r="G99">
        <v>115.6</v>
      </c>
      <c r="H99">
        <v>128.30000000000001</v>
      </c>
      <c r="I99">
        <v>107</v>
      </c>
      <c r="J99">
        <v>124</v>
      </c>
      <c r="K99">
        <v>168.5</v>
      </c>
      <c r="L99">
        <v>165.4</v>
      </c>
      <c r="M99">
        <v>86.3</v>
      </c>
      <c r="N99">
        <v>134.4</v>
      </c>
      <c r="O99">
        <v>119.1</v>
      </c>
      <c r="P99">
        <v>132.30000000000001</v>
      </c>
      <c r="Q99">
        <v>131.5</v>
      </c>
      <c r="R99">
        <v>134.69999999999999</v>
      </c>
      <c r="S99">
        <v>124</v>
      </c>
      <c r="T99">
        <v>118.6</v>
      </c>
      <c r="U99">
        <v>123.2</v>
      </c>
      <c r="V99">
        <v>121.6</v>
      </c>
      <c r="W99">
        <v>115.1</v>
      </c>
      <c r="X99">
        <v>120.4</v>
      </c>
      <c r="Y99">
        <v>117.1</v>
      </c>
      <c r="Z99">
        <v>109.1</v>
      </c>
      <c r="AA99">
        <v>117.3</v>
      </c>
      <c r="AB99">
        <v>126.5</v>
      </c>
      <c r="AC99">
        <v>112.9</v>
      </c>
      <c r="AD99">
        <v>116.2</v>
      </c>
      <c r="AE99">
        <v>123.5</v>
      </c>
      <c r="AF99">
        <v>1664.8</v>
      </c>
      <c r="AG99">
        <v>365.8</v>
      </c>
      <c r="AH99">
        <v>819.50000000000011</v>
      </c>
      <c r="AI99">
        <v>3221.4999999999995</v>
      </c>
      <c r="AK99">
        <v>66.953084852941174</v>
      </c>
    </row>
    <row r="100" spans="1:37" x14ac:dyDescent="0.25">
      <c r="A100" t="s">
        <v>104</v>
      </c>
      <c r="B100">
        <v>2015</v>
      </c>
      <c r="C100" t="s">
        <v>228</v>
      </c>
      <c r="D100" t="s">
        <v>1246</v>
      </c>
      <c r="E100">
        <v>124.6</v>
      </c>
      <c r="F100">
        <v>130.4</v>
      </c>
      <c r="G100">
        <v>118.7</v>
      </c>
      <c r="H100">
        <v>128.9</v>
      </c>
      <c r="I100">
        <v>111.9</v>
      </c>
      <c r="J100">
        <v>128.4</v>
      </c>
      <c r="K100">
        <v>162.19999999999999</v>
      </c>
      <c r="L100">
        <v>150</v>
      </c>
      <c r="M100">
        <v>90.4</v>
      </c>
      <c r="N100">
        <v>128.4</v>
      </c>
      <c r="O100">
        <v>120.7</v>
      </c>
      <c r="P100">
        <v>132.5</v>
      </c>
      <c r="Q100">
        <v>131.19999999999999</v>
      </c>
      <c r="R100">
        <v>132</v>
      </c>
      <c r="S100">
        <v>127.9</v>
      </c>
      <c r="T100">
        <v>123.4</v>
      </c>
      <c r="U100">
        <v>127.2</v>
      </c>
      <c r="V100">
        <v>121.6</v>
      </c>
      <c r="W100">
        <v>120.4</v>
      </c>
      <c r="X100">
        <v>122.6</v>
      </c>
      <c r="Y100">
        <v>119.8</v>
      </c>
      <c r="Z100">
        <v>111.3</v>
      </c>
      <c r="AA100">
        <v>118.3</v>
      </c>
      <c r="AB100">
        <v>125.7</v>
      </c>
      <c r="AC100">
        <v>113.4</v>
      </c>
      <c r="AD100">
        <v>117.5</v>
      </c>
      <c r="AE100">
        <v>125.4</v>
      </c>
      <c r="AF100">
        <v>1658.3000000000002</v>
      </c>
      <c r="AG100">
        <v>378.5</v>
      </c>
      <c r="AH100">
        <v>828.6</v>
      </c>
      <c r="AI100">
        <v>3239.4</v>
      </c>
    </row>
    <row r="101" spans="1:37" x14ac:dyDescent="0.25">
      <c r="A101" t="s">
        <v>60</v>
      </c>
      <c r="B101">
        <v>2015</v>
      </c>
      <c r="C101" t="s">
        <v>238</v>
      </c>
      <c r="D101" t="s">
        <v>1247</v>
      </c>
      <c r="E101">
        <v>125.6</v>
      </c>
      <c r="F101">
        <v>130.4</v>
      </c>
      <c r="G101">
        <v>120.8</v>
      </c>
      <c r="H101">
        <v>129.4</v>
      </c>
      <c r="I101">
        <v>115.8</v>
      </c>
      <c r="J101">
        <v>133.19999999999999</v>
      </c>
      <c r="K101">
        <v>157.69999999999999</v>
      </c>
      <c r="L101">
        <v>154.19999999999999</v>
      </c>
      <c r="M101">
        <v>93.7</v>
      </c>
      <c r="N101">
        <v>126.6</v>
      </c>
      <c r="O101">
        <v>122.3</v>
      </c>
      <c r="P101">
        <v>133.1</v>
      </c>
      <c r="Q101">
        <v>131.80000000000001</v>
      </c>
      <c r="R101">
        <v>131.5</v>
      </c>
      <c r="S101">
        <v>131.1</v>
      </c>
      <c r="T101">
        <v>127.3</v>
      </c>
      <c r="U101">
        <v>130.6</v>
      </c>
      <c r="V101">
        <v>139.26</v>
      </c>
      <c r="W101">
        <v>124.4</v>
      </c>
      <c r="X101">
        <v>125.1</v>
      </c>
      <c r="Y101">
        <v>122</v>
      </c>
      <c r="Z101">
        <v>113.8</v>
      </c>
      <c r="AA101">
        <v>120.1</v>
      </c>
      <c r="AB101">
        <v>125.1</v>
      </c>
      <c r="AC101">
        <v>114.2</v>
      </c>
      <c r="AD101">
        <v>119.2</v>
      </c>
      <c r="AE101">
        <v>127.7</v>
      </c>
      <c r="AF101">
        <v>1674.6</v>
      </c>
      <c r="AG101">
        <v>389</v>
      </c>
      <c r="AH101">
        <v>839.50000000000011</v>
      </c>
      <c r="AI101">
        <v>3298.2599999999998</v>
      </c>
      <c r="AK101">
        <v>73.539060523809511</v>
      </c>
    </row>
    <row r="102" spans="1:37" x14ac:dyDescent="0.25">
      <c r="A102" t="s">
        <v>85</v>
      </c>
      <c r="B102">
        <v>2015</v>
      </c>
      <c r="C102" t="s">
        <v>238</v>
      </c>
      <c r="D102" t="s">
        <v>1247</v>
      </c>
      <c r="E102">
        <v>123.6</v>
      </c>
      <c r="F102">
        <v>128.6</v>
      </c>
      <c r="G102">
        <v>115.9</v>
      </c>
      <c r="H102">
        <v>128.5</v>
      </c>
      <c r="I102">
        <v>109</v>
      </c>
      <c r="J102">
        <v>124.1</v>
      </c>
      <c r="K102">
        <v>165.8</v>
      </c>
      <c r="L102">
        <v>187.2</v>
      </c>
      <c r="M102">
        <v>89.4</v>
      </c>
      <c r="N102">
        <v>135.80000000000001</v>
      </c>
      <c r="O102">
        <v>119.4</v>
      </c>
      <c r="P102">
        <v>132.9</v>
      </c>
      <c r="Q102">
        <v>132.6</v>
      </c>
      <c r="R102">
        <v>135.30000000000001</v>
      </c>
      <c r="S102">
        <v>124.4</v>
      </c>
      <c r="T102">
        <v>118.8</v>
      </c>
      <c r="U102">
        <v>123.6</v>
      </c>
      <c r="V102">
        <v>122.4</v>
      </c>
      <c r="W102">
        <v>114.9</v>
      </c>
      <c r="X102">
        <v>120.7</v>
      </c>
      <c r="Y102">
        <v>117.7</v>
      </c>
      <c r="Z102">
        <v>109.3</v>
      </c>
      <c r="AA102">
        <v>117.7</v>
      </c>
      <c r="AB102">
        <v>126.5</v>
      </c>
      <c r="AC102">
        <v>113.5</v>
      </c>
      <c r="AD102">
        <v>116.5</v>
      </c>
      <c r="AE102">
        <v>124.2</v>
      </c>
      <c r="AF102">
        <v>1692.8000000000002</v>
      </c>
      <c r="AG102">
        <v>366.79999999999995</v>
      </c>
      <c r="AH102">
        <v>821.9</v>
      </c>
      <c r="AI102">
        <v>3254.1000000000008</v>
      </c>
      <c r="AK102">
        <v>69.804724424999989</v>
      </c>
    </row>
    <row r="103" spans="1:37" x14ac:dyDescent="0.25">
      <c r="A103" t="s">
        <v>104</v>
      </c>
      <c r="B103">
        <v>2015</v>
      </c>
      <c r="C103" t="s">
        <v>238</v>
      </c>
      <c r="D103" t="s">
        <v>1247</v>
      </c>
      <c r="E103">
        <v>125</v>
      </c>
      <c r="F103">
        <v>129.80000000000001</v>
      </c>
      <c r="G103">
        <v>118.9</v>
      </c>
      <c r="H103">
        <v>129.1</v>
      </c>
      <c r="I103">
        <v>113.3</v>
      </c>
      <c r="J103">
        <v>129</v>
      </c>
      <c r="K103">
        <v>160.4</v>
      </c>
      <c r="L103">
        <v>165.3</v>
      </c>
      <c r="M103">
        <v>92.3</v>
      </c>
      <c r="N103">
        <v>129.69999999999999</v>
      </c>
      <c r="O103">
        <v>121.1</v>
      </c>
      <c r="P103">
        <v>133</v>
      </c>
      <c r="Q103">
        <v>132.1</v>
      </c>
      <c r="R103">
        <v>132.5</v>
      </c>
      <c r="S103">
        <v>128.5</v>
      </c>
      <c r="T103">
        <v>123.8</v>
      </c>
      <c r="U103">
        <v>127.8</v>
      </c>
      <c r="V103">
        <v>122.4</v>
      </c>
      <c r="W103">
        <v>120.8</v>
      </c>
      <c r="X103">
        <v>123</v>
      </c>
      <c r="Y103">
        <v>120.4</v>
      </c>
      <c r="Z103">
        <v>111.4</v>
      </c>
      <c r="AA103">
        <v>118.7</v>
      </c>
      <c r="AB103">
        <v>125.9</v>
      </c>
      <c r="AC103">
        <v>113.9</v>
      </c>
      <c r="AD103">
        <v>117.9</v>
      </c>
      <c r="AE103">
        <v>126.1</v>
      </c>
      <c r="AF103">
        <v>1678.9999999999998</v>
      </c>
      <c r="AG103">
        <v>380.1</v>
      </c>
      <c r="AH103">
        <v>831.19999999999993</v>
      </c>
      <c r="AI103">
        <v>3266</v>
      </c>
    </row>
    <row r="104" spans="1:37" x14ac:dyDescent="0.25">
      <c r="A104" t="s">
        <v>60</v>
      </c>
      <c r="B104">
        <v>2015</v>
      </c>
      <c r="C104" t="s">
        <v>264</v>
      </c>
      <c r="D104" t="s">
        <v>1248</v>
      </c>
      <c r="E104">
        <v>126.1</v>
      </c>
      <c r="F104">
        <v>130.6</v>
      </c>
      <c r="G104">
        <v>121.7</v>
      </c>
      <c r="H104">
        <v>129.5</v>
      </c>
      <c r="I104">
        <v>117.8</v>
      </c>
      <c r="J104">
        <v>132.1</v>
      </c>
      <c r="K104">
        <v>155.19999999999999</v>
      </c>
      <c r="L104">
        <v>160.80000000000001</v>
      </c>
      <c r="M104">
        <v>94.5</v>
      </c>
      <c r="N104">
        <v>128.30000000000001</v>
      </c>
      <c r="O104">
        <v>123.1</v>
      </c>
      <c r="P104">
        <v>134.19999999999999</v>
      </c>
      <c r="Q104">
        <v>132.4</v>
      </c>
      <c r="R104">
        <v>132.19999999999999</v>
      </c>
      <c r="S104">
        <v>132.1</v>
      </c>
      <c r="T104">
        <v>128.19999999999999</v>
      </c>
      <c r="U104">
        <v>131.5</v>
      </c>
      <c r="V104">
        <v>139.26</v>
      </c>
      <c r="W104">
        <v>125.6</v>
      </c>
      <c r="X104">
        <v>125.6</v>
      </c>
      <c r="Y104">
        <v>122.6</v>
      </c>
      <c r="Z104">
        <v>114</v>
      </c>
      <c r="AA104">
        <v>120.9</v>
      </c>
      <c r="AB104">
        <v>125.8</v>
      </c>
      <c r="AC104">
        <v>114.2</v>
      </c>
      <c r="AD104">
        <v>119.6</v>
      </c>
      <c r="AE104">
        <v>128.30000000000001</v>
      </c>
      <c r="AF104">
        <v>1686.3</v>
      </c>
      <c r="AG104">
        <v>391.79999999999995</v>
      </c>
      <c r="AH104">
        <v>842.7</v>
      </c>
      <c r="AI104">
        <v>3317.86</v>
      </c>
      <c r="AK104">
        <v>82.107393785714294</v>
      </c>
    </row>
    <row r="105" spans="1:37" x14ac:dyDescent="0.25">
      <c r="A105" t="s">
        <v>85</v>
      </c>
      <c r="B105">
        <v>2015</v>
      </c>
      <c r="C105" t="s">
        <v>264</v>
      </c>
      <c r="D105" t="s">
        <v>1248</v>
      </c>
      <c r="E105">
        <v>124</v>
      </c>
      <c r="F105">
        <v>129.80000000000001</v>
      </c>
      <c r="G105">
        <v>121.5</v>
      </c>
      <c r="H105">
        <v>128.6</v>
      </c>
      <c r="I105">
        <v>110</v>
      </c>
      <c r="J105">
        <v>123.7</v>
      </c>
      <c r="K105">
        <v>164.6</v>
      </c>
      <c r="L105">
        <v>191.6</v>
      </c>
      <c r="M105">
        <v>90.8</v>
      </c>
      <c r="N105">
        <v>137.1</v>
      </c>
      <c r="O105">
        <v>119.8</v>
      </c>
      <c r="P105">
        <v>133.69999999999999</v>
      </c>
      <c r="Q105">
        <v>133.30000000000001</v>
      </c>
      <c r="R105">
        <v>137.6</v>
      </c>
      <c r="S105">
        <v>125</v>
      </c>
      <c r="T105">
        <v>119.3</v>
      </c>
      <c r="U105">
        <v>124.2</v>
      </c>
      <c r="V105">
        <v>122.9</v>
      </c>
      <c r="W105">
        <v>115.1</v>
      </c>
      <c r="X105">
        <v>121</v>
      </c>
      <c r="Y105">
        <v>118.1</v>
      </c>
      <c r="Z105">
        <v>109.3</v>
      </c>
      <c r="AA105">
        <v>117.9</v>
      </c>
      <c r="AB105">
        <v>126.6</v>
      </c>
      <c r="AC105">
        <v>113.3</v>
      </c>
      <c r="AD105">
        <v>116.6</v>
      </c>
      <c r="AE105">
        <v>124.6</v>
      </c>
      <c r="AF105">
        <v>1708.4999999999998</v>
      </c>
      <c r="AG105">
        <v>368.5</v>
      </c>
      <c r="AH105">
        <v>822.8</v>
      </c>
      <c r="AI105">
        <v>3275.4</v>
      </c>
      <c r="AK105">
        <v>80.637301023809528</v>
      </c>
    </row>
    <row r="106" spans="1:37" x14ac:dyDescent="0.25">
      <c r="A106" t="s">
        <v>104</v>
      </c>
      <c r="B106">
        <v>2015</v>
      </c>
      <c r="C106" t="s">
        <v>264</v>
      </c>
      <c r="D106" t="s">
        <v>1248</v>
      </c>
      <c r="E106">
        <v>125.4</v>
      </c>
      <c r="F106">
        <v>130.30000000000001</v>
      </c>
      <c r="G106">
        <v>121.6</v>
      </c>
      <c r="H106">
        <v>129.19999999999999</v>
      </c>
      <c r="I106">
        <v>114.9</v>
      </c>
      <c r="J106">
        <v>128.19999999999999</v>
      </c>
      <c r="K106">
        <v>158.4</v>
      </c>
      <c r="L106">
        <v>171.2</v>
      </c>
      <c r="M106">
        <v>93.3</v>
      </c>
      <c r="N106">
        <v>131.19999999999999</v>
      </c>
      <c r="O106">
        <v>121.7</v>
      </c>
      <c r="P106">
        <v>134</v>
      </c>
      <c r="Q106">
        <v>132.69999999999999</v>
      </c>
      <c r="R106">
        <v>133.6</v>
      </c>
      <c r="S106">
        <v>129.30000000000001</v>
      </c>
      <c r="T106">
        <v>124.5</v>
      </c>
      <c r="U106">
        <v>128.6</v>
      </c>
      <c r="V106">
        <v>122.9</v>
      </c>
      <c r="W106">
        <v>121.6</v>
      </c>
      <c r="X106">
        <v>123.4</v>
      </c>
      <c r="Y106">
        <v>120.9</v>
      </c>
      <c r="Z106">
        <v>111.5</v>
      </c>
      <c r="AA106">
        <v>119.2</v>
      </c>
      <c r="AB106">
        <v>126.3</v>
      </c>
      <c r="AC106">
        <v>113.8</v>
      </c>
      <c r="AD106">
        <v>118.1</v>
      </c>
      <c r="AE106">
        <v>126.6</v>
      </c>
      <c r="AF106">
        <v>1692.1</v>
      </c>
      <c r="AG106">
        <v>382.4</v>
      </c>
      <c r="AH106">
        <v>833.19999999999993</v>
      </c>
      <c r="AI106">
        <v>3285.7999999999997</v>
      </c>
    </row>
    <row r="107" spans="1:37" x14ac:dyDescent="0.25">
      <c r="A107" t="s">
        <v>60</v>
      </c>
      <c r="B107">
        <v>2015</v>
      </c>
      <c r="C107" t="s">
        <v>273</v>
      </c>
      <c r="D107" t="s">
        <v>1249</v>
      </c>
      <c r="E107">
        <v>126.3</v>
      </c>
      <c r="F107">
        <v>131.30000000000001</v>
      </c>
      <c r="G107">
        <v>123.3</v>
      </c>
      <c r="H107">
        <v>129.80000000000001</v>
      </c>
      <c r="I107">
        <v>118.3</v>
      </c>
      <c r="J107">
        <v>131.6</v>
      </c>
      <c r="K107">
        <v>145.5</v>
      </c>
      <c r="L107">
        <v>162.1</v>
      </c>
      <c r="M107">
        <v>95.4</v>
      </c>
      <c r="N107">
        <v>128.9</v>
      </c>
      <c r="O107">
        <v>123.3</v>
      </c>
      <c r="P107">
        <v>135.1</v>
      </c>
      <c r="Q107">
        <v>131.4</v>
      </c>
      <c r="R107">
        <v>133.1</v>
      </c>
      <c r="S107">
        <v>132.5</v>
      </c>
      <c r="T107">
        <v>128.5</v>
      </c>
      <c r="U107">
        <v>131.9</v>
      </c>
      <c r="V107">
        <v>139.26</v>
      </c>
      <c r="W107">
        <v>125.7</v>
      </c>
      <c r="X107">
        <v>126</v>
      </c>
      <c r="Y107">
        <v>123.1</v>
      </c>
      <c r="Z107">
        <v>114</v>
      </c>
      <c r="AA107">
        <v>121.6</v>
      </c>
      <c r="AB107">
        <v>125.6</v>
      </c>
      <c r="AC107">
        <v>114.1</v>
      </c>
      <c r="AD107">
        <v>119.8</v>
      </c>
      <c r="AE107">
        <v>127.9</v>
      </c>
      <c r="AF107">
        <v>1682.3000000000002</v>
      </c>
      <c r="AG107">
        <v>392.9</v>
      </c>
      <c r="AH107">
        <v>844.2</v>
      </c>
      <c r="AI107">
        <v>3317.46</v>
      </c>
      <c r="AK107">
        <v>84.666318799999985</v>
      </c>
    </row>
    <row r="108" spans="1:37" x14ac:dyDescent="0.25">
      <c r="A108" t="s">
        <v>85</v>
      </c>
      <c r="B108">
        <v>2015</v>
      </c>
      <c r="C108" t="s">
        <v>273</v>
      </c>
      <c r="D108" t="s">
        <v>1249</v>
      </c>
      <c r="E108">
        <v>124.3</v>
      </c>
      <c r="F108">
        <v>131.69999999999999</v>
      </c>
      <c r="G108">
        <v>127.1</v>
      </c>
      <c r="H108">
        <v>128.6</v>
      </c>
      <c r="I108">
        <v>110</v>
      </c>
      <c r="J108">
        <v>120.8</v>
      </c>
      <c r="K108">
        <v>149</v>
      </c>
      <c r="L108">
        <v>190.1</v>
      </c>
      <c r="M108">
        <v>92.7</v>
      </c>
      <c r="N108">
        <v>138.6</v>
      </c>
      <c r="O108">
        <v>120.2</v>
      </c>
      <c r="P108">
        <v>134.19999999999999</v>
      </c>
      <c r="Q108">
        <v>131.5</v>
      </c>
      <c r="R108">
        <v>138.19999999999999</v>
      </c>
      <c r="S108">
        <v>125.4</v>
      </c>
      <c r="T108">
        <v>119.5</v>
      </c>
      <c r="U108">
        <v>124.5</v>
      </c>
      <c r="V108">
        <v>122.4</v>
      </c>
      <c r="W108">
        <v>116</v>
      </c>
      <c r="X108">
        <v>121</v>
      </c>
      <c r="Y108">
        <v>118.6</v>
      </c>
      <c r="Z108">
        <v>109.3</v>
      </c>
      <c r="AA108">
        <v>118.1</v>
      </c>
      <c r="AB108">
        <v>126.6</v>
      </c>
      <c r="AC108">
        <v>113.2</v>
      </c>
      <c r="AD108">
        <v>116.7</v>
      </c>
      <c r="AE108">
        <v>124</v>
      </c>
      <c r="AF108">
        <v>1698.8</v>
      </c>
      <c r="AG108">
        <v>369.4</v>
      </c>
      <c r="AH108">
        <v>823.50000000000011</v>
      </c>
      <c r="AI108">
        <v>3268.2999999999997</v>
      </c>
      <c r="AK108">
        <v>94.067715194444446</v>
      </c>
    </row>
    <row r="109" spans="1:37" x14ac:dyDescent="0.25">
      <c r="A109" t="s">
        <v>104</v>
      </c>
      <c r="B109">
        <v>2015</v>
      </c>
      <c r="C109" t="s">
        <v>273</v>
      </c>
      <c r="D109" t="s">
        <v>1249</v>
      </c>
      <c r="E109">
        <v>125.7</v>
      </c>
      <c r="F109">
        <v>131.4</v>
      </c>
      <c r="G109">
        <v>124.8</v>
      </c>
      <c r="H109">
        <v>129.4</v>
      </c>
      <c r="I109">
        <v>115.3</v>
      </c>
      <c r="J109">
        <v>126.6</v>
      </c>
      <c r="K109">
        <v>146.69999999999999</v>
      </c>
      <c r="L109">
        <v>171.5</v>
      </c>
      <c r="M109">
        <v>94.5</v>
      </c>
      <c r="N109">
        <v>132.1</v>
      </c>
      <c r="O109">
        <v>122</v>
      </c>
      <c r="P109">
        <v>134.69999999999999</v>
      </c>
      <c r="Q109">
        <v>131.4</v>
      </c>
      <c r="R109">
        <v>134.5</v>
      </c>
      <c r="S109">
        <v>129.69999999999999</v>
      </c>
      <c r="T109">
        <v>124.8</v>
      </c>
      <c r="U109">
        <v>129</v>
      </c>
      <c r="V109">
        <v>122.4</v>
      </c>
      <c r="W109">
        <v>122</v>
      </c>
      <c r="X109">
        <v>123.6</v>
      </c>
      <c r="Y109">
        <v>121.4</v>
      </c>
      <c r="Z109">
        <v>111.5</v>
      </c>
      <c r="AA109">
        <v>119.6</v>
      </c>
      <c r="AB109">
        <v>126.2</v>
      </c>
      <c r="AC109">
        <v>113.7</v>
      </c>
      <c r="AD109">
        <v>118.3</v>
      </c>
      <c r="AE109">
        <v>126.1</v>
      </c>
      <c r="AF109">
        <v>1686.1000000000001</v>
      </c>
      <c r="AG109">
        <v>383.5</v>
      </c>
      <c r="AH109">
        <v>834.30000000000007</v>
      </c>
      <c r="AI109">
        <v>3282.8000000000006</v>
      </c>
    </row>
    <row r="110" spans="1:37" x14ac:dyDescent="0.25">
      <c r="A110" t="s">
        <v>60</v>
      </c>
      <c r="B110">
        <v>2016</v>
      </c>
      <c r="C110" t="s">
        <v>62</v>
      </c>
      <c r="D110" t="s">
        <v>1250</v>
      </c>
      <c r="E110">
        <v>126.8</v>
      </c>
      <c r="F110">
        <v>133.19999999999999</v>
      </c>
      <c r="G110">
        <v>126.5</v>
      </c>
      <c r="H110">
        <v>130.30000000000001</v>
      </c>
      <c r="I110">
        <v>118.9</v>
      </c>
      <c r="J110">
        <v>131.6</v>
      </c>
      <c r="K110">
        <v>140.1</v>
      </c>
      <c r="L110">
        <v>163.80000000000001</v>
      </c>
      <c r="M110">
        <v>97.7</v>
      </c>
      <c r="N110">
        <v>129.6</v>
      </c>
      <c r="O110">
        <v>124.3</v>
      </c>
      <c r="P110">
        <v>135.9</v>
      </c>
      <c r="Q110">
        <v>131.4</v>
      </c>
      <c r="R110">
        <v>133.6</v>
      </c>
      <c r="S110">
        <v>133.19999999999999</v>
      </c>
      <c r="T110">
        <v>128.9</v>
      </c>
      <c r="U110">
        <v>132.6</v>
      </c>
      <c r="V110">
        <v>139.26</v>
      </c>
      <c r="W110">
        <v>126.2</v>
      </c>
      <c r="X110">
        <v>126.6</v>
      </c>
      <c r="Y110">
        <v>123.7</v>
      </c>
      <c r="Z110">
        <v>113.6</v>
      </c>
      <c r="AA110">
        <v>121.4</v>
      </c>
      <c r="AB110">
        <v>126.2</v>
      </c>
      <c r="AC110">
        <v>114.9</v>
      </c>
      <c r="AD110">
        <v>120.1</v>
      </c>
      <c r="AE110">
        <v>128.1</v>
      </c>
      <c r="AF110">
        <v>1690.1000000000001</v>
      </c>
      <c r="AG110">
        <v>394.70000000000005</v>
      </c>
      <c r="AH110">
        <v>846.5</v>
      </c>
      <c r="AI110">
        <v>3330.3599999999997</v>
      </c>
      <c r="AK110">
        <v>102.96599786842103</v>
      </c>
    </row>
    <row r="111" spans="1:37" x14ac:dyDescent="0.25">
      <c r="A111" t="s">
        <v>85</v>
      </c>
      <c r="B111">
        <v>2016</v>
      </c>
      <c r="C111" t="s">
        <v>62</v>
      </c>
      <c r="D111" t="s">
        <v>1250</v>
      </c>
      <c r="E111">
        <v>124.7</v>
      </c>
      <c r="F111">
        <v>135.9</v>
      </c>
      <c r="G111">
        <v>132</v>
      </c>
      <c r="H111">
        <v>129.19999999999999</v>
      </c>
      <c r="I111">
        <v>109.7</v>
      </c>
      <c r="J111">
        <v>119</v>
      </c>
      <c r="K111">
        <v>144.1</v>
      </c>
      <c r="L111">
        <v>184.2</v>
      </c>
      <c r="M111">
        <v>96.7</v>
      </c>
      <c r="N111">
        <v>139.5</v>
      </c>
      <c r="O111">
        <v>120.5</v>
      </c>
      <c r="P111">
        <v>134.69999999999999</v>
      </c>
      <c r="Q111">
        <v>131.19999999999999</v>
      </c>
      <c r="R111">
        <v>139.5</v>
      </c>
      <c r="S111">
        <v>125.8</v>
      </c>
      <c r="T111">
        <v>119.8</v>
      </c>
      <c r="U111">
        <v>124.9</v>
      </c>
      <c r="V111">
        <v>123.4</v>
      </c>
      <c r="W111">
        <v>116.9</v>
      </c>
      <c r="X111">
        <v>121.6</v>
      </c>
      <c r="Y111">
        <v>119.1</v>
      </c>
      <c r="Z111">
        <v>108.9</v>
      </c>
      <c r="AA111">
        <v>118.5</v>
      </c>
      <c r="AB111">
        <v>126.4</v>
      </c>
      <c r="AC111">
        <v>114</v>
      </c>
      <c r="AD111">
        <v>116.8</v>
      </c>
      <c r="AE111">
        <v>124.2</v>
      </c>
      <c r="AF111">
        <v>1701.4</v>
      </c>
      <c r="AG111">
        <v>370.5</v>
      </c>
      <c r="AH111">
        <v>825.3</v>
      </c>
      <c r="AI111">
        <v>3277</v>
      </c>
      <c r="AK111">
        <v>109.50503773684208</v>
      </c>
    </row>
    <row r="112" spans="1:37" x14ac:dyDescent="0.25">
      <c r="A112" t="s">
        <v>104</v>
      </c>
      <c r="B112">
        <v>2016</v>
      </c>
      <c r="C112" t="s">
        <v>62</v>
      </c>
      <c r="D112" t="s">
        <v>1250</v>
      </c>
      <c r="E112">
        <v>126.1</v>
      </c>
      <c r="F112">
        <v>134.1</v>
      </c>
      <c r="G112">
        <v>128.6</v>
      </c>
      <c r="H112">
        <v>129.9</v>
      </c>
      <c r="I112">
        <v>115.5</v>
      </c>
      <c r="J112">
        <v>125.7</v>
      </c>
      <c r="K112">
        <v>141.5</v>
      </c>
      <c r="L112">
        <v>170.7</v>
      </c>
      <c r="M112">
        <v>97.4</v>
      </c>
      <c r="N112">
        <v>132.9</v>
      </c>
      <c r="O112">
        <v>122.7</v>
      </c>
      <c r="P112">
        <v>135.30000000000001</v>
      </c>
      <c r="Q112">
        <v>131.30000000000001</v>
      </c>
      <c r="R112">
        <v>135.19999999999999</v>
      </c>
      <c r="S112">
        <v>130.30000000000001</v>
      </c>
      <c r="T112">
        <v>125.1</v>
      </c>
      <c r="U112">
        <v>129.5</v>
      </c>
      <c r="V112">
        <v>123.4</v>
      </c>
      <c r="W112">
        <v>122.7</v>
      </c>
      <c r="X112">
        <v>124.2</v>
      </c>
      <c r="Y112">
        <v>122</v>
      </c>
      <c r="Z112">
        <v>111.1</v>
      </c>
      <c r="AA112">
        <v>119.8</v>
      </c>
      <c r="AB112">
        <v>126.3</v>
      </c>
      <c r="AC112">
        <v>114.5</v>
      </c>
      <c r="AD112">
        <v>118.5</v>
      </c>
      <c r="AE112">
        <v>126.3</v>
      </c>
      <c r="AF112">
        <v>1691.7</v>
      </c>
      <c r="AG112">
        <v>384.9</v>
      </c>
      <c r="AH112">
        <v>836.4</v>
      </c>
      <c r="AI112">
        <v>3294.2999999999997</v>
      </c>
    </row>
    <row r="113" spans="1:37" x14ac:dyDescent="0.25">
      <c r="A113" t="s">
        <v>60</v>
      </c>
      <c r="B113">
        <v>2016</v>
      </c>
      <c r="C113" t="s">
        <v>116</v>
      </c>
      <c r="D113" t="s">
        <v>1251</v>
      </c>
      <c r="E113">
        <v>127.1</v>
      </c>
      <c r="F113">
        <v>133.69999999999999</v>
      </c>
      <c r="G113">
        <v>127.7</v>
      </c>
      <c r="H113">
        <v>130.69999999999999</v>
      </c>
      <c r="I113">
        <v>118.5</v>
      </c>
      <c r="J113">
        <v>130.4</v>
      </c>
      <c r="K113">
        <v>130.9</v>
      </c>
      <c r="L113">
        <v>162.80000000000001</v>
      </c>
      <c r="M113">
        <v>98.7</v>
      </c>
      <c r="N113">
        <v>130.6</v>
      </c>
      <c r="O113">
        <v>124.8</v>
      </c>
      <c r="P113">
        <v>136.4</v>
      </c>
      <c r="Q113">
        <v>130.30000000000001</v>
      </c>
      <c r="R113">
        <v>134.4</v>
      </c>
      <c r="S113">
        <v>133.9</v>
      </c>
      <c r="T113">
        <v>129.80000000000001</v>
      </c>
      <c r="U113">
        <v>133.4</v>
      </c>
      <c r="V113">
        <v>139.26</v>
      </c>
      <c r="W113">
        <v>127.5</v>
      </c>
      <c r="X113">
        <v>127.1</v>
      </c>
      <c r="Y113">
        <v>124.3</v>
      </c>
      <c r="Z113">
        <v>113.9</v>
      </c>
      <c r="AA113">
        <v>122.3</v>
      </c>
      <c r="AB113">
        <v>127.1</v>
      </c>
      <c r="AC113">
        <v>116.8</v>
      </c>
      <c r="AD113">
        <v>120.9</v>
      </c>
      <c r="AE113">
        <v>127.9</v>
      </c>
      <c r="AF113">
        <v>1682.6</v>
      </c>
      <c r="AG113">
        <v>397.1</v>
      </c>
      <c r="AH113">
        <v>852.39999999999986</v>
      </c>
      <c r="AI113">
        <v>3333.2599999999993</v>
      </c>
      <c r="AK113">
        <v>105.49124737500001</v>
      </c>
    </row>
    <row r="114" spans="1:37" x14ac:dyDescent="0.25">
      <c r="A114" t="s">
        <v>85</v>
      </c>
      <c r="B114">
        <v>2016</v>
      </c>
      <c r="C114" t="s">
        <v>116</v>
      </c>
      <c r="D114" t="s">
        <v>1251</v>
      </c>
      <c r="E114">
        <v>124.8</v>
      </c>
      <c r="F114">
        <v>135.1</v>
      </c>
      <c r="G114">
        <v>130.30000000000001</v>
      </c>
      <c r="H114">
        <v>129.6</v>
      </c>
      <c r="I114">
        <v>108.4</v>
      </c>
      <c r="J114">
        <v>118.6</v>
      </c>
      <c r="K114">
        <v>129.19999999999999</v>
      </c>
      <c r="L114">
        <v>176.4</v>
      </c>
      <c r="M114">
        <v>99.1</v>
      </c>
      <c r="N114">
        <v>139.69999999999999</v>
      </c>
      <c r="O114">
        <v>120.6</v>
      </c>
      <c r="P114">
        <v>135.19999999999999</v>
      </c>
      <c r="Q114">
        <v>129.1</v>
      </c>
      <c r="R114">
        <v>140</v>
      </c>
      <c r="S114">
        <v>126.2</v>
      </c>
      <c r="T114">
        <v>120.1</v>
      </c>
      <c r="U114">
        <v>125.3</v>
      </c>
      <c r="V114">
        <v>124.4</v>
      </c>
      <c r="W114">
        <v>116</v>
      </c>
      <c r="X114">
        <v>121.8</v>
      </c>
      <c r="Y114">
        <v>119.5</v>
      </c>
      <c r="Z114">
        <v>109.1</v>
      </c>
      <c r="AA114">
        <v>118.8</v>
      </c>
      <c r="AB114">
        <v>126.3</v>
      </c>
      <c r="AC114">
        <v>116.2</v>
      </c>
      <c r="AD114">
        <v>117.2</v>
      </c>
      <c r="AE114">
        <v>123.8</v>
      </c>
      <c r="AF114">
        <v>1676.1</v>
      </c>
      <c r="AG114">
        <v>371.6</v>
      </c>
      <c r="AH114">
        <v>828.90000000000009</v>
      </c>
      <c r="AI114">
        <v>3257</v>
      </c>
      <c r="AK114">
        <v>97.404465428571427</v>
      </c>
    </row>
    <row r="115" spans="1:37" x14ac:dyDescent="0.25">
      <c r="A115" t="s">
        <v>104</v>
      </c>
      <c r="B115">
        <v>2016</v>
      </c>
      <c r="C115" t="s">
        <v>116</v>
      </c>
      <c r="D115" t="s">
        <v>1251</v>
      </c>
      <c r="E115">
        <v>126.4</v>
      </c>
      <c r="F115">
        <v>134.19999999999999</v>
      </c>
      <c r="G115">
        <v>128.69999999999999</v>
      </c>
      <c r="H115">
        <v>130.30000000000001</v>
      </c>
      <c r="I115">
        <v>114.8</v>
      </c>
      <c r="J115">
        <v>124.9</v>
      </c>
      <c r="K115">
        <v>130.30000000000001</v>
      </c>
      <c r="L115">
        <v>167.4</v>
      </c>
      <c r="M115">
        <v>98.8</v>
      </c>
      <c r="N115">
        <v>133.6</v>
      </c>
      <c r="O115">
        <v>123</v>
      </c>
      <c r="P115">
        <v>135.80000000000001</v>
      </c>
      <c r="Q115">
        <v>129.9</v>
      </c>
      <c r="R115">
        <v>135.9</v>
      </c>
      <c r="S115">
        <v>130.9</v>
      </c>
      <c r="T115">
        <v>125.8</v>
      </c>
      <c r="U115">
        <v>130.19999999999999</v>
      </c>
      <c r="V115">
        <v>124.4</v>
      </c>
      <c r="W115">
        <v>123.1</v>
      </c>
      <c r="X115">
        <v>124.6</v>
      </c>
      <c r="Y115">
        <v>122.5</v>
      </c>
      <c r="Z115">
        <v>111.4</v>
      </c>
      <c r="AA115">
        <v>120.3</v>
      </c>
      <c r="AB115">
        <v>126.6</v>
      </c>
      <c r="AC115">
        <v>116.6</v>
      </c>
      <c r="AD115">
        <v>119.1</v>
      </c>
      <c r="AE115">
        <v>126</v>
      </c>
      <c r="AF115">
        <v>1678.1</v>
      </c>
      <c r="AG115">
        <v>386.9</v>
      </c>
      <c r="AH115">
        <v>841.1</v>
      </c>
      <c r="AI115">
        <v>3289.5</v>
      </c>
    </row>
    <row r="116" spans="1:37" x14ac:dyDescent="0.25">
      <c r="A116" t="s">
        <v>60</v>
      </c>
      <c r="B116">
        <v>2016</v>
      </c>
      <c r="C116" t="s">
        <v>138</v>
      </c>
      <c r="D116" t="s">
        <v>1252</v>
      </c>
      <c r="E116">
        <v>127.3</v>
      </c>
      <c r="F116">
        <v>134.4</v>
      </c>
      <c r="G116">
        <v>125.1</v>
      </c>
      <c r="H116">
        <v>130.5</v>
      </c>
      <c r="I116">
        <v>118.3</v>
      </c>
      <c r="J116">
        <v>131.69999999999999</v>
      </c>
      <c r="K116">
        <v>130.69999999999999</v>
      </c>
      <c r="L116">
        <v>161.19999999999999</v>
      </c>
      <c r="M116">
        <v>100.4</v>
      </c>
      <c r="N116">
        <v>130.80000000000001</v>
      </c>
      <c r="O116">
        <v>124.9</v>
      </c>
      <c r="P116">
        <v>137</v>
      </c>
      <c r="Q116">
        <v>130.4</v>
      </c>
      <c r="R116">
        <v>135</v>
      </c>
      <c r="S116">
        <v>134.4</v>
      </c>
      <c r="T116">
        <v>130.19999999999999</v>
      </c>
      <c r="U116">
        <v>133.80000000000001</v>
      </c>
      <c r="V116">
        <v>139.26</v>
      </c>
      <c r="W116">
        <v>127</v>
      </c>
      <c r="X116">
        <v>127.7</v>
      </c>
      <c r="Y116">
        <v>124.8</v>
      </c>
      <c r="Z116">
        <v>113.6</v>
      </c>
      <c r="AA116">
        <v>122.5</v>
      </c>
      <c r="AB116">
        <v>127.5</v>
      </c>
      <c r="AC116">
        <v>117.4</v>
      </c>
      <c r="AD116">
        <v>121.1</v>
      </c>
      <c r="AE116">
        <v>128</v>
      </c>
      <c r="AF116">
        <v>1682.7000000000003</v>
      </c>
      <c r="AG116">
        <v>398.40000000000003</v>
      </c>
      <c r="AH116">
        <v>854.6</v>
      </c>
      <c r="AI116">
        <v>3336.96</v>
      </c>
      <c r="AK116">
        <v>91.698948700000003</v>
      </c>
    </row>
    <row r="117" spans="1:37" x14ac:dyDescent="0.25">
      <c r="A117" t="s">
        <v>85</v>
      </c>
      <c r="B117">
        <v>2016</v>
      </c>
      <c r="C117" t="s">
        <v>138</v>
      </c>
      <c r="D117" t="s">
        <v>1252</v>
      </c>
      <c r="E117">
        <v>124.8</v>
      </c>
      <c r="F117">
        <v>136.30000000000001</v>
      </c>
      <c r="G117">
        <v>123.7</v>
      </c>
      <c r="H117">
        <v>129.69999999999999</v>
      </c>
      <c r="I117">
        <v>107.9</v>
      </c>
      <c r="J117">
        <v>119.9</v>
      </c>
      <c r="K117">
        <v>128.1</v>
      </c>
      <c r="L117">
        <v>170.3</v>
      </c>
      <c r="M117">
        <v>101.8</v>
      </c>
      <c r="N117">
        <v>140.1</v>
      </c>
      <c r="O117">
        <v>120.7</v>
      </c>
      <c r="P117">
        <v>135.4</v>
      </c>
      <c r="Q117">
        <v>128.9</v>
      </c>
      <c r="R117">
        <v>140.6</v>
      </c>
      <c r="S117">
        <v>126.4</v>
      </c>
      <c r="T117">
        <v>120.3</v>
      </c>
      <c r="U117">
        <v>125.5</v>
      </c>
      <c r="V117">
        <v>124.9</v>
      </c>
      <c r="W117">
        <v>114.8</v>
      </c>
      <c r="X117">
        <v>122.3</v>
      </c>
      <c r="Y117">
        <v>119.7</v>
      </c>
      <c r="Z117">
        <v>108.5</v>
      </c>
      <c r="AA117">
        <v>119.1</v>
      </c>
      <c r="AB117">
        <v>126.4</v>
      </c>
      <c r="AC117">
        <v>117.1</v>
      </c>
      <c r="AD117">
        <v>117.3</v>
      </c>
      <c r="AE117">
        <v>123.8</v>
      </c>
      <c r="AF117">
        <v>1667.6000000000001</v>
      </c>
      <c r="AG117">
        <v>372.2</v>
      </c>
      <c r="AH117">
        <v>830.4</v>
      </c>
      <c r="AI117">
        <v>3250.5000000000005</v>
      </c>
      <c r="AK117">
        <v>87.552266068181822</v>
      </c>
    </row>
    <row r="118" spans="1:37" x14ac:dyDescent="0.25">
      <c r="A118" t="s">
        <v>104</v>
      </c>
      <c r="B118">
        <v>2016</v>
      </c>
      <c r="C118" t="s">
        <v>138</v>
      </c>
      <c r="D118" t="s">
        <v>1252</v>
      </c>
      <c r="E118">
        <v>126.5</v>
      </c>
      <c r="F118">
        <v>135.1</v>
      </c>
      <c r="G118">
        <v>124.6</v>
      </c>
      <c r="H118">
        <v>130.19999999999999</v>
      </c>
      <c r="I118">
        <v>114.5</v>
      </c>
      <c r="J118">
        <v>126.2</v>
      </c>
      <c r="K118">
        <v>129.80000000000001</v>
      </c>
      <c r="L118">
        <v>164.3</v>
      </c>
      <c r="M118">
        <v>100.9</v>
      </c>
      <c r="N118">
        <v>133.9</v>
      </c>
      <c r="O118">
        <v>123.1</v>
      </c>
      <c r="P118">
        <v>136.30000000000001</v>
      </c>
      <c r="Q118">
        <v>129.80000000000001</v>
      </c>
      <c r="R118">
        <v>136.5</v>
      </c>
      <c r="S118">
        <v>131.30000000000001</v>
      </c>
      <c r="T118">
        <v>126.1</v>
      </c>
      <c r="U118">
        <v>130.5</v>
      </c>
      <c r="V118">
        <v>124.9</v>
      </c>
      <c r="W118">
        <v>122.4</v>
      </c>
      <c r="X118">
        <v>125.1</v>
      </c>
      <c r="Y118">
        <v>122.9</v>
      </c>
      <c r="Z118">
        <v>110.9</v>
      </c>
      <c r="AA118">
        <v>120.6</v>
      </c>
      <c r="AB118">
        <v>126.9</v>
      </c>
      <c r="AC118">
        <v>117.3</v>
      </c>
      <c r="AD118">
        <v>119.3</v>
      </c>
      <c r="AE118">
        <v>126</v>
      </c>
      <c r="AF118">
        <v>1675.2</v>
      </c>
      <c r="AG118">
        <v>387.9</v>
      </c>
      <c r="AH118">
        <v>842.99999999999989</v>
      </c>
      <c r="AI118">
        <v>3289.9</v>
      </c>
    </row>
    <row r="119" spans="1:37" x14ac:dyDescent="0.25">
      <c r="A119" t="s">
        <v>60</v>
      </c>
      <c r="B119">
        <v>2016</v>
      </c>
      <c r="C119" t="s">
        <v>154</v>
      </c>
      <c r="D119" t="s">
        <v>1253</v>
      </c>
      <c r="E119">
        <v>127.4</v>
      </c>
      <c r="F119">
        <v>135.4</v>
      </c>
      <c r="G119">
        <v>123.4</v>
      </c>
      <c r="H119">
        <v>131.30000000000001</v>
      </c>
      <c r="I119">
        <v>118.2</v>
      </c>
      <c r="J119">
        <v>138.1</v>
      </c>
      <c r="K119">
        <v>134.1</v>
      </c>
      <c r="L119">
        <v>162.69999999999999</v>
      </c>
      <c r="M119">
        <v>105</v>
      </c>
      <c r="N119">
        <v>131.4</v>
      </c>
      <c r="O119">
        <v>125.4</v>
      </c>
      <c r="P119">
        <v>137.4</v>
      </c>
      <c r="Q119">
        <v>131.80000000000001</v>
      </c>
      <c r="R119">
        <v>135.5</v>
      </c>
      <c r="S119">
        <v>135</v>
      </c>
      <c r="T119">
        <v>130.6</v>
      </c>
      <c r="U119">
        <v>134.4</v>
      </c>
      <c r="V119">
        <v>139.26</v>
      </c>
      <c r="W119">
        <v>127</v>
      </c>
      <c r="X119">
        <v>128</v>
      </c>
      <c r="Y119">
        <v>125.2</v>
      </c>
      <c r="Z119">
        <v>114.4</v>
      </c>
      <c r="AA119">
        <v>123.2</v>
      </c>
      <c r="AB119">
        <v>127.9</v>
      </c>
      <c r="AC119">
        <v>118.4</v>
      </c>
      <c r="AD119">
        <v>121.7</v>
      </c>
      <c r="AE119">
        <v>129</v>
      </c>
      <c r="AF119">
        <v>1701.6000000000004</v>
      </c>
      <c r="AG119">
        <v>400</v>
      </c>
      <c r="AH119">
        <v>858.80000000000007</v>
      </c>
      <c r="AI119">
        <v>3362.1600000000008</v>
      </c>
      <c r="AK119">
        <v>80.922269684210534</v>
      </c>
    </row>
    <row r="120" spans="1:37" x14ac:dyDescent="0.25">
      <c r="A120" t="s">
        <v>85</v>
      </c>
      <c r="B120">
        <v>2016</v>
      </c>
      <c r="C120" t="s">
        <v>154</v>
      </c>
      <c r="D120" t="s">
        <v>1253</v>
      </c>
      <c r="E120">
        <v>124.9</v>
      </c>
      <c r="F120">
        <v>139.30000000000001</v>
      </c>
      <c r="G120">
        <v>119.9</v>
      </c>
      <c r="H120">
        <v>130.19999999999999</v>
      </c>
      <c r="I120">
        <v>108.9</v>
      </c>
      <c r="J120">
        <v>131.1</v>
      </c>
      <c r="K120">
        <v>136.80000000000001</v>
      </c>
      <c r="L120">
        <v>176.9</v>
      </c>
      <c r="M120">
        <v>109.1</v>
      </c>
      <c r="N120">
        <v>140.4</v>
      </c>
      <c r="O120">
        <v>121.1</v>
      </c>
      <c r="P120">
        <v>135.9</v>
      </c>
      <c r="Q120">
        <v>131.80000000000001</v>
      </c>
      <c r="R120">
        <v>141.5</v>
      </c>
      <c r="S120">
        <v>126.8</v>
      </c>
      <c r="T120">
        <v>120.5</v>
      </c>
      <c r="U120">
        <v>125.8</v>
      </c>
      <c r="V120">
        <v>125.6</v>
      </c>
      <c r="W120">
        <v>114.6</v>
      </c>
      <c r="X120">
        <v>122.8</v>
      </c>
      <c r="Y120">
        <v>120</v>
      </c>
      <c r="Z120">
        <v>110</v>
      </c>
      <c r="AA120">
        <v>119.5</v>
      </c>
      <c r="AB120">
        <v>127.6</v>
      </c>
      <c r="AC120">
        <v>117.6</v>
      </c>
      <c r="AD120">
        <v>118.2</v>
      </c>
      <c r="AE120">
        <v>125.3</v>
      </c>
      <c r="AF120">
        <v>1706.3</v>
      </c>
      <c r="AG120">
        <v>373.1</v>
      </c>
      <c r="AH120">
        <v>835.7</v>
      </c>
      <c r="AI120">
        <v>3296.8</v>
      </c>
      <c r="AK120">
        <v>82.278706675000009</v>
      </c>
    </row>
    <row r="121" spans="1:37" x14ac:dyDescent="0.25">
      <c r="A121" t="s">
        <v>104</v>
      </c>
      <c r="B121">
        <v>2016</v>
      </c>
      <c r="C121" t="s">
        <v>154</v>
      </c>
      <c r="D121" t="s">
        <v>1253</v>
      </c>
      <c r="E121">
        <v>126.6</v>
      </c>
      <c r="F121">
        <v>136.80000000000001</v>
      </c>
      <c r="G121">
        <v>122</v>
      </c>
      <c r="H121">
        <v>130.9</v>
      </c>
      <c r="I121">
        <v>114.8</v>
      </c>
      <c r="J121">
        <v>134.80000000000001</v>
      </c>
      <c r="K121">
        <v>135</v>
      </c>
      <c r="L121">
        <v>167.5</v>
      </c>
      <c r="M121">
        <v>106.4</v>
      </c>
      <c r="N121">
        <v>134.4</v>
      </c>
      <c r="O121">
        <v>123.6</v>
      </c>
      <c r="P121">
        <v>136.69999999999999</v>
      </c>
      <c r="Q121">
        <v>131.80000000000001</v>
      </c>
      <c r="R121">
        <v>137.1</v>
      </c>
      <c r="S121">
        <v>131.80000000000001</v>
      </c>
      <c r="T121">
        <v>126.4</v>
      </c>
      <c r="U121">
        <v>131</v>
      </c>
      <c r="V121">
        <v>125.6</v>
      </c>
      <c r="W121">
        <v>122.3</v>
      </c>
      <c r="X121">
        <v>125.5</v>
      </c>
      <c r="Y121">
        <v>123.2</v>
      </c>
      <c r="Z121">
        <v>112.1</v>
      </c>
      <c r="AA121">
        <v>121.1</v>
      </c>
      <c r="AB121">
        <v>127.7</v>
      </c>
      <c r="AC121">
        <v>118.1</v>
      </c>
      <c r="AD121">
        <v>120</v>
      </c>
      <c r="AE121">
        <v>127.3</v>
      </c>
      <c r="AF121">
        <v>1701.3</v>
      </c>
      <c r="AG121">
        <v>389.20000000000005</v>
      </c>
      <c r="AH121">
        <v>847.7</v>
      </c>
      <c r="AI121">
        <v>3323.2</v>
      </c>
    </row>
    <row r="122" spans="1:37" x14ac:dyDescent="0.25">
      <c r="A122" t="s">
        <v>60</v>
      </c>
      <c r="B122">
        <v>2016</v>
      </c>
      <c r="C122" t="s">
        <v>167</v>
      </c>
      <c r="D122" t="s">
        <v>1254</v>
      </c>
      <c r="E122">
        <v>127.6</v>
      </c>
      <c r="F122">
        <v>137.5</v>
      </c>
      <c r="G122">
        <v>124.4</v>
      </c>
      <c r="H122">
        <v>132.4</v>
      </c>
      <c r="I122">
        <v>118.2</v>
      </c>
      <c r="J122">
        <v>138.1</v>
      </c>
      <c r="K122">
        <v>141.80000000000001</v>
      </c>
      <c r="L122">
        <v>166</v>
      </c>
      <c r="M122">
        <v>107.5</v>
      </c>
      <c r="N122">
        <v>132.19999999999999</v>
      </c>
      <c r="O122">
        <v>126.1</v>
      </c>
      <c r="P122">
        <v>138.30000000000001</v>
      </c>
      <c r="Q122">
        <v>133.6</v>
      </c>
      <c r="R122">
        <v>136</v>
      </c>
      <c r="S122">
        <v>135.4</v>
      </c>
      <c r="T122">
        <v>131.1</v>
      </c>
      <c r="U122">
        <v>134.80000000000001</v>
      </c>
      <c r="V122">
        <v>139.26</v>
      </c>
      <c r="W122">
        <v>127.4</v>
      </c>
      <c r="X122">
        <v>128.5</v>
      </c>
      <c r="Y122">
        <v>125.8</v>
      </c>
      <c r="Z122">
        <v>115.1</v>
      </c>
      <c r="AA122">
        <v>123.6</v>
      </c>
      <c r="AB122">
        <v>129.1</v>
      </c>
      <c r="AC122">
        <v>119.7</v>
      </c>
      <c r="AD122">
        <v>122.5</v>
      </c>
      <c r="AE122">
        <v>130.30000000000001</v>
      </c>
      <c r="AF122">
        <v>1723.6999999999998</v>
      </c>
      <c r="AG122">
        <v>401.3</v>
      </c>
      <c r="AH122">
        <v>864.30000000000007</v>
      </c>
      <c r="AI122">
        <v>3391.9600000000005</v>
      </c>
      <c r="AK122">
        <v>83.755358416666667</v>
      </c>
    </row>
    <row r="123" spans="1:37" x14ac:dyDescent="0.25">
      <c r="A123" t="s">
        <v>85</v>
      </c>
      <c r="B123">
        <v>2016</v>
      </c>
      <c r="C123" t="s">
        <v>167</v>
      </c>
      <c r="D123" t="s">
        <v>1254</v>
      </c>
      <c r="E123">
        <v>125</v>
      </c>
      <c r="F123">
        <v>142.1</v>
      </c>
      <c r="G123">
        <v>127</v>
      </c>
      <c r="H123">
        <v>130.4</v>
      </c>
      <c r="I123">
        <v>109.6</v>
      </c>
      <c r="J123">
        <v>133.5</v>
      </c>
      <c r="K123">
        <v>151.4</v>
      </c>
      <c r="L123">
        <v>182.8</v>
      </c>
      <c r="M123">
        <v>111.1</v>
      </c>
      <c r="N123">
        <v>141.5</v>
      </c>
      <c r="O123">
        <v>121.5</v>
      </c>
      <c r="P123">
        <v>136.30000000000001</v>
      </c>
      <c r="Q123">
        <v>134.6</v>
      </c>
      <c r="R123">
        <v>142.19999999999999</v>
      </c>
      <c r="S123">
        <v>127.2</v>
      </c>
      <c r="T123">
        <v>120.7</v>
      </c>
      <c r="U123">
        <v>126.2</v>
      </c>
      <c r="V123">
        <v>126</v>
      </c>
      <c r="W123">
        <v>115</v>
      </c>
      <c r="X123">
        <v>123.2</v>
      </c>
      <c r="Y123">
        <v>120.3</v>
      </c>
      <c r="Z123">
        <v>110.7</v>
      </c>
      <c r="AA123">
        <v>119.8</v>
      </c>
      <c r="AB123">
        <v>128</v>
      </c>
      <c r="AC123">
        <v>118.5</v>
      </c>
      <c r="AD123">
        <v>118.7</v>
      </c>
      <c r="AE123">
        <v>126.6</v>
      </c>
      <c r="AF123">
        <v>1746.7999999999997</v>
      </c>
      <c r="AG123">
        <v>374.1</v>
      </c>
      <c r="AH123">
        <v>839.2</v>
      </c>
      <c r="AI123">
        <v>3343.2999999999993</v>
      </c>
      <c r="AK123">
        <v>74.981547824999993</v>
      </c>
    </row>
    <row r="124" spans="1:37" x14ac:dyDescent="0.25">
      <c r="A124" t="s">
        <v>104</v>
      </c>
      <c r="B124">
        <v>2016</v>
      </c>
      <c r="C124" t="s">
        <v>167</v>
      </c>
      <c r="D124" t="s">
        <v>1254</v>
      </c>
      <c r="E124">
        <v>126.8</v>
      </c>
      <c r="F124">
        <v>139.1</v>
      </c>
      <c r="G124">
        <v>125.4</v>
      </c>
      <c r="H124">
        <v>131.69999999999999</v>
      </c>
      <c r="I124">
        <v>115</v>
      </c>
      <c r="J124">
        <v>136</v>
      </c>
      <c r="K124">
        <v>145.1</v>
      </c>
      <c r="L124">
        <v>171.7</v>
      </c>
      <c r="M124">
        <v>108.7</v>
      </c>
      <c r="N124">
        <v>135.30000000000001</v>
      </c>
      <c r="O124">
        <v>124.2</v>
      </c>
      <c r="P124">
        <v>137.4</v>
      </c>
      <c r="Q124">
        <v>134</v>
      </c>
      <c r="R124">
        <v>137.69999999999999</v>
      </c>
      <c r="S124">
        <v>132.19999999999999</v>
      </c>
      <c r="T124">
        <v>126.8</v>
      </c>
      <c r="U124">
        <v>131.4</v>
      </c>
      <c r="V124">
        <v>126</v>
      </c>
      <c r="W124">
        <v>122.7</v>
      </c>
      <c r="X124">
        <v>126</v>
      </c>
      <c r="Y124">
        <v>123.7</v>
      </c>
      <c r="Z124">
        <v>112.8</v>
      </c>
      <c r="AA124">
        <v>121.5</v>
      </c>
      <c r="AB124">
        <v>128.5</v>
      </c>
      <c r="AC124">
        <v>119.2</v>
      </c>
      <c r="AD124">
        <v>120.7</v>
      </c>
      <c r="AE124">
        <v>128.6</v>
      </c>
      <c r="AF124">
        <v>1730.4</v>
      </c>
      <c r="AG124">
        <v>390.4</v>
      </c>
      <c r="AH124">
        <v>852.40000000000009</v>
      </c>
      <c r="AI124">
        <v>3359.6</v>
      </c>
    </row>
    <row r="125" spans="1:37" x14ac:dyDescent="0.25">
      <c r="A125" t="s">
        <v>60</v>
      </c>
      <c r="B125">
        <v>2016</v>
      </c>
      <c r="C125" t="s">
        <v>177</v>
      </c>
      <c r="D125" t="s">
        <v>1255</v>
      </c>
      <c r="E125">
        <v>128.6</v>
      </c>
      <c r="F125">
        <v>138.6</v>
      </c>
      <c r="G125">
        <v>126.6</v>
      </c>
      <c r="H125">
        <v>133.6</v>
      </c>
      <c r="I125">
        <v>118.6</v>
      </c>
      <c r="J125">
        <v>137.4</v>
      </c>
      <c r="K125">
        <v>152.5</v>
      </c>
      <c r="L125">
        <v>169.2</v>
      </c>
      <c r="M125">
        <v>108.8</v>
      </c>
      <c r="N125">
        <v>133.1</v>
      </c>
      <c r="O125">
        <v>126.4</v>
      </c>
      <c r="P125">
        <v>139.19999999999999</v>
      </c>
      <c r="Q125">
        <v>136</v>
      </c>
      <c r="R125">
        <v>137.19999999999999</v>
      </c>
      <c r="S125">
        <v>136.30000000000001</v>
      </c>
      <c r="T125">
        <v>131.6</v>
      </c>
      <c r="U125">
        <v>135.6</v>
      </c>
      <c r="V125">
        <v>139.26</v>
      </c>
      <c r="W125">
        <v>128</v>
      </c>
      <c r="X125">
        <v>129.30000000000001</v>
      </c>
      <c r="Y125">
        <v>126.2</v>
      </c>
      <c r="Z125">
        <v>116.3</v>
      </c>
      <c r="AA125">
        <v>124.1</v>
      </c>
      <c r="AB125">
        <v>130.19999999999999</v>
      </c>
      <c r="AC125">
        <v>119.9</v>
      </c>
      <c r="AD125">
        <v>123.3</v>
      </c>
      <c r="AE125">
        <v>131.9</v>
      </c>
      <c r="AF125">
        <v>1748.6</v>
      </c>
      <c r="AG125">
        <v>403.5</v>
      </c>
      <c r="AH125">
        <v>869.29999999999984</v>
      </c>
      <c r="AI125">
        <v>3425.8599999999997</v>
      </c>
      <c r="AK125">
        <v>80.368492428571415</v>
      </c>
    </row>
    <row r="126" spans="1:37" x14ac:dyDescent="0.25">
      <c r="A126" t="s">
        <v>85</v>
      </c>
      <c r="B126">
        <v>2016</v>
      </c>
      <c r="C126" t="s">
        <v>177</v>
      </c>
      <c r="D126" t="s">
        <v>1255</v>
      </c>
      <c r="E126">
        <v>125.9</v>
      </c>
      <c r="F126">
        <v>143.9</v>
      </c>
      <c r="G126">
        <v>130.9</v>
      </c>
      <c r="H126">
        <v>131</v>
      </c>
      <c r="I126">
        <v>110.2</v>
      </c>
      <c r="J126">
        <v>135.5</v>
      </c>
      <c r="K126">
        <v>173.7</v>
      </c>
      <c r="L126">
        <v>184.4</v>
      </c>
      <c r="M126">
        <v>112</v>
      </c>
      <c r="N126">
        <v>142.80000000000001</v>
      </c>
      <c r="O126">
        <v>121.6</v>
      </c>
      <c r="P126">
        <v>136.9</v>
      </c>
      <c r="Q126">
        <v>138.19999999999999</v>
      </c>
      <c r="R126">
        <v>142.69999999999999</v>
      </c>
      <c r="S126">
        <v>127.6</v>
      </c>
      <c r="T126">
        <v>121.1</v>
      </c>
      <c r="U126">
        <v>126.6</v>
      </c>
      <c r="V126">
        <v>125.5</v>
      </c>
      <c r="W126">
        <v>115.5</v>
      </c>
      <c r="X126">
        <v>123.2</v>
      </c>
      <c r="Y126">
        <v>120.6</v>
      </c>
      <c r="Z126">
        <v>112.3</v>
      </c>
      <c r="AA126">
        <v>119.9</v>
      </c>
      <c r="AB126">
        <v>129.30000000000001</v>
      </c>
      <c r="AC126">
        <v>118.8</v>
      </c>
      <c r="AD126">
        <v>119.6</v>
      </c>
      <c r="AE126">
        <v>128.1</v>
      </c>
      <c r="AF126">
        <v>1787.0000000000002</v>
      </c>
      <c r="AG126">
        <v>375.29999999999995</v>
      </c>
      <c r="AH126">
        <v>843.69999999999993</v>
      </c>
      <c r="AI126">
        <v>3389.7</v>
      </c>
      <c r="AK126">
        <v>86.426703761904761</v>
      </c>
    </row>
    <row r="127" spans="1:37" x14ac:dyDescent="0.25">
      <c r="A127" t="s">
        <v>104</v>
      </c>
      <c r="B127">
        <v>2016</v>
      </c>
      <c r="C127" t="s">
        <v>177</v>
      </c>
      <c r="D127" t="s">
        <v>1255</v>
      </c>
      <c r="E127">
        <v>127.7</v>
      </c>
      <c r="F127">
        <v>140.5</v>
      </c>
      <c r="G127">
        <v>128.30000000000001</v>
      </c>
      <c r="H127">
        <v>132.6</v>
      </c>
      <c r="I127">
        <v>115.5</v>
      </c>
      <c r="J127">
        <v>136.5</v>
      </c>
      <c r="K127">
        <v>159.69999999999999</v>
      </c>
      <c r="L127">
        <v>174.3</v>
      </c>
      <c r="M127">
        <v>109.9</v>
      </c>
      <c r="N127">
        <v>136.30000000000001</v>
      </c>
      <c r="O127">
        <v>124.4</v>
      </c>
      <c r="P127">
        <v>138.1</v>
      </c>
      <c r="Q127">
        <v>136.80000000000001</v>
      </c>
      <c r="R127">
        <v>138.69999999999999</v>
      </c>
      <c r="S127">
        <v>132.9</v>
      </c>
      <c r="T127">
        <v>127.2</v>
      </c>
      <c r="U127">
        <v>132</v>
      </c>
      <c r="V127">
        <v>125.5</v>
      </c>
      <c r="W127">
        <v>123.3</v>
      </c>
      <c r="X127">
        <v>126.4</v>
      </c>
      <c r="Y127">
        <v>124.1</v>
      </c>
      <c r="Z127">
        <v>114.2</v>
      </c>
      <c r="AA127">
        <v>121.7</v>
      </c>
      <c r="AB127">
        <v>129.69999999999999</v>
      </c>
      <c r="AC127">
        <v>119.4</v>
      </c>
      <c r="AD127">
        <v>121.5</v>
      </c>
      <c r="AE127">
        <v>130.1</v>
      </c>
      <c r="AF127">
        <v>1760.6</v>
      </c>
      <c r="AG127">
        <v>392.1</v>
      </c>
      <c r="AH127">
        <v>856.99999999999989</v>
      </c>
      <c r="AI127">
        <v>3397.2</v>
      </c>
    </row>
    <row r="128" spans="1:37" x14ac:dyDescent="0.25">
      <c r="A128" t="s">
        <v>60</v>
      </c>
      <c r="B128">
        <v>2016</v>
      </c>
      <c r="C128" t="s">
        <v>194</v>
      </c>
      <c r="D128" t="s">
        <v>1256</v>
      </c>
      <c r="E128">
        <v>129.30000000000001</v>
      </c>
      <c r="F128">
        <v>139.5</v>
      </c>
      <c r="G128">
        <v>129.6</v>
      </c>
      <c r="H128">
        <v>134.5</v>
      </c>
      <c r="I128">
        <v>119.5</v>
      </c>
      <c r="J128">
        <v>138.5</v>
      </c>
      <c r="K128">
        <v>158.19999999999999</v>
      </c>
      <c r="L128">
        <v>171.8</v>
      </c>
      <c r="M128">
        <v>110.3</v>
      </c>
      <c r="N128">
        <v>134.30000000000001</v>
      </c>
      <c r="O128">
        <v>127.3</v>
      </c>
      <c r="P128">
        <v>139.9</v>
      </c>
      <c r="Q128">
        <v>137.6</v>
      </c>
      <c r="R128">
        <v>138</v>
      </c>
      <c r="S128">
        <v>137.19999999999999</v>
      </c>
      <c r="T128">
        <v>132.19999999999999</v>
      </c>
      <c r="U128">
        <v>136.5</v>
      </c>
      <c r="V128">
        <v>139.26</v>
      </c>
      <c r="W128">
        <v>128.19999999999999</v>
      </c>
      <c r="X128">
        <v>130</v>
      </c>
      <c r="Y128">
        <v>126.7</v>
      </c>
      <c r="Z128">
        <v>116.4</v>
      </c>
      <c r="AA128">
        <v>125.2</v>
      </c>
      <c r="AB128">
        <v>130.80000000000001</v>
      </c>
      <c r="AC128">
        <v>120.9</v>
      </c>
      <c r="AD128">
        <v>123.8</v>
      </c>
      <c r="AE128">
        <v>133</v>
      </c>
      <c r="AF128">
        <v>1770.2999999999997</v>
      </c>
      <c r="AG128">
        <v>405.9</v>
      </c>
      <c r="AH128">
        <v>873.8</v>
      </c>
      <c r="AI128">
        <v>3455.46</v>
      </c>
      <c r="AK128">
        <v>90.080343022727263</v>
      </c>
    </row>
    <row r="129" spans="1:37" x14ac:dyDescent="0.25">
      <c r="A129" t="s">
        <v>85</v>
      </c>
      <c r="B129">
        <v>2016</v>
      </c>
      <c r="C129" t="s">
        <v>194</v>
      </c>
      <c r="D129" t="s">
        <v>1256</v>
      </c>
      <c r="E129">
        <v>126.8</v>
      </c>
      <c r="F129">
        <v>144.19999999999999</v>
      </c>
      <c r="G129">
        <v>136.6</v>
      </c>
      <c r="H129">
        <v>131.80000000000001</v>
      </c>
      <c r="I129">
        <v>111</v>
      </c>
      <c r="J129">
        <v>137</v>
      </c>
      <c r="K129">
        <v>179.5</v>
      </c>
      <c r="L129">
        <v>188.4</v>
      </c>
      <c r="M129">
        <v>113.3</v>
      </c>
      <c r="N129">
        <v>143.9</v>
      </c>
      <c r="O129">
        <v>121.7</v>
      </c>
      <c r="P129">
        <v>137.5</v>
      </c>
      <c r="Q129">
        <v>139.80000000000001</v>
      </c>
      <c r="R129">
        <v>142.9</v>
      </c>
      <c r="S129">
        <v>127.9</v>
      </c>
      <c r="T129">
        <v>121.1</v>
      </c>
      <c r="U129">
        <v>126.9</v>
      </c>
      <c r="V129">
        <v>126.4</v>
      </c>
      <c r="W129">
        <v>115.5</v>
      </c>
      <c r="X129">
        <v>123.5</v>
      </c>
      <c r="Y129">
        <v>120.9</v>
      </c>
      <c r="Z129">
        <v>111.7</v>
      </c>
      <c r="AA129">
        <v>120.3</v>
      </c>
      <c r="AB129">
        <v>130.80000000000001</v>
      </c>
      <c r="AC129">
        <v>120</v>
      </c>
      <c r="AD129">
        <v>119.9</v>
      </c>
      <c r="AE129">
        <v>129</v>
      </c>
      <c r="AF129">
        <v>1811.5000000000002</v>
      </c>
      <c r="AG129">
        <v>375.9</v>
      </c>
      <c r="AH129">
        <v>847.1</v>
      </c>
      <c r="AI129">
        <v>3419.3</v>
      </c>
      <c r="AK129">
        <v>83.455368214285699</v>
      </c>
    </row>
    <row r="130" spans="1:37" x14ac:dyDescent="0.25">
      <c r="A130" t="s">
        <v>104</v>
      </c>
      <c r="B130">
        <v>2016</v>
      </c>
      <c r="C130" t="s">
        <v>194</v>
      </c>
      <c r="D130" t="s">
        <v>1256</v>
      </c>
      <c r="E130">
        <v>128.5</v>
      </c>
      <c r="F130">
        <v>141.19999999999999</v>
      </c>
      <c r="G130">
        <v>132.30000000000001</v>
      </c>
      <c r="H130">
        <v>133.5</v>
      </c>
      <c r="I130">
        <v>116.4</v>
      </c>
      <c r="J130">
        <v>137.80000000000001</v>
      </c>
      <c r="K130">
        <v>165.4</v>
      </c>
      <c r="L130">
        <v>177.4</v>
      </c>
      <c r="M130">
        <v>111.3</v>
      </c>
      <c r="N130">
        <v>137.5</v>
      </c>
      <c r="O130">
        <v>125</v>
      </c>
      <c r="P130">
        <v>138.80000000000001</v>
      </c>
      <c r="Q130">
        <v>138.4</v>
      </c>
      <c r="R130">
        <v>139.30000000000001</v>
      </c>
      <c r="S130">
        <v>133.5</v>
      </c>
      <c r="T130">
        <v>127.6</v>
      </c>
      <c r="U130">
        <v>132.69999999999999</v>
      </c>
      <c r="V130">
        <v>126.4</v>
      </c>
      <c r="W130">
        <v>123.4</v>
      </c>
      <c r="X130">
        <v>126.9</v>
      </c>
      <c r="Y130">
        <v>124.5</v>
      </c>
      <c r="Z130">
        <v>113.9</v>
      </c>
      <c r="AA130">
        <v>122.4</v>
      </c>
      <c r="AB130">
        <v>130.80000000000001</v>
      </c>
      <c r="AC130">
        <v>120.5</v>
      </c>
      <c r="AD130">
        <v>121.9</v>
      </c>
      <c r="AE130">
        <v>131.1</v>
      </c>
      <c r="AF130">
        <v>1783.5</v>
      </c>
      <c r="AG130">
        <v>393.8</v>
      </c>
      <c r="AH130">
        <v>860.9</v>
      </c>
      <c r="AI130">
        <v>3427.3000000000006</v>
      </c>
    </row>
    <row r="131" spans="1:37" x14ac:dyDescent="0.25">
      <c r="A131" t="s">
        <v>60</v>
      </c>
      <c r="B131">
        <v>2016</v>
      </c>
      <c r="C131" t="s">
        <v>213</v>
      </c>
      <c r="D131" t="s">
        <v>1257</v>
      </c>
      <c r="E131">
        <v>130.1</v>
      </c>
      <c r="F131">
        <v>138.80000000000001</v>
      </c>
      <c r="G131">
        <v>130.30000000000001</v>
      </c>
      <c r="H131">
        <v>135.30000000000001</v>
      </c>
      <c r="I131">
        <v>119.9</v>
      </c>
      <c r="J131">
        <v>140.19999999999999</v>
      </c>
      <c r="K131">
        <v>156.9</v>
      </c>
      <c r="L131">
        <v>172.2</v>
      </c>
      <c r="M131">
        <v>112.1</v>
      </c>
      <c r="N131">
        <v>134.9</v>
      </c>
      <c r="O131">
        <v>128.1</v>
      </c>
      <c r="P131">
        <v>140.69999999999999</v>
      </c>
      <c r="Q131">
        <v>138</v>
      </c>
      <c r="R131">
        <v>138.9</v>
      </c>
      <c r="S131">
        <v>137.80000000000001</v>
      </c>
      <c r="T131">
        <v>133</v>
      </c>
      <c r="U131">
        <v>137.1</v>
      </c>
      <c r="V131">
        <v>139.26</v>
      </c>
      <c r="W131">
        <v>129.1</v>
      </c>
      <c r="X131">
        <v>130.6</v>
      </c>
      <c r="Y131">
        <v>127</v>
      </c>
      <c r="Z131">
        <v>116</v>
      </c>
      <c r="AA131">
        <v>125.5</v>
      </c>
      <c r="AB131">
        <v>131.9</v>
      </c>
      <c r="AC131">
        <v>122</v>
      </c>
      <c r="AD131">
        <v>124.2</v>
      </c>
      <c r="AE131">
        <v>133.5</v>
      </c>
      <c r="AF131">
        <v>1777.4999999999998</v>
      </c>
      <c r="AG131">
        <v>407.9</v>
      </c>
      <c r="AH131">
        <v>877.2</v>
      </c>
      <c r="AI131">
        <v>3469.8599999999992</v>
      </c>
      <c r="AK131">
        <v>79.216541545454547</v>
      </c>
    </row>
    <row r="132" spans="1:37" x14ac:dyDescent="0.25">
      <c r="A132" t="s">
        <v>85</v>
      </c>
      <c r="B132">
        <v>2016</v>
      </c>
      <c r="C132" t="s">
        <v>213</v>
      </c>
      <c r="D132" t="s">
        <v>1257</v>
      </c>
      <c r="E132">
        <v>127.6</v>
      </c>
      <c r="F132">
        <v>140.30000000000001</v>
      </c>
      <c r="G132">
        <v>133.69999999999999</v>
      </c>
      <c r="H132">
        <v>132.19999999999999</v>
      </c>
      <c r="I132">
        <v>111.8</v>
      </c>
      <c r="J132">
        <v>135.80000000000001</v>
      </c>
      <c r="K132">
        <v>163.5</v>
      </c>
      <c r="L132">
        <v>182.3</v>
      </c>
      <c r="M132">
        <v>114.6</v>
      </c>
      <c r="N132">
        <v>144.6</v>
      </c>
      <c r="O132">
        <v>121.9</v>
      </c>
      <c r="P132">
        <v>138.1</v>
      </c>
      <c r="Q132">
        <v>137.6</v>
      </c>
      <c r="R132">
        <v>143.6</v>
      </c>
      <c r="S132">
        <v>128.30000000000001</v>
      </c>
      <c r="T132">
        <v>121.4</v>
      </c>
      <c r="U132">
        <v>127.3</v>
      </c>
      <c r="V132">
        <v>127.3</v>
      </c>
      <c r="W132">
        <v>114.7</v>
      </c>
      <c r="X132">
        <v>123.9</v>
      </c>
      <c r="Y132">
        <v>121.2</v>
      </c>
      <c r="Z132">
        <v>110.4</v>
      </c>
      <c r="AA132">
        <v>120.6</v>
      </c>
      <c r="AB132">
        <v>131.5</v>
      </c>
      <c r="AC132">
        <v>120.9</v>
      </c>
      <c r="AD132">
        <v>119.9</v>
      </c>
      <c r="AE132">
        <v>128.4</v>
      </c>
      <c r="AF132">
        <v>1783.9999999999995</v>
      </c>
      <c r="AG132">
        <v>377</v>
      </c>
      <c r="AH132">
        <v>848.4</v>
      </c>
      <c r="AI132">
        <v>3394.9999999999995</v>
      </c>
      <c r="AK132">
        <v>81.621881399999992</v>
      </c>
    </row>
    <row r="133" spans="1:37" x14ac:dyDescent="0.25">
      <c r="A133" t="s">
        <v>104</v>
      </c>
      <c r="B133">
        <v>2016</v>
      </c>
      <c r="C133" t="s">
        <v>213</v>
      </c>
      <c r="D133" t="s">
        <v>1257</v>
      </c>
      <c r="E133">
        <v>129.30000000000001</v>
      </c>
      <c r="F133">
        <v>139.30000000000001</v>
      </c>
      <c r="G133">
        <v>131.6</v>
      </c>
      <c r="H133">
        <v>134.1</v>
      </c>
      <c r="I133">
        <v>116.9</v>
      </c>
      <c r="J133">
        <v>138.1</v>
      </c>
      <c r="K133">
        <v>159.1</v>
      </c>
      <c r="L133">
        <v>175.6</v>
      </c>
      <c r="M133">
        <v>112.9</v>
      </c>
      <c r="N133">
        <v>138.1</v>
      </c>
      <c r="O133">
        <v>125.5</v>
      </c>
      <c r="P133">
        <v>139.5</v>
      </c>
      <c r="Q133">
        <v>137.9</v>
      </c>
      <c r="R133">
        <v>140.19999999999999</v>
      </c>
      <c r="S133">
        <v>134.1</v>
      </c>
      <c r="T133">
        <v>128.19999999999999</v>
      </c>
      <c r="U133">
        <v>133.19999999999999</v>
      </c>
      <c r="V133">
        <v>127.3</v>
      </c>
      <c r="W133">
        <v>123.6</v>
      </c>
      <c r="X133">
        <v>127.4</v>
      </c>
      <c r="Y133">
        <v>124.8</v>
      </c>
      <c r="Z133">
        <v>113.1</v>
      </c>
      <c r="AA133">
        <v>122.7</v>
      </c>
      <c r="AB133">
        <v>131.69999999999999</v>
      </c>
      <c r="AC133">
        <v>121.5</v>
      </c>
      <c r="AD133">
        <v>122.1</v>
      </c>
      <c r="AE133">
        <v>131.1</v>
      </c>
      <c r="AF133">
        <v>1777.9</v>
      </c>
      <c r="AG133">
        <v>395.49999999999994</v>
      </c>
      <c r="AH133">
        <v>863.3</v>
      </c>
      <c r="AI133">
        <v>3427.7999999999997</v>
      </c>
    </row>
    <row r="134" spans="1:37" x14ac:dyDescent="0.25">
      <c r="A134" t="s">
        <v>60</v>
      </c>
      <c r="B134">
        <v>2016</v>
      </c>
      <c r="C134" t="s">
        <v>228</v>
      </c>
      <c r="D134" t="s">
        <v>1258</v>
      </c>
      <c r="E134">
        <v>130.80000000000001</v>
      </c>
      <c r="F134">
        <v>138.19999999999999</v>
      </c>
      <c r="G134">
        <v>130.5</v>
      </c>
      <c r="H134">
        <v>135.5</v>
      </c>
      <c r="I134">
        <v>120.2</v>
      </c>
      <c r="J134">
        <v>139.19999999999999</v>
      </c>
      <c r="K134">
        <v>149.5</v>
      </c>
      <c r="L134">
        <v>170.4</v>
      </c>
      <c r="M134">
        <v>113.1</v>
      </c>
      <c r="N134">
        <v>135.80000000000001</v>
      </c>
      <c r="O134">
        <v>128.80000000000001</v>
      </c>
      <c r="P134">
        <v>141.5</v>
      </c>
      <c r="Q134">
        <v>137.19999999999999</v>
      </c>
      <c r="R134">
        <v>139.9</v>
      </c>
      <c r="S134">
        <v>138.5</v>
      </c>
      <c r="T134">
        <v>133.5</v>
      </c>
      <c r="U134">
        <v>137.80000000000001</v>
      </c>
      <c r="V134">
        <v>139.26</v>
      </c>
      <c r="W134">
        <v>129.69999999999999</v>
      </c>
      <c r="X134">
        <v>131.1</v>
      </c>
      <c r="Y134">
        <v>127.8</v>
      </c>
      <c r="Z134">
        <v>117</v>
      </c>
      <c r="AA134">
        <v>125.7</v>
      </c>
      <c r="AB134">
        <v>132.19999999999999</v>
      </c>
      <c r="AC134">
        <v>122.8</v>
      </c>
      <c r="AD134">
        <v>124.9</v>
      </c>
      <c r="AE134">
        <v>133.4</v>
      </c>
      <c r="AF134">
        <v>1770.7</v>
      </c>
      <c r="AG134">
        <v>409.8</v>
      </c>
      <c r="AH134">
        <v>881.49999999999989</v>
      </c>
      <c r="AI134">
        <v>3470.8599999999997</v>
      </c>
    </row>
    <row r="135" spans="1:37" x14ac:dyDescent="0.25">
      <c r="A135" t="s">
        <v>85</v>
      </c>
      <c r="B135">
        <v>2016</v>
      </c>
      <c r="C135" t="s">
        <v>228</v>
      </c>
      <c r="D135" t="s">
        <v>1258</v>
      </c>
      <c r="E135">
        <v>128.1</v>
      </c>
      <c r="F135">
        <v>137.69999999999999</v>
      </c>
      <c r="G135">
        <v>130.6</v>
      </c>
      <c r="H135">
        <v>132.6</v>
      </c>
      <c r="I135">
        <v>111.9</v>
      </c>
      <c r="J135">
        <v>132.5</v>
      </c>
      <c r="K135">
        <v>152.9</v>
      </c>
      <c r="L135">
        <v>173.6</v>
      </c>
      <c r="M135">
        <v>115.1</v>
      </c>
      <c r="N135">
        <v>144.80000000000001</v>
      </c>
      <c r="O135">
        <v>122.1</v>
      </c>
      <c r="P135">
        <v>138.80000000000001</v>
      </c>
      <c r="Q135">
        <v>135.69999999999999</v>
      </c>
      <c r="R135">
        <v>143.9</v>
      </c>
      <c r="S135">
        <v>128.69999999999999</v>
      </c>
      <c r="T135">
        <v>121.6</v>
      </c>
      <c r="U135">
        <v>127.7</v>
      </c>
      <c r="V135">
        <v>127.9</v>
      </c>
      <c r="W135">
        <v>114.8</v>
      </c>
      <c r="X135">
        <v>124.3</v>
      </c>
      <c r="Y135">
        <v>121.4</v>
      </c>
      <c r="Z135">
        <v>111.8</v>
      </c>
      <c r="AA135">
        <v>120.8</v>
      </c>
      <c r="AB135">
        <v>131.6</v>
      </c>
      <c r="AC135">
        <v>121.2</v>
      </c>
      <c r="AD135">
        <v>120.5</v>
      </c>
      <c r="AE135">
        <v>128</v>
      </c>
      <c r="AF135">
        <v>1756.3999999999996</v>
      </c>
      <c r="AG135">
        <v>378</v>
      </c>
      <c r="AH135">
        <v>851.6</v>
      </c>
      <c r="AI135">
        <v>3372.6</v>
      </c>
    </row>
    <row r="136" spans="1:37" x14ac:dyDescent="0.25">
      <c r="A136" t="s">
        <v>104</v>
      </c>
      <c r="B136">
        <v>2016</v>
      </c>
      <c r="C136" t="s">
        <v>228</v>
      </c>
      <c r="D136" t="s">
        <v>1258</v>
      </c>
      <c r="E136">
        <v>129.9</v>
      </c>
      <c r="F136">
        <v>138</v>
      </c>
      <c r="G136">
        <v>130.5</v>
      </c>
      <c r="H136">
        <v>134.4</v>
      </c>
      <c r="I136">
        <v>117.2</v>
      </c>
      <c r="J136">
        <v>136.1</v>
      </c>
      <c r="K136">
        <v>150.69999999999999</v>
      </c>
      <c r="L136">
        <v>171.5</v>
      </c>
      <c r="M136">
        <v>113.8</v>
      </c>
      <c r="N136">
        <v>138.80000000000001</v>
      </c>
      <c r="O136">
        <v>126</v>
      </c>
      <c r="P136">
        <v>140.19999999999999</v>
      </c>
      <c r="Q136">
        <v>136.6</v>
      </c>
      <c r="R136">
        <v>141</v>
      </c>
      <c r="S136">
        <v>134.6</v>
      </c>
      <c r="T136">
        <v>128.6</v>
      </c>
      <c r="U136">
        <v>133.80000000000001</v>
      </c>
      <c r="V136">
        <v>127.9</v>
      </c>
      <c r="W136">
        <v>124.1</v>
      </c>
      <c r="X136">
        <v>127.9</v>
      </c>
      <c r="Y136">
        <v>125.4</v>
      </c>
      <c r="Z136">
        <v>114.3</v>
      </c>
      <c r="AA136">
        <v>122.9</v>
      </c>
      <c r="AB136">
        <v>131.80000000000001</v>
      </c>
      <c r="AC136">
        <v>122.1</v>
      </c>
      <c r="AD136">
        <v>122.8</v>
      </c>
      <c r="AE136">
        <v>130.9</v>
      </c>
      <c r="AF136">
        <v>1763.6999999999998</v>
      </c>
      <c r="AG136">
        <v>397</v>
      </c>
      <c r="AH136">
        <v>867.19999999999993</v>
      </c>
      <c r="AI136">
        <v>3420.8999999999996</v>
      </c>
    </row>
    <row r="137" spans="1:37" x14ac:dyDescent="0.25">
      <c r="A137" t="s">
        <v>60</v>
      </c>
      <c r="B137">
        <v>2016</v>
      </c>
      <c r="C137" t="s">
        <v>238</v>
      </c>
      <c r="D137" t="s">
        <v>1259</v>
      </c>
      <c r="E137">
        <v>131.30000000000001</v>
      </c>
      <c r="F137">
        <v>137.6</v>
      </c>
      <c r="G137">
        <v>130.1</v>
      </c>
      <c r="H137">
        <v>136</v>
      </c>
      <c r="I137">
        <v>120.8</v>
      </c>
      <c r="J137">
        <v>138.4</v>
      </c>
      <c r="K137">
        <v>149.19999999999999</v>
      </c>
      <c r="L137">
        <v>170.2</v>
      </c>
      <c r="M137">
        <v>113.4</v>
      </c>
      <c r="N137">
        <v>136.30000000000001</v>
      </c>
      <c r="O137">
        <v>128.69999999999999</v>
      </c>
      <c r="P137">
        <v>142.4</v>
      </c>
      <c r="Q137">
        <v>137.4</v>
      </c>
      <c r="R137">
        <v>140.9</v>
      </c>
      <c r="S137">
        <v>139.6</v>
      </c>
      <c r="T137">
        <v>134.30000000000001</v>
      </c>
      <c r="U137">
        <v>138.80000000000001</v>
      </c>
      <c r="V137">
        <v>139.26</v>
      </c>
      <c r="W137">
        <v>129.80000000000001</v>
      </c>
      <c r="X137">
        <v>131.80000000000001</v>
      </c>
      <c r="Y137">
        <v>128.69999999999999</v>
      </c>
      <c r="Z137">
        <v>117.8</v>
      </c>
      <c r="AA137">
        <v>126.5</v>
      </c>
      <c r="AB137">
        <v>133</v>
      </c>
      <c r="AC137">
        <v>123</v>
      </c>
      <c r="AD137">
        <v>125.7</v>
      </c>
      <c r="AE137">
        <v>133.80000000000001</v>
      </c>
      <c r="AF137">
        <v>1771.8000000000002</v>
      </c>
      <c r="AG137">
        <v>412.7</v>
      </c>
      <c r="AH137">
        <v>886.5</v>
      </c>
      <c r="AI137">
        <v>3480.96</v>
      </c>
    </row>
    <row r="138" spans="1:37" x14ac:dyDescent="0.25">
      <c r="A138" t="s">
        <v>85</v>
      </c>
      <c r="B138">
        <v>2016</v>
      </c>
      <c r="C138" t="s">
        <v>238</v>
      </c>
      <c r="D138" t="s">
        <v>1259</v>
      </c>
      <c r="E138">
        <v>128.69999999999999</v>
      </c>
      <c r="F138">
        <v>138.4</v>
      </c>
      <c r="G138">
        <v>130.30000000000001</v>
      </c>
      <c r="H138">
        <v>132.69999999999999</v>
      </c>
      <c r="I138">
        <v>112.5</v>
      </c>
      <c r="J138">
        <v>130.4</v>
      </c>
      <c r="K138">
        <v>155.1</v>
      </c>
      <c r="L138">
        <v>175.7</v>
      </c>
      <c r="M138">
        <v>115.4</v>
      </c>
      <c r="N138">
        <v>145.30000000000001</v>
      </c>
      <c r="O138">
        <v>122.5</v>
      </c>
      <c r="P138">
        <v>139.6</v>
      </c>
      <c r="Q138">
        <v>136.30000000000001</v>
      </c>
      <c r="R138">
        <v>144.30000000000001</v>
      </c>
      <c r="S138">
        <v>129.1</v>
      </c>
      <c r="T138">
        <v>121.9</v>
      </c>
      <c r="U138">
        <v>128</v>
      </c>
      <c r="V138">
        <v>128.69999999999999</v>
      </c>
      <c r="W138">
        <v>115.2</v>
      </c>
      <c r="X138">
        <v>124.5</v>
      </c>
      <c r="Y138">
        <v>121.8</v>
      </c>
      <c r="Z138">
        <v>112.8</v>
      </c>
      <c r="AA138">
        <v>121.2</v>
      </c>
      <c r="AB138">
        <v>131.9</v>
      </c>
      <c r="AC138">
        <v>120.8</v>
      </c>
      <c r="AD138">
        <v>120.9</v>
      </c>
      <c r="AE138">
        <v>128.6</v>
      </c>
      <c r="AF138">
        <v>1762.8999999999999</v>
      </c>
      <c r="AG138">
        <v>379</v>
      </c>
      <c r="AH138">
        <v>853.9</v>
      </c>
      <c r="AI138">
        <v>3383.9999999999995</v>
      </c>
    </row>
    <row r="139" spans="1:37" x14ac:dyDescent="0.25">
      <c r="A139" t="s">
        <v>104</v>
      </c>
      <c r="B139">
        <v>2016</v>
      </c>
      <c r="C139" t="s">
        <v>238</v>
      </c>
      <c r="D139" t="s">
        <v>1259</v>
      </c>
      <c r="E139">
        <v>130.5</v>
      </c>
      <c r="F139">
        <v>137.9</v>
      </c>
      <c r="G139">
        <v>130.19999999999999</v>
      </c>
      <c r="H139">
        <v>134.80000000000001</v>
      </c>
      <c r="I139">
        <v>117.8</v>
      </c>
      <c r="J139">
        <v>134.69999999999999</v>
      </c>
      <c r="K139">
        <v>151.19999999999999</v>
      </c>
      <c r="L139">
        <v>172.1</v>
      </c>
      <c r="M139">
        <v>114.1</v>
      </c>
      <c r="N139">
        <v>139.30000000000001</v>
      </c>
      <c r="O139">
        <v>126.1</v>
      </c>
      <c r="P139">
        <v>141.1</v>
      </c>
      <c r="Q139">
        <v>137</v>
      </c>
      <c r="R139">
        <v>141.80000000000001</v>
      </c>
      <c r="S139">
        <v>135.5</v>
      </c>
      <c r="T139">
        <v>129.1</v>
      </c>
      <c r="U139">
        <v>134.5</v>
      </c>
      <c r="V139">
        <v>128.69999999999999</v>
      </c>
      <c r="W139">
        <v>124.3</v>
      </c>
      <c r="X139">
        <v>128.4</v>
      </c>
      <c r="Y139">
        <v>126.1</v>
      </c>
      <c r="Z139">
        <v>115.2</v>
      </c>
      <c r="AA139">
        <v>123.5</v>
      </c>
      <c r="AB139">
        <v>132.4</v>
      </c>
      <c r="AC139">
        <v>122.1</v>
      </c>
      <c r="AD139">
        <v>123.4</v>
      </c>
      <c r="AE139">
        <v>131.4</v>
      </c>
      <c r="AF139">
        <v>1766.7999999999995</v>
      </c>
      <c r="AG139">
        <v>399.1</v>
      </c>
      <c r="AH139">
        <v>871.1</v>
      </c>
      <c r="AI139">
        <v>3431.7999999999997</v>
      </c>
    </row>
    <row r="140" spans="1:37" x14ac:dyDescent="0.25">
      <c r="A140" t="s">
        <v>60</v>
      </c>
      <c r="B140">
        <v>2016</v>
      </c>
      <c r="C140" t="s">
        <v>264</v>
      </c>
      <c r="D140" t="s">
        <v>1260</v>
      </c>
      <c r="E140">
        <v>132</v>
      </c>
      <c r="F140">
        <v>137.4</v>
      </c>
      <c r="G140">
        <v>130.6</v>
      </c>
      <c r="H140">
        <v>136.19999999999999</v>
      </c>
      <c r="I140">
        <v>121.1</v>
      </c>
      <c r="J140">
        <v>136.9</v>
      </c>
      <c r="K140">
        <v>141.80000000000001</v>
      </c>
      <c r="L140">
        <v>170</v>
      </c>
      <c r="M140">
        <v>113.4</v>
      </c>
      <c r="N140">
        <v>136.80000000000001</v>
      </c>
      <c r="O140">
        <v>128.69999999999999</v>
      </c>
      <c r="P140">
        <v>143.1</v>
      </c>
      <c r="Q140">
        <v>136.6</v>
      </c>
      <c r="R140">
        <v>141.19999999999999</v>
      </c>
      <c r="S140">
        <v>139.9</v>
      </c>
      <c r="T140">
        <v>134.5</v>
      </c>
      <c r="U140">
        <v>139.19999999999999</v>
      </c>
      <c r="V140">
        <v>139.26</v>
      </c>
      <c r="W140">
        <v>130.30000000000001</v>
      </c>
      <c r="X140">
        <v>132.1</v>
      </c>
      <c r="Y140">
        <v>129.1</v>
      </c>
      <c r="Z140">
        <v>118.2</v>
      </c>
      <c r="AA140">
        <v>126.9</v>
      </c>
      <c r="AB140">
        <v>133.69999999999999</v>
      </c>
      <c r="AC140">
        <v>123.5</v>
      </c>
      <c r="AD140">
        <v>126.1</v>
      </c>
      <c r="AE140">
        <v>133.6</v>
      </c>
      <c r="AF140">
        <v>1764.6</v>
      </c>
      <c r="AG140">
        <v>413.59999999999997</v>
      </c>
      <c r="AH140">
        <v>889.6</v>
      </c>
      <c r="AI140">
        <v>3478.5599999999995</v>
      </c>
    </row>
    <row r="141" spans="1:37" x14ac:dyDescent="0.25">
      <c r="A141" t="s">
        <v>85</v>
      </c>
      <c r="B141">
        <v>2016</v>
      </c>
      <c r="C141" t="s">
        <v>264</v>
      </c>
      <c r="D141" t="s">
        <v>1260</v>
      </c>
      <c r="E141">
        <v>130.19999999999999</v>
      </c>
      <c r="F141">
        <v>138.5</v>
      </c>
      <c r="G141">
        <v>134.1</v>
      </c>
      <c r="H141">
        <v>132.9</v>
      </c>
      <c r="I141">
        <v>112.6</v>
      </c>
      <c r="J141">
        <v>130.80000000000001</v>
      </c>
      <c r="K141">
        <v>142</v>
      </c>
      <c r="L141">
        <v>174.9</v>
      </c>
      <c r="M141">
        <v>115.6</v>
      </c>
      <c r="N141">
        <v>145.4</v>
      </c>
      <c r="O141">
        <v>122.7</v>
      </c>
      <c r="P141">
        <v>140.30000000000001</v>
      </c>
      <c r="Q141">
        <v>135.19999999999999</v>
      </c>
      <c r="R141">
        <v>144.30000000000001</v>
      </c>
      <c r="S141">
        <v>129.6</v>
      </c>
      <c r="T141">
        <v>122.1</v>
      </c>
      <c r="U141">
        <v>128.5</v>
      </c>
      <c r="V141">
        <v>129.1</v>
      </c>
      <c r="W141">
        <v>116.2</v>
      </c>
      <c r="X141">
        <v>124.7</v>
      </c>
      <c r="Y141">
        <v>122.1</v>
      </c>
      <c r="Z141">
        <v>113.4</v>
      </c>
      <c r="AA141">
        <v>121.7</v>
      </c>
      <c r="AB141">
        <v>132.1</v>
      </c>
      <c r="AC141">
        <v>121.3</v>
      </c>
      <c r="AD141">
        <v>121.3</v>
      </c>
      <c r="AE141">
        <v>128.5</v>
      </c>
      <c r="AF141">
        <v>1755.2</v>
      </c>
      <c r="AG141">
        <v>380.2</v>
      </c>
      <c r="AH141">
        <v>856.59999999999991</v>
      </c>
      <c r="AI141">
        <v>3381.6</v>
      </c>
    </row>
    <row r="142" spans="1:37" x14ac:dyDescent="0.25">
      <c r="A142" t="s">
        <v>104</v>
      </c>
      <c r="B142">
        <v>2016</v>
      </c>
      <c r="C142" t="s">
        <v>264</v>
      </c>
      <c r="D142" t="s">
        <v>1260</v>
      </c>
      <c r="E142">
        <v>131.4</v>
      </c>
      <c r="F142">
        <v>137.80000000000001</v>
      </c>
      <c r="G142">
        <v>132</v>
      </c>
      <c r="H142">
        <v>135</v>
      </c>
      <c r="I142">
        <v>118</v>
      </c>
      <c r="J142">
        <v>134.1</v>
      </c>
      <c r="K142">
        <v>141.9</v>
      </c>
      <c r="L142">
        <v>171.7</v>
      </c>
      <c r="M142">
        <v>114.1</v>
      </c>
      <c r="N142">
        <v>139.69999999999999</v>
      </c>
      <c r="O142">
        <v>126.2</v>
      </c>
      <c r="P142">
        <v>141.80000000000001</v>
      </c>
      <c r="Q142">
        <v>136.1</v>
      </c>
      <c r="R142">
        <v>142</v>
      </c>
      <c r="S142">
        <v>135.80000000000001</v>
      </c>
      <c r="T142">
        <v>129.30000000000001</v>
      </c>
      <c r="U142">
        <v>135</v>
      </c>
      <c r="V142">
        <v>129.1</v>
      </c>
      <c r="W142">
        <v>125</v>
      </c>
      <c r="X142">
        <v>128.6</v>
      </c>
      <c r="Y142">
        <v>126.4</v>
      </c>
      <c r="Z142">
        <v>115.7</v>
      </c>
      <c r="AA142">
        <v>124</v>
      </c>
      <c r="AB142">
        <v>132.80000000000001</v>
      </c>
      <c r="AC142">
        <v>122.6</v>
      </c>
      <c r="AD142">
        <v>123.8</v>
      </c>
      <c r="AE142">
        <v>131.19999999999999</v>
      </c>
      <c r="AF142">
        <v>1759.8</v>
      </c>
      <c r="AG142">
        <v>400.1</v>
      </c>
      <c r="AH142">
        <v>873.9</v>
      </c>
      <c r="AI142">
        <v>3429.9</v>
      </c>
    </row>
    <row r="143" spans="1:37" x14ac:dyDescent="0.25">
      <c r="A143" t="s">
        <v>60</v>
      </c>
      <c r="B143">
        <v>2016</v>
      </c>
      <c r="C143" t="s">
        <v>273</v>
      </c>
      <c r="D143" t="s">
        <v>1261</v>
      </c>
      <c r="E143">
        <v>132.6</v>
      </c>
      <c r="F143">
        <v>137.30000000000001</v>
      </c>
      <c r="G143">
        <v>131.6</v>
      </c>
      <c r="H143">
        <v>136.30000000000001</v>
      </c>
      <c r="I143">
        <v>121.6</v>
      </c>
      <c r="J143">
        <v>135.6</v>
      </c>
      <c r="K143">
        <v>127.5</v>
      </c>
      <c r="L143">
        <v>167.9</v>
      </c>
      <c r="M143">
        <v>113.8</v>
      </c>
      <c r="N143">
        <v>137.5</v>
      </c>
      <c r="O143">
        <v>129.1</v>
      </c>
      <c r="P143">
        <v>143.6</v>
      </c>
      <c r="Q143">
        <v>134.69999999999999</v>
      </c>
      <c r="R143">
        <v>142.4</v>
      </c>
      <c r="S143">
        <v>140.4</v>
      </c>
      <c r="T143">
        <v>135.19999999999999</v>
      </c>
      <c r="U143">
        <v>139.69999999999999</v>
      </c>
      <c r="V143">
        <v>139.26</v>
      </c>
      <c r="W143">
        <v>132</v>
      </c>
      <c r="X143">
        <v>132.9</v>
      </c>
      <c r="Y143">
        <v>129.69999999999999</v>
      </c>
      <c r="Z143">
        <v>118.6</v>
      </c>
      <c r="AA143">
        <v>127.3</v>
      </c>
      <c r="AB143">
        <v>134.19999999999999</v>
      </c>
      <c r="AC143">
        <v>121.9</v>
      </c>
      <c r="AD143">
        <v>126.3</v>
      </c>
      <c r="AE143">
        <v>132.80000000000001</v>
      </c>
      <c r="AF143">
        <v>1749.1</v>
      </c>
      <c r="AG143">
        <v>415.3</v>
      </c>
      <c r="AH143">
        <v>890.9</v>
      </c>
      <c r="AI143">
        <v>3468.96</v>
      </c>
    </row>
    <row r="144" spans="1:37" x14ac:dyDescent="0.25">
      <c r="A144" t="s">
        <v>85</v>
      </c>
      <c r="B144">
        <v>2016</v>
      </c>
      <c r="C144" t="s">
        <v>273</v>
      </c>
      <c r="D144" t="s">
        <v>1261</v>
      </c>
      <c r="E144">
        <v>131.6</v>
      </c>
      <c r="F144">
        <v>138.19999999999999</v>
      </c>
      <c r="G144">
        <v>134.9</v>
      </c>
      <c r="H144">
        <v>133.1</v>
      </c>
      <c r="I144">
        <v>113.5</v>
      </c>
      <c r="J144">
        <v>129.30000000000001</v>
      </c>
      <c r="K144">
        <v>121.1</v>
      </c>
      <c r="L144">
        <v>170.3</v>
      </c>
      <c r="M144">
        <v>115.5</v>
      </c>
      <c r="N144">
        <v>145.5</v>
      </c>
      <c r="O144">
        <v>123.1</v>
      </c>
      <c r="P144">
        <v>140.9</v>
      </c>
      <c r="Q144">
        <v>132.80000000000001</v>
      </c>
      <c r="R144">
        <v>145</v>
      </c>
      <c r="S144">
        <v>130</v>
      </c>
      <c r="T144">
        <v>122.2</v>
      </c>
      <c r="U144">
        <v>128.80000000000001</v>
      </c>
      <c r="V144">
        <v>128.5</v>
      </c>
      <c r="W144">
        <v>117.8</v>
      </c>
      <c r="X144">
        <v>125</v>
      </c>
      <c r="Y144">
        <v>122.3</v>
      </c>
      <c r="Z144">
        <v>113.7</v>
      </c>
      <c r="AA144">
        <v>121.8</v>
      </c>
      <c r="AB144">
        <v>132.30000000000001</v>
      </c>
      <c r="AC144">
        <v>119.9</v>
      </c>
      <c r="AD144">
        <v>121.4</v>
      </c>
      <c r="AE144">
        <v>127.6</v>
      </c>
      <c r="AF144">
        <v>1729.8</v>
      </c>
      <c r="AG144">
        <v>381</v>
      </c>
      <c r="AH144">
        <v>856.4</v>
      </c>
      <c r="AI144">
        <v>3358.5000000000005</v>
      </c>
    </row>
    <row r="145" spans="1:35" x14ac:dyDescent="0.25">
      <c r="A145" t="s">
        <v>104</v>
      </c>
      <c r="B145">
        <v>2016</v>
      </c>
      <c r="C145" t="s">
        <v>273</v>
      </c>
      <c r="D145" t="s">
        <v>1261</v>
      </c>
      <c r="E145">
        <v>132.30000000000001</v>
      </c>
      <c r="F145">
        <v>137.6</v>
      </c>
      <c r="G145">
        <v>132.9</v>
      </c>
      <c r="H145">
        <v>135.1</v>
      </c>
      <c r="I145">
        <v>118.6</v>
      </c>
      <c r="J145">
        <v>132.69999999999999</v>
      </c>
      <c r="K145">
        <v>125.3</v>
      </c>
      <c r="L145">
        <v>168.7</v>
      </c>
      <c r="M145">
        <v>114.4</v>
      </c>
      <c r="N145">
        <v>140.19999999999999</v>
      </c>
      <c r="O145">
        <v>126.6</v>
      </c>
      <c r="P145">
        <v>142.30000000000001</v>
      </c>
      <c r="Q145">
        <v>134</v>
      </c>
      <c r="R145">
        <v>143.1</v>
      </c>
      <c r="S145">
        <v>136.30000000000001</v>
      </c>
      <c r="T145">
        <v>129.80000000000001</v>
      </c>
      <c r="U145">
        <v>135.4</v>
      </c>
      <c r="V145">
        <v>128.5</v>
      </c>
      <c r="W145">
        <v>126.6</v>
      </c>
      <c r="X145">
        <v>129.19999999999999</v>
      </c>
      <c r="Y145">
        <v>126.9</v>
      </c>
      <c r="Z145">
        <v>116</v>
      </c>
      <c r="AA145">
        <v>124.2</v>
      </c>
      <c r="AB145">
        <v>133.1</v>
      </c>
      <c r="AC145">
        <v>121.1</v>
      </c>
      <c r="AD145">
        <v>123.9</v>
      </c>
      <c r="AE145">
        <v>130.4</v>
      </c>
      <c r="AF145">
        <v>1740.7</v>
      </c>
      <c r="AG145">
        <v>401.5</v>
      </c>
      <c r="AH145">
        <v>874.4</v>
      </c>
      <c r="AI145">
        <v>3414.7999999999997</v>
      </c>
    </row>
    <row r="146" spans="1:35" x14ac:dyDescent="0.25">
      <c r="A146" t="s">
        <v>60</v>
      </c>
      <c r="B146">
        <v>2017</v>
      </c>
      <c r="C146" t="s">
        <v>62</v>
      </c>
      <c r="D146" t="s">
        <v>1262</v>
      </c>
      <c r="E146">
        <v>133.1</v>
      </c>
      <c r="F146">
        <v>137.80000000000001</v>
      </c>
      <c r="G146">
        <v>131.9</v>
      </c>
      <c r="H146">
        <v>136.69999999999999</v>
      </c>
      <c r="I146">
        <v>122</v>
      </c>
      <c r="J146">
        <v>136</v>
      </c>
      <c r="K146">
        <v>119.8</v>
      </c>
      <c r="L146">
        <v>161.69999999999999</v>
      </c>
      <c r="M146">
        <v>114.8</v>
      </c>
      <c r="N146">
        <v>136.9</v>
      </c>
      <c r="O146">
        <v>129</v>
      </c>
      <c r="P146">
        <v>143.9</v>
      </c>
      <c r="Q146">
        <v>133.69999999999999</v>
      </c>
      <c r="R146">
        <v>143.1</v>
      </c>
      <c r="S146">
        <v>140.69999999999999</v>
      </c>
      <c r="T146">
        <v>135.80000000000001</v>
      </c>
      <c r="U146">
        <v>140</v>
      </c>
      <c r="V146">
        <v>139.26</v>
      </c>
      <c r="W146">
        <v>132.1</v>
      </c>
      <c r="X146">
        <v>133.19999999999999</v>
      </c>
      <c r="Y146">
        <v>129.9</v>
      </c>
      <c r="Z146">
        <v>119.1</v>
      </c>
      <c r="AA146">
        <v>127</v>
      </c>
      <c r="AB146">
        <v>134.6</v>
      </c>
      <c r="AC146">
        <v>122.3</v>
      </c>
      <c r="AD146">
        <v>126.6</v>
      </c>
      <c r="AE146">
        <v>132.4</v>
      </c>
      <c r="AF146">
        <v>1737.3000000000002</v>
      </c>
      <c r="AG146">
        <v>416.5</v>
      </c>
      <c r="AH146">
        <v>892.7</v>
      </c>
      <c r="AI146">
        <v>3460.9599999999996</v>
      </c>
    </row>
    <row r="147" spans="1:35" x14ac:dyDescent="0.25">
      <c r="A147" t="s">
        <v>85</v>
      </c>
      <c r="B147">
        <v>2017</v>
      </c>
      <c r="C147" t="s">
        <v>62</v>
      </c>
      <c r="D147" t="s">
        <v>1262</v>
      </c>
      <c r="E147">
        <v>132.19999999999999</v>
      </c>
      <c r="F147">
        <v>138.9</v>
      </c>
      <c r="G147">
        <v>132.6</v>
      </c>
      <c r="H147">
        <v>133.1</v>
      </c>
      <c r="I147">
        <v>114</v>
      </c>
      <c r="J147">
        <v>129.6</v>
      </c>
      <c r="K147">
        <v>118.7</v>
      </c>
      <c r="L147">
        <v>155.1</v>
      </c>
      <c r="M147">
        <v>117.3</v>
      </c>
      <c r="N147">
        <v>144.9</v>
      </c>
      <c r="O147">
        <v>123.2</v>
      </c>
      <c r="P147">
        <v>141.6</v>
      </c>
      <c r="Q147">
        <v>132</v>
      </c>
      <c r="R147">
        <v>145.6</v>
      </c>
      <c r="S147">
        <v>130.19999999999999</v>
      </c>
      <c r="T147">
        <v>122.3</v>
      </c>
      <c r="U147">
        <v>129</v>
      </c>
      <c r="V147">
        <v>129.6</v>
      </c>
      <c r="W147">
        <v>118</v>
      </c>
      <c r="X147">
        <v>125.1</v>
      </c>
      <c r="Y147">
        <v>122.6</v>
      </c>
      <c r="Z147">
        <v>115.2</v>
      </c>
      <c r="AA147">
        <v>122</v>
      </c>
      <c r="AB147">
        <v>132.4</v>
      </c>
      <c r="AC147">
        <v>120.9</v>
      </c>
      <c r="AD147">
        <v>122.1</v>
      </c>
      <c r="AE147">
        <v>127.8</v>
      </c>
      <c r="AF147">
        <v>1713.2</v>
      </c>
      <c r="AG147">
        <v>381.5</v>
      </c>
      <c r="AH147">
        <v>860.3</v>
      </c>
      <c r="AI147">
        <v>3348.2</v>
      </c>
    </row>
    <row r="148" spans="1:35" x14ac:dyDescent="0.25">
      <c r="A148" t="s">
        <v>104</v>
      </c>
      <c r="B148">
        <v>2017</v>
      </c>
      <c r="C148" t="s">
        <v>62</v>
      </c>
      <c r="D148" t="s">
        <v>1262</v>
      </c>
      <c r="E148">
        <v>132.80000000000001</v>
      </c>
      <c r="F148">
        <v>138.19999999999999</v>
      </c>
      <c r="G148">
        <v>132.19999999999999</v>
      </c>
      <c r="H148">
        <v>135.4</v>
      </c>
      <c r="I148">
        <v>119.1</v>
      </c>
      <c r="J148">
        <v>133</v>
      </c>
      <c r="K148">
        <v>119.4</v>
      </c>
      <c r="L148">
        <v>159.5</v>
      </c>
      <c r="M148">
        <v>115.6</v>
      </c>
      <c r="N148">
        <v>139.6</v>
      </c>
      <c r="O148">
        <v>126.6</v>
      </c>
      <c r="P148">
        <v>142.80000000000001</v>
      </c>
      <c r="Q148">
        <v>133.1</v>
      </c>
      <c r="R148">
        <v>143.80000000000001</v>
      </c>
      <c r="S148">
        <v>136.6</v>
      </c>
      <c r="T148">
        <v>130.19999999999999</v>
      </c>
      <c r="U148">
        <v>135.6</v>
      </c>
      <c r="V148">
        <v>129.6</v>
      </c>
      <c r="W148">
        <v>126.8</v>
      </c>
      <c r="X148">
        <v>129.4</v>
      </c>
      <c r="Y148">
        <v>127.1</v>
      </c>
      <c r="Z148">
        <v>117</v>
      </c>
      <c r="AA148">
        <v>124.2</v>
      </c>
      <c r="AB148">
        <v>133.30000000000001</v>
      </c>
      <c r="AC148">
        <v>121.7</v>
      </c>
      <c r="AD148">
        <v>124.4</v>
      </c>
      <c r="AE148">
        <v>130.30000000000001</v>
      </c>
      <c r="AF148">
        <v>1727.2999999999995</v>
      </c>
      <c r="AG148">
        <v>402.4</v>
      </c>
      <c r="AH148">
        <v>877.1</v>
      </c>
      <c r="AI148">
        <v>3406.9999999999995</v>
      </c>
    </row>
    <row r="149" spans="1:35" x14ac:dyDescent="0.25">
      <c r="A149" t="s">
        <v>60</v>
      </c>
      <c r="B149">
        <v>2017</v>
      </c>
      <c r="C149" t="s">
        <v>116</v>
      </c>
      <c r="D149" t="s">
        <v>1263</v>
      </c>
      <c r="E149">
        <v>133.30000000000001</v>
      </c>
      <c r="F149">
        <v>138.30000000000001</v>
      </c>
      <c r="G149">
        <v>129.30000000000001</v>
      </c>
      <c r="H149">
        <v>137.19999999999999</v>
      </c>
      <c r="I149">
        <v>122.1</v>
      </c>
      <c r="J149">
        <v>138.69999999999999</v>
      </c>
      <c r="K149">
        <v>119.1</v>
      </c>
      <c r="L149">
        <v>156.9</v>
      </c>
      <c r="M149">
        <v>116.2</v>
      </c>
      <c r="N149">
        <v>136</v>
      </c>
      <c r="O149">
        <v>129.4</v>
      </c>
      <c r="P149">
        <v>144.4</v>
      </c>
      <c r="Q149">
        <v>133.6</v>
      </c>
      <c r="R149">
        <v>143.69999999999999</v>
      </c>
      <c r="S149">
        <v>140.9</v>
      </c>
      <c r="T149">
        <v>135.80000000000001</v>
      </c>
      <c r="U149">
        <v>140.19999999999999</v>
      </c>
      <c r="V149">
        <v>139.26</v>
      </c>
      <c r="W149">
        <v>133.19999999999999</v>
      </c>
      <c r="X149">
        <v>133.6</v>
      </c>
      <c r="Y149">
        <v>130.1</v>
      </c>
      <c r="Z149">
        <v>119.5</v>
      </c>
      <c r="AA149">
        <v>127.7</v>
      </c>
      <c r="AB149">
        <v>134.9</v>
      </c>
      <c r="AC149">
        <v>123.2</v>
      </c>
      <c r="AD149">
        <v>127</v>
      </c>
      <c r="AE149">
        <v>132.6</v>
      </c>
      <c r="AF149">
        <v>1734.5000000000002</v>
      </c>
      <c r="AG149">
        <v>416.90000000000003</v>
      </c>
      <c r="AH149">
        <v>896</v>
      </c>
      <c r="AI149">
        <v>3463.5599999999995</v>
      </c>
    </row>
    <row r="150" spans="1:35" x14ac:dyDescent="0.25">
      <c r="A150" t="s">
        <v>85</v>
      </c>
      <c r="B150">
        <v>2017</v>
      </c>
      <c r="C150" t="s">
        <v>116</v>
      </c>
      <c r="D150" t="s">
        <v>1263</v>
      </c>
      <c r="E150">
        <v>132.80000000000001</v>
      </c>
      <c r="F150">
        <v>139.80000000000001</v>
      </c>
      <c r="G150">
        <v>129.30000000000001</v>
      </c>
      <c r="H150">
        <v>133.5</v>
      </c>
      <c r="I150">
        <v>114.3</v>
      </c>
      <c r="J150">
        <v>131.4</v>
      </c>
      <c r="K150">
        <v>120.2</v>
      </c>
      <c r="L150">
        <v>143.1</v>
      </c>
      <c r="M150">
        <v>119.5</v>
      </c>
      <c r="N150">
        <v>144</v>
      </c>
      <c r="O150">
        <v>123.4</v>
      </c>
      <c r="P150">
        <v>141.9</v>
      </c>
      <c r="Q150">
        <v>132.1</v>
      </c>
      <c r="R150">
        <v>146.30000000000001</v>
      </c>
      <c r="S150">
        <v>130.5</v>
      </c>
      <c r="T150">
        <v>122.5</v>
      </c>
      <c r="U150">
        <v>129.30000000000001</v>
      </c>
      <c r="V150">
        <v>130.5</v>
      </c>
      <c r="W150">
        <v>119.2</v>
      </c>
      <c r="X150">
        <v>125.3</v>
      </c>
      <c r="Y150">
        <v>122.9</v>
      </c>
      <c r="Z150">
        <v>115.5</v>
      </c>
      <c r="AA150">
        <v>122.2</v>
      </c>
      <c r="AB150">
        <v>132.4</v>
      </c>
      <c r="AC150">
        <v>121.7</v>
      </c>
      <c r="AD150">
        <v>122.4</v>
      </c>
      <c r="AE150">
        <v>128.19999999999999</v>
      </c>
      <c r="AF150">
        <v>1705.3000000000002</v>
      </c>
      <c r="AG150">
        <v>382.3</v>
      </c>
      <c r="AH150">
        <v>862.4</v>
      </c>
      <c r="AI150">
        <v>3346.0000000000005</v>
      </c>
    </row>
    <row r="151" spans="1:35" x14ac:dyDescent="0.25">
      <c r="A151" t="s">
        <v>104</v>
      </c>
      <c r="B151">
        <v>2017</v>
      </c>
      <c r="C151" t="s">
        <v>116</v>
      </c>
      <c r="D151" t="s">
        <v>1263</v>
      </c>
      <c r="E151">
        <v>133.1</v>
      </c>
      <c r="F151">
        <v>138.80000000000001</v>
      </c>
      <c r="G151">
        <v>129.30000000000001</v>
      </c>
      <c r="H151">
        <v>135.80000000000001</v>
      </c>
      <c r="I151">
        <v>119.2</v>
      </c>
      <c r="J151">
        <v>135.30000000000001</v>
      </c>
      <c r="K151">
        <v>119.5</v>
      </c>
      <c r="L151">
        <v>152.19999999999999</v>
      </c>
      <c r="M151">
        <v>117.3</v>
      </c>
      <c r="N151">
        <v>138.69999999999999</v>
      </c>
      <c r="O151">
        <v>126.9</v>
      </c>
      <c r="P151">
        <v>143.19999999999999</v>
      </c>
      <c r="Q151">
        <v>133</v>
      </c>
      <c r="R151">
        <v>144.4</v>
      </c>
      <c r="S151">
        <v>136.80000000000001</v>
      </c>
      <c r="T151">
        <v>130.30000000000001</v>
      </c>
      <c r="U151">
        <v>135.9</v>
      </c>
      <c r="V151">
        <v>130.5</v>
      </c>
      <c r="W151">
        <v>127.9</v>
      </c>
      <c r="X151">
        <v>129.69999999999999</v>
      </c>
      <c r="Y151">
        <v>127.4</v>
      </c>
      <c r="Z151">
        <v>117.4</v>
      </c>
      <c r="AA151">
        <v>124.6</v>
      </c>
      <c r="AB151">
        <v>133.4</v>
      </c>
      <c r="AC151">
        <v>122.6</v>
      </c>
      <c r="AD151">
        <v>124.8</v>
      </c>
      <c r="AE151">
        <v>130.6</v>
      </c>
      <c r="AF151">
        <v>1722.3000000000002</v>
      </c>
      <c r="AG151">
        <v>403</v>
      </c>
      <c r="AH151">
        <v>879.9</v>
      </c>
      <c r="AI151">
        <v>3408.0000000000005</v>
      </c>
    </row>
    <row r="152" spans="1:35" x14ac:dyDescent="0.25">
      <c r="A152" t="s">
        <v>60</v>
      </c>
      <c r="B152">
        <v>2017</v>
      </c>
      <c r="C152" t="s">
        <v>138</v>
      </c>
      <c r="D152" t="s">
        <v>1264</v>
      </c>
      <c r="E152">
        <v>133.6</v>
      </c>
      <c r="F152">
        <v>138.80000000000001</v>
      </c>
      <c r="G152">
        <v>128.80000000000001</v>
      </c>
      <c r="H152">
        <v>137.19999999999999</v>
      </c>
      <c r="I152">
        <v>121.6</v>
      </c>
      <c r="J152">
        <v>139.69999999999999</v>
      </c>
      <c r="K152">
        <v>119.7</v>
      </c>
      <c r="L152">
        <v>148</v>
      </c>
      <c r="M152">
        <v>116.9</v>
      </c>
      <c r="N152">
        <v>135.6</v>
      </c>
      <c r="O152">
        <v>129.80000000000001</v>
      </c>
      <c r="P152">
        <v>145.4</v>
      </c>
      <c r="Q152">
        <v>133.4</v>
      </c>
      <c r="R152">
        <v>144.19999999999999</v>
      </c>
      <c r="S152">
        <v>141.6</v>
      </c>
      <c r="T152">
        <v>136.19999999999999</v>
      </c>
      <c r="U152">
        <v>140.80000000000001</v>
      </c>
      <c r="V152">
        <v>139.26</v>
      </c>
      <c r="W152">
        <v>134.19999999999999</v>
      </c>
      <c r="X152">
        <v>134.1</v>
      </c>
      <c r="Y152">
        <v>130.6</v>
      </c>
      <c r="Z152">
        <v>119.8</v>
      </c>
      <c r="AA152">
        <v>128.30000000000001</v>
      </c>
      <c r="AB152">
        <v>135.19999999999999</v>
      </c>
      <c r="AC152">
        <v>123.3</v>
      </c>
      <c r="AD152">
        <v>127.4</v>
      </c>
      <c r="AE152">
        <v>132.80000000000001</v>
      </c>
      <c r="AF152">
        <v>1728.5000000000002</v>
      </c>
      <c r="AG152">
        <v>418.59999999999997</v>
      </c>
      <c r="AH152">
        <v>898.69999999999993</v>
      </c>
      <c r="AI152">
        <v>3463.46</v>
      </c>
    </row>
    <row r="153" spans="1:35" x14ac:dyDescent="0.25">
      <c r="A153" t="s">
        <v>85</v>
      </c>
      <c r="B153">
        <v>2017</v>
      </c>
      <c r="C153" t="s">
        <v>138</v>
      </c>
      <c r="D153" t="s">
        <v>1264</v>
      </c>
      <c r="E153">
        <v>132.69999999999999</v>
      </c>
      <c r="F153">
        <v>139.4</v>
      </c>
      <c r="G153">
        <v>128.4</v>
      </c>
      <c r="H153">
        <v>134.9</v>
      </c>
      <c r="I153">
        <v>114</v>
      </c>
      <c r="J153">
        <v>136.80000000000001</v>
      </c>
      <c r="K153">
        <v>122.2</v>
      </c>
      <c r="L153">
        <v>135.80000000000001</v>
      </c>
      <c r="M153">
        <v>120.3</v>
      </c>
      <c r="N153">
        <v>142.6</v>
      </c>
      <c r="O153">
        <v>123.6</v>
      </c>
      <c r="P153">
        <v>142.4</v>
      </c>
      <c r="Q153">
        <v>132.6</v>
      </c>
      <c r="R153">
        <v>147.5</v>
      </c>
      <c r="S153">
        <v>130.80000000000001</v>
      </c>
      <c r="T153">
        <v>122.8</v>
      </c>
      <c r="U153">
        <v>129.6</v>
      </c>
      <c r="V153">
        <v>131.1</v>
      </c>
      <c r="W153">
        <v>120.8</v>
      </c>
      <c r="X153">
        <v>125.6</v>
      </c>
      <c r="Y153">
        <v>123.1</v>
      </c>
      <c r="Z153">
        <v>115.6</v>
      </c>
      <c r="AA153">
        <v>122.4</v>
      </c>
      <c r="AB153">
        <v>132.80000000000001</v>
      </c>
      <c r="AC153">
        <v>121.7</v>
      </c>
      <c r="AD153">
        <v>122.6</v>
      </c>
      <c r="AE153">
        <v>128.69999999999999</v>
      </c>
      <c r="AF153">
        <v>1705.6999999999998</v>
      </c>
      <c r="AG153">
        <v>383.20000000000005</v>
      </c>
      <c r="AH153">
        <v>863.80000000000007</v>
      </c>
      <c r="AI153">
        <v>3352.1</v>
      </c>
    </row>
    <row r="154" spans="1:35" x14ac:dyDescent="0.25">
      <c r="A154" t="s">
        <v>104</v>
      </c>
      <c r="B154">
        <v>2017</v>
      </c>
      <c r="C154" t="s">
        <v>138</v>
      </c>
      <c r="D154" t="s">
        <v>1264</v>
      </c>
      <c r="E154">
        <v>133.30000000000001</v>
      </c>
      <c r="F154">
        <v>139</v>
      </c>
      <c r="G154">
        <v>128.6</v>
      </c>
      <c r="H154">
        <v>136.30000000000001</v>
      </c>
      <c r="I154">
        <v>118.8</v>
      </c>
      <c r="J154">
        <v>138.30000000000001</v>
      </c>
      <c r="K154">
        <v>120.5</v>
      </c>
      <c r="L154">
        <v>143.9</v>
      </c>
      <c r="M154">
        <v>118</v>
      </c>
      <c r="N154">
        <v>137.9</v>
      </c>
      <c r="O154">
        <v>127.2</v>
      </c>
      <c r="P154">
        <v>144</v>
      </c>
      <c r="Q154">
        <v>133.1</v>
      </c>
      <c r="R154">
        <v>145.1</v>
      </c>
      <c r="S154">
        <v>137.30000000000001</v>
      </c>
      <c r="T154">
        <v>130.6</v>
      </c>
      <c r="U154">
        <v>136.4</v>
      </c>
      <c r="V154">
        <v>131.1</v>
      </c>
      <c r="W154">
        <v>129.1</v>
      </c>
      <c r="X154">
        <v>130.1</v>
      </c>
      <c r="Y154">
        <v>127.8</v>
      </c>
      <c r="Z154">
        <v>117.6</v>
      </c>
      <c r="AA154">
        <v>125</v>
      </c>
      <c r="AB154">
        <v>133.80000000000001</v>
      </c>
      <c r="AC154">
        <v>122.6</v>
      </c>
      <c r="AD154">
        <v>125.1</v>
      </c>
      <c r="AE154">
        <v>130.9</v>
      </c>
      <c r="AF154">
        <v>1718.9</v>
      </c>
      <c r="AG154">
        <v>404.29999999999995</v>
      </c>
      <c r="AH154">
        <v>882</v>
      </c>
      <c r="AI154">
        <v>3410.4999999999995</v>
      </c>
    </row>
    <row r="155" spans="1:35" x14ac:dyDescent="0.25">
      <c r="A155" t="s">
        <v>60</v>
      </c>
      <c r="B155">
        <v>2017</v>
      </c>
      <c r="C155" t="s">
        <v>154</v>
      </c>
      <c r="D155" t="s">
        <v>1265</v>
      </c>
      <c r="E155">
        <v>133.19999999999999</v>
      </c>
      <c r="F155">
        <v>138.69999999999999</v>
      </c>
      <c r="G155">
        <v>127.1</v>
      </c>
      <c r="H155">
        <v>137.69999999999999</v>
      </c>
      <c r="I155">
        <v>121.3</v>
      </c>
      <c r="J155">
        <v>141.80000000000001</v>
      </c>
      <c r="K155">
        <v>121.5</v>
      </c>
      <c r="L155">
        <v>144.5</v>
      </c>
      <c r="M155">
        <v>117.4</v>
      </c>
      <c r="N155">
        <v>134.1</v>
      </c>
      <c r="O155">
        <v>130</v>
      </c>
      <c r="P155">
        <v>145.5</v>
      </c>
      <c r="Q155">
        <v>133.5</v>
      </c>
      <c r="R155">
        <v>144.4</v>
      </c>
      <c r="S155">
        <v>142.4</v>
      </c>
      <c r="T155">
        <v>136.80000000000001</v>
      </c>
      <c r="U155">
        <v>141.6</v>
      </c>
      <c r="V155">
        <v>139.26</v>
      </c>
      <c r="W155">
        <v>135</v>
      </c>
      <c r="X155">
        <v>134.30000000000001</v>
      </c>
      <c r="Y155">
        <v>131</v>
      </c>
      <c r="Z155">
        <v>119.2</v>
      </c>
      <c r="AA155">
        <v>128.30000000000001</v>
      </c>
      <c r="AB155">
        <v>135.69999999999999</v>
      </c>
      <c r="AC155">
        <v>123.7</v>
      </c>
      <c r="AD155">
        <v>127.5</v>
      </c>
      <c r="AE155">
        <v>132.9</v>
      </c>
      <c r="AF155">
        <v>1726.3</v>
      </c>
      <c r="AG155">
        <v>420.80000000000007</v>
      </c>
      <c r="AH155">
        <v>899.7</v>
      </c>
      <c r="AI155">
        <v>3465.46</v>
      </c>
    </row>
    <row r="156" spans="1:35" x14ac:dyDescent="0.25">
      <c r="A156" t="s">
        <v>85</v>
      </c>
      <c r="B156">
        <v>2017</v>
      </c>
      <c r="C156" t="s">
        <v>154</v>
      </c>
      <c r="D156" t="s">
        <v>1265</v>
      </c>
      <c r="E156">
        <v>132.69999999999999</v>
      </c>
      <c r="F156">
        <v>140.6</v>
      </c>
      <c r="G156">
        <v>124.5</v>
      </c>
      <c r="H156">
        <v>136.30000000000001</v>
      </c>
      <c r="I156">
        <v>113.5</v>
      </c>
      <c r="J156">
        <v>137.69999999999999</v>
      </c>
      <c r="K156">
        <v>127.1</v>
      </c>
      <c r="L156">
        <v>133.80000000000001</v>
      </c>
      <c r="M156">
        <v>120.8</v>
      </c>
      <c r="N156">
        <v>141.30000000000001</v>
      </c>
      <c r="O156">
        <v>123.8</v>
      </c>
      <c r="P156">
        <v>142.6</v>
      </c>
      <c r="Q156">
        <v>133.4</v>
      </c>
      <c r="R156">
        <v>148</v>
      </c>
      <c r="S156">
        <v>131.19999999999999</v>
      </c>
      <c r="T156">
        <v>123</v>
      </c>
      <c r="U156">
        <v>130</v>
      </c>
      <c r="V156">
        <v>131.69999999999999</v>
      </c>
      <c r="W156">
        <v>121.4</v>
      </c>
      <c r="X156">
        <v>126</v>
      </c>
      <c r="Y156">
        <v>123.4</v>
      </c>
      <c r="Z156">
        <v>114.3</v>
      </c>
      <c r="AA156">
        <v>122.6</v>
      </c>
      <c r="AB156">
        <v>133.6</v>
      </c>
      <c r="AC156">
        <v>122.2</v>
      </c>
      <c r="AD156">
        <v>122.5</v>
      </c>
      <c r="AE156">
        <v>129.1</v>
      </c>
      <c r="AF156">
        <v>1708.1</v>
      </c>
      <c r="AG156">
        <v>384.2</v>
      </c>
      <c r="AH156">
        <v>864.6</v>
      </c>
      <c r="AI156">
        <v>3357.9999999999995</v>
      </c>
    </row>
    <row r="157" spans="1:35" x14ac:dyDescent="0.25">
      <c r="A157" t="s">
        <v>104</v>
      </c>
      <c r="B157">
        <v>2017</v>
      </c>
      <c r="C157" t="s">
        <v>154</v>
      </c>
      <c r="D157" t="s">
        <v>1265</v>
      </c>
      <c r="E157">
        <v>133</v>
      </c>
      <c r="F157">
        <v>139.4</v>
      </c>
      <c r="G157">
        <v>126.1</v>
      </c>
      <c r="H157">
        <v>137.19999999999999</v>
      </c>
      <c r="I157">
        <v>118.4</v>
      </c>
      <c r="J157">
        <v>139.9</v>
      </c>
      <c r="K157">
        <v>123.4</v>
      </c>
      <c r="L157">
        <v>140.9</v>
      </c>
      <c r="M157">
        <v>118.5</v>
      </c>
      <c r="N157">
        <v>136.5</v>
      </c>
      <c r="O157">
        <v>127.4</v>
      </c>
      <c r="P157">
        <v>144.19999999999999</v>
      </c>
      <c r="Q157">
        <v>133.5</v>
      </c>
      <c r="R157">
        <v>145.4</v>
      </c>
      <c r="S157">
        <v>138</v>
      </c>
      <c r="T157">
        <v>131.1</v>
      </c>
      <c r="U157">
        <v>137</v>
      </c>
      <c r="V157">
        <v>131.69999999999999</v>
      </c>
      <c r="W157">
        <v>129.80000000000001</v>
      </c>
      <c r="X157">
        <v>130.4</v>
      </c>
      <c r="Y157">
        <v>128.1</v>
      </c>
      <c r="Z157">
        <v>116.6</v>
      </c>
      <c r="AA157">
        <v>125.1</v>
      </c>
      <c r="AB157">
        <v>134.5</v>
      </c>
      <c r="AC157">
        <v>123.1</v>
      </c>
      <c r="AD157">
        <v>125.1</v>
      </c>
      <c r="AE157">
        <v>131.1</v>
      </c>
      <c r="AF157">
        <v>1718.4</v>
      </c>
      <c r="AG157">
        <v>406.1</v>
      </c>
      <c r="AH157">
        <v>882.90000000000009</v>
      </c>
      <c r="AI157">
        <v>3414.3</v>
      </c>
    </row>
    <row r="158" spans="1:35" x14ac:dyDescent="0.25">
      <c r="A158" t="s">
        <v>60</v>
      </c>
      <c r="B158">
        <v>2017</v>
      </c>
      <c r="C158" t="s">
        <v>167</v>
      </c>
      <c r="D158" t="s">
        <v>1266</v>
      </c>
      <c r="E158">
        <v>133.1</v>
      </c>
      <c r="F158">
        <v>140.30000000000001</v>
      </c>
      <c r="G158">
        <v>126.8</v>
      </c>
      <c r="H158">
        <v>138.19999999999999</v>
      </c>
      <c r="I158">
        <v>120.8</v>
      </c>
      <c r="J158">
        <v>140.19999999999999</v>
      </c>
      <c r="K158">
        <v>123.8</v>
      </c>
      <c r="L158">
        <v>141.80000000000001</v>
      </c>
      <c r="M158">
        <v>118.6</v>
      </c>
      <c r="N158">
        <v>134</v>
      </c>
      <c r="O158">
        <v>130.30000000000001</v>
      </c>
      <c r="P158">
        <v>145.80000000000001</v>
      </c>
      <c r="Q158">
        <v>133.80000000000001</v>
      </c>
      <c r="R158">
        <v>145.5</v>
      </c>
      <c r="S158">
        <v>142.5</v>
      </c>
      <c r="T158">
        <v>137.30000000000001</v>
      </c>
      <c r="U158">
        <v>141.80000000000001</v>
      </c>
      <c r="V158">
        <v>139.26</v>
      </c>
      <c r="W158">
        <v>135</v>
      </c>
      <c r="X158">
        <v>134.9</v>
      </c>
      <c r="Y158">
        <v>131.4</v>
      </c>
      <c r="Z158">
        <v>119.4</v>
      </c>
      <c r="AA158">
        <v>129.4</v>
      </c>
      <c r="AB158">
        <v>136.30000000000001</v>
      </c>
      <c r="AC158">
        <v>123.7</v>
      </c>
      <c r="AD158">
        <v>127.9</v>
      </c>
      <c r="AE158">
        <v>133.30000000000001</v>
      </c>
      <c r="AF158">
        <v>1727.4999999999995</v>
      </c>
      <c r="AG158">
        <v>421.6</v>
      </c>
      <c r="AH158">
        <v>903.00000000000011</v>
      </c>
      <c r="AI158">
        <v>3471.8599999999997</v>
      </c>
    </row>
    <row r="159" spans="1:35" x14ac:dyDescent="0.25">
      <c r="A159" t="s">
        <v>85</v>
      </c>
      <c r="B159">
        <v>2017</v>
      </c>
      <c r="C159" t="s">
        <v>167</v>
      </c>
      <c r="D159" t="s">
        <v>1266</v>
      </c>
      <c r="E159">
        <v>132.6</v>
      </c>
      <c r="F159">
        <v>144.1</v>
      </c>
      <c r="G159">
        <v>125.6</v>
      </c>
      <c r="H159">
        <v>136.80000000000001</v>
      </c>
      <c r="I159">
        <v>113.4</v>
      </c>
      <c r="J159">
        <v>135.19999999999999</v>
      </c>
      <c r="K159">
        <v>129.19999999999999</v>
      </c>
      <c r="L159">
        <v>131.5</v>
      </c>
      <c r="M159">
        <v>121</v>
      </c>
      <c r="N159">
        <v>139.9</v>
      </c>
      <c r="O159">
        <v>123.8</v>
      </c>
      <c r="P159">
        <v>142.9</v>
      </c>
      <c r="Q159">
        <v>133.6</v>
      </c>
      <c r="R159">
        <v>148.30000000000001</v>
      </c>
      <c r="S159">
        <v>131.5</v>
      </c>
      <c r="T159">
        <v>123.2</v>
      </c>
      <c r="U159">
        <v>130.19999999999999</v>
      </c>
      <c r="V159">
        <v>132.1</v>
      </c>
      <c r="W159">
        <v>120.1</v>
      </c>
      <c r="X159">
        <v>126.5</v>
      </c>
      <c r="Y159">
        <v>123.6</v>
      </c>
      <c r="Z159">
        <v>114.3</v>
      </c>
      <c r="AA159">
        <v>122.8</v>
      </c>
      <c r="AB159">
        <v>133.80000000000001</v>
      </c>
      <c r="AC159">
        <v>122</v>
      </c>
      <c r="AD159">
        <v>122.6</v>
      </c>
      <c r="AE159">
        <v>129.30000000000001</v>
      </c>
      <c r="AF159">
        <v>1709.6</v>
      </c>
      <c r="AG159">
        <v>384.9</v>
      </c>
      <c r="AH159">
        <v>865.6</v>
      </c>
      <c r="AI159">
        <v>3360.6</v>
      </c>
    </row>
    <row r="160" spans="1:35" x14ac:dyDescent="0.25">
      <c r="A160" t="s">
        <v>104</v>
      </c>
      <c r="B160">
        <v>2017</v>
      </c>
      <c r="C160" t="s">
        <v>167</v>
      </c>
      <c r="D160" t="s">
        <v>1266</v>
      </c>
      <c r="E160">
        <v>132.9</v>
      </c>
      <c r="F160">
        <v>141.6</v>
      </c>
      <c r="G160">
        <v>126.3</v>
      </c>
      <c r="H160">
        <v>137.69999999999999</v>
      </c>
      <c r="I160">
        <v>118.1</v>
      </c>
      <c r="J160">
        <v>137.9</v>
      </c>
      <c r="K160">
        <v>125.6</v>
      </c>
      <c r="L160">
        <v>138.30000000000001</v>
      </c>
      <c r="M160">
        <v>119.4</v>
      </c>
      <c r="N160">
        <v>136</v>
      </c>
      <c r="O160">
        <v>127.6</v>
      </c>
      <c r="P160">
        <v>144.5</v>
      </c>
      <c r="Q160">
        <v>133.69999999999999</v>
      </c>
      <c r="R160">
        <v>146.19999999999999</v>
      </c>
      <c r="S160">
        <v>138.19999999999999</v>
      </c>
      <c r="T160">
        <v>131.4</v>
      </c>
      <c r="U160">
        <v>137.19999999999999</v>
      </c>
      <c r="V160">
        <v>132.1</v>
      </c>
      <c r="W160">
        <v>129.4</v>
      </c>
      <c r="X160">
        <v>130.9</v>
      </c>
      <c r="Y160">
        <v>128.4</v>
      </c>
      <c r="Z160">
        <v>116.7</v>
      </c>
      <c r="AA160">
        <v>125.7</v>
      </c>
      <c r="AB160">
        <v>134.80000000000001</v>
      </c>
      <c r="AC160">
        <v>123</v>
      </c>
      <c r="AD160">
        <v>125.3</v>
      </c>
      <c r="AE160">
        <v>131.4</v>
      </c>
      <c r="AF160">
        <v>1719.6000000000001</v>
      </c>
      <c r="AG160">
        <v>406.8</v>
      </c>
      <c r="AH160">
        <v>884.8</v>
      </c>
      <c r="AI160">
        <v>3418.8999999999996</v>
      </c>
    </row>
    <row r="161" spans="1:35" x14ac:dyDescent="0.25">
      <c r="A161" t="s">
        <v>60</v>
      </c>
      <c r="B161">
        <v>2017</v>
      </c>
      <c r="C161" t="s">
        <v>177</v>
      </c>
      <c r="D161" t="s">
        <v>1267</v>
      </c>
      <c r="E161">
        <v>133.5</v>
      </c>
      <c r="F161">
        <v>143.69999999999999</v>
      </c>
      <c r="G161">
        <v>128</v>
      </c>
      <c r="H161">
        <v>138.6</v>
      </c>
      <c r="I161">
        <v>120.9</v>
      </c>
      <c r="J161">
        <v>140.9</v>
      </c>
      <c r="K161">
        <v>128.80000000000001</v>
      </c>
      <c r="L161">
        <v>140.19999999999999</v>
      </c>
      <c r="M161">
        <v>118.9</v>
      </c>
      <c r="N161">
        <v>133.5</v>
      </c>
      <c r="O161">
        <v>130.4</v>
      </c>
      <c r="P161">
        <v>146.5</v>
      </c>
      <c r="Q161">
        <v>134.9</v>
      </c>
      <c r="R161">
        <v>145.80000000000001</v>
      </c>
      <c r="S161">
        <v>143.1</v>
      </c>
      <c r="T161">
        <v>137.69999999999999</v>
      </c>
      <c r="U161">
        <v>142.30000000000001</v>
      </c>
      <c r="V161">
        <v>139.26</v>
      </c>
      <c r="W161">
        <v>134.80000000000001</v>
      </c>
      <c r="X161">
        <v>135.19999999999999</v>
      </c>
      <c r="Y161">
        <v>131.30000000000001</v>
      </c>
      <c r="Z161">
        <v>119.4</v>
      </c>
      <c r="AA161">
        <v>129.80000000000001</v>
      </c>
      <c r="AB161">
        <v>136.9</v>
      </c>
      <c r="AC161">
        <v>124.1</v>
      </c>
      <c r="AD161">
        <v>128.1</v>
      </c>
      <c r="AE161">
        <v>133.9</v>
      </c>
      <c r="AF161">
        <v>1738.8000000000002</v>
      </c>
      <c r="AG161">
        <v>423.09999999999997</v>
      </c>
      <c r="AH161">
        <v>904.80000000000007</v>
      </c>
      <c r="AI161">
        <v>3486.5600000000004</v>
      </c>
    </row>
    <row r="162" spans="1:35" x14ac:dyDescent="0.25">
      <c r="A162" t="s">
        <v>85</v>
      </c>
      <c r="B162">
        <v>2017</v>
      </c>
      <c r="C162" t="s">
        <v>177</v>
      </c>
      <c r="D162" t="s">
        <v>1267</v>
      </c>
      <c r="E162">
        <v>132.9</v>
      </c>
      <c r="F162">
        <v>148.69999999999999</v>
      </c>
      <c r="G162">
        <v>128.30000000000001</v>
      </c>
      <c r="H162">
        <v>137.30000000000001</v>
      </c>
      <c r="I162">
        <v>113.5</v>
      </c>
      <c r="J162">
        <v>137.19999999999999</v>
      </c>
      <c r="K162">
        <v>142.19999999999999</v>
      </c>
      <c r="L162">
        <v>128.19999999999999</v>
      </c>
      <c r="M162">
        <v>120.9</v>
      </c>
      <c r="N162">
        <v>138.80000000000001</v>
      </c>
      <c r="O162">
        <v>124.2</v>
      </c>
      <c r="P162">
        <v>143.1</v>
      </c>
      <c r="Q162">
        <v>135.69999999999999</v>
      </c>
      <c r="R162">
        <v>148.6</v>
      </c>
      <c r="S162">
        <v>131.5</v>
      </c>
      <c r="T162">
        <v>123.2</v>
      </c>
      <c r="U162">
        <v>130.19999999999999</v>
      </c>
      <c r="V162">
        <v>131.4</v>
      </c>
      <c r="W162">
        <v>119</v>
      </c>
      <c r="X162">
        <v>126.8</v>
      </c>
      <c r="Y162">
        <v>123.8</v>
      </c>
      <c r="Z162">
        <v>113.9</v>
      </c>
      <c r="AA162">
        <v>122.9</v>
      </c>
      <c r="AB162">
        <v>134.30000000000001</v>
      </c>
      <c r="AC162">
        <v>122.5</v>
      </c>
      <c r="AD162">
        <v>122.7</v>
      </c>
      <c r="AE162">
        <v>129.9</v>
      </c>
      <c r="AF162">
        <v>1731.0000000000002</v>
      </c>
      <c r="AG162">
        <v>384.9</v>
      </c>
      <c r="AH162">
        <v>866.90000000000009</v>
      </c>
      <c r="AI162">
        <v>3381.8</v>
      </c>
    </row>
    <row r="163" spans="1:35" x14ac:dyDescent="0.25">
      <c r="A163" t="s">
        <v>104</v>
      </c>
      <c r="B163">
        <v>2017</v>
      </c>
      <c r="C163" t="s">
        <v>177</v>
      </c>
      <c r="D163" t="s">
        <v>1267</v>
      </c>
      <c r="E163">
        <v>133.30000000000001</v>
      </c>
      <c r="F163">
        <v>145.5</v>
      </c>
      <c r="G163">
        <v>128.1</v>
      </c>
      <c r="H163">
        <v>138.1</v>
      </c>
      <c r="I163">
        <v>118.2</v>
      </c>
      <c r="J163">
        <v>139.19999999999999</v>
      </c>
      <c r="K163">
        <v>133.30000000000001</v>
      </c>
      <c r="L163">
        <v>136.19999999999999</v>
      </c>
      <c r="M163">
        <v>119.6</v>
      </c>
      <c r="N163">
        <v>135.30000000000001</v>
      </c>
      <c r="O163">
        <v>127.8</v>
      </c>
      <c r="P163">
        <v>144.9</v>
      </c>
      <c r="Q163">
        <v>135.19999999999999</v>
      </c>
      <c r="R163">
        <v>146.5</v>
      </c>
      <c r="S163">
        <v>138.5</v>
      </c>
      <c r="T163">
        <v>131.69999999999999</v>
      </c>
      <c r="U163">
        <v>137.5</v>
      </c>
      <c r="V163">
        <v>131.4</v>
      </c>
      <c r="W163">
        <v>128.80000000000001</v>
      </c>
      <c r="X163">
        <v>131.19999999999999</v>
      </c>
      <c r="Y163">
        <v>128.5</v>
      </c>
      <c r="Z163">
        <v>116.5</v>
      </c>
      <c r="AA163">
        <v>125.9</v>
      </c>
      <c r="AB163">
        <v>135.4</v>
      </c>
      <c r="AC163">
        <v>123.4</v>
      </c>
      <c r="AD163">
        <v>125.5</v>
      </c>
      <c r="AE163">
        <v>132</v>
      </c>
      <c r="AF163">
        <v>1734.7</v>
      </c>
      <c r="AG163">
        <v>407.7</v>
      </c>
      <c r="AH163">
        <v>886.4</v>
      </c>
      <c r="AI163">
        <v>3435.5000000000005</v>
      </c>
    </row>
    <row r="164" spans="1:35" x14ac:dyDescent="0.25">
      <c r="A164" t="s">
        <v>60</v>
      </c>
      <c r="B164">
        <v>2017</v>
      </c>
      <c r="C164" t="s">
        <v>194</v>
      </c>
      <c r="D164" t="s">
        <v>1268</v>
      </c>
      <c r="E164">
        <v>134</v>
      </c>
      <c r="F164">
        <v>144.19999999999999</v>
      </c>
      <c r="G164">
        <v>129.80000000000001</v>
      </c>
      <c r="H164">
        <v>139</v>
      </c>
      <c r="I164">
        <v>120.9</v>
      </c>
      <c r="J164">
        <v>143.9</v>
      </c>
      <c r="K164">
        <v>151.5</v>
      </c>
      <c r="L164">
        <v>138.1</v>
      </c>
      <c r="M164">
        <v>120</v>
      </c>
      <c r="N164">
        <v>133.9</v>
      </c>
      <c r="O164">
        <v>131.4</v>
      </c>
      <c r="P164">
        <v>147.69999999999999</v>
      </c>
      <c r="Q164">
        <v>138.5</v>
      </c>
      <c r="R164">
        <v>147.4</v>
      </c>
      <c r="S164">
        <v>144.30000000000001</v>
      </c>
      <c r="T164">
        <v>138.1</v>
      </c>
      <c r="U164">
        <v>143.5</v>
      </c>
      <c r="V164">
        <v>139.26</v>
      </c>
      <c r="W164">
        <v>135.30000000000001</v>
      </c>
      <c r="X164">
        <v>136.1</v>
      </c>
      <c r="Y164">
        <v>132.1</v>
      </c>
      <c r="Z164">
        <v>119.1</v>
      </c>
      <c r="AA164">
        <v>130.6</v>
      </c>
      <c r="AB164">
        <v>138.6</v>
      </c>
      <c r="AC164">
        <v>124.4</v>
      </c>
      <c r="AD164">
        <v>128.6</v>
      </c>
      <c r="AE164">
        <v>136.19999999999999</v>
      </c>
      <c r="AF164">
        <v>1772.9</v>
      </c>
      <c r="AG164">
        <v>425.9</v>
      </c>
      <c r="AH164">
        <v>909.5</v>
      </c>
      <c r="AI164">
        <v>3530.26</v>
      </c>
    </row>
    <row r="165" spans="1:35" x14ac:dyDescent="0.25">
      <c r="A165" t="s">
        <v>85</v>
      </c>
      <c r="B165">
        <v>2017</v>
      </c>
      <c r="C165" t="s">
        <v>194</v>
      </c>
      <c r="D165" t="s">
        <v>1268</v>
      </c>
      <c r="E165">
        <v>132.80000000000001</v>
      </c>
      <c r="F165">
        <v>148.4</v>
      </c>
      <c r="G165">
        <v>129.4</v>
      </c>
      <c r="H165">
        <v>137.69999999999999</v>
      </c>
      <c r="I165">
        <v>113.4</v>
      </c>
      <c r="J165">
        <v>139.4</v>
      </c>
      <c r="K165">
        <v>175.1</v>
      </c>
      <c r="L165">
        <v>124.7</v>
      </c>
      <c r="M165">
        <v>121.5</v>
      </c>
      <c r="N165">
        <v>137.80000000000001</v>
      </c>
      <c r="O165">
        <v>124.4</v>
      </c>
      <c r="P165">
        <v>143.69999999999999</v>
      </c>
      <c r="Q165">
        <v>139.80000000000001</v>
      </c>
      <c r="R165">
        <v>150.5</v>
      </c>
      <c r="S165">
        <v>131.6</v>
      </c>
      <c r="T165">
        <v>123.7</v>
      </c>
      <c r="U165">
        <v>130.4</v>
      </c>
      <c r="V165">
        <v>132.6</v>
      </c>
      <c r="W165">
        <v>119.7</v>
      </c>
      <c r="X165">
        <v>127.2</v>
      </c>
      <c r="Y165">
        <v>125</v>
      </c>
      <c r="Z165">
        <v>113.2</v>
      </c>
      <c r="AA165">
        <v>123.5</v>
      </c>
      <c r="AB165">
        <v>135.5</v>
      </c>
      <c r="AC165">
        <v>122.4</v>
      </c>
      <c r="AD165">
        <v>123</v>
      </c>
      <c r="AE165">
        <v>131.80000000000001</v>
      </c>
      <c r="AF165">
        <v>1768.1</v>
      </c>
      <c r="AG165">
        <v>385.70000000000005</v>
      </c>
      <c r="AH165">
        <v>869.8</v>
      </c>
      <c r="AI165">
        <v>3426.4</v>
      </c>
    </row>
    <row r="166" spans="1:35" x14ac:dyDescent="0.25">
      <c r="A166" t="s">
        <v>104</v>
      </c>
      <c r="B166">
        <v>2017</v>
      </c>
      <c r="C166" t="s">
        <v>194</v>
      </c>
      <c r="D166" t="s">
        <v>1268</v>
      </c>
      <c r="E166">
        <v>133.6</v>
      </c>
      <c r="F166">
        <v>145.69999999999999</v>
      </c>
      <c r="G166">
        <v>129.6</v>
      </c>
      <c r="H166">
        <v>138.5</v>
      </c>
      <c r="I166">
        <v>118.1</v>
      </c>
      <c r="J166">
        <v>141.80000000000001</v>
      </c>
      <c r="K166">
        <v>159.5</v>
      </c>
      <c r="L166">
        <v>133.6</v>
      </c>
      <c r="M166">
        <v>120.5</v>
      </c>
      <c r="N166">
        <v>135.19999999999999</v>
      </c>
      <c r="O166">
        <v>128.5</v>
      </c>
      <c r="P166">
        <v>145.80000000000001</v>
      </c>
      <c r="Q166">
        <v>139</v>
      </c>
      <c r="R166">
        <v>148.19999999999999</v>
      </c>
      <c r="S166">
        <v>139.30000000000001</v>
      </c>
      <c r="T166">
        <v>132.1</v>
      </c>
      <c r="U166">
        <v>138.30000000000001</v>
      </c>
      <c r="V166">
        <v>132.6</v>
      </c>
      <c r="W166">
        <v>129.4</v>
      </c>
      <c r="X166">
        <v>131.9</v>
      </c>
      <c r="Y166">
        <v>129.4</v>
      </c>
      <c r="Z166">
        <v>116</v>
      </c>
      <c r="AA166">
        <v>126.6</v>
      </c>
      <c r="AB166">
        <v>136.80000000000001</v>
      </c>
      <c r="AC166">
        <v>123.6</v>
      </c>
      <c r="AD166">
        <v>125.9</v>
      </c>
      <c r="AE166">
        <v>134.19999999999999</v>
      </c>
      <c r="AF166">
        <v>1769.3999999999999</v>
      </c>
      <c r="AG166">
        <v>409.7</v>
      </c>
      <c r="AH166">
        <v>890.2</v>
      </c>
      <c r="AI166">
        <v>3479.5</v>
      </c>
    </row>
    <row r="167" spans="1:35" x14ac:dyDescent="0.25">
      <c r="A167" t="s">
        <v>60</v>
      </c>
      <c r="B167">
        <v>2017</v>
      </c>
      <c r="C167" t="s">
        <v>213</v>
      </c>
      <c r="D167" t="s">
        <v>1269</v>
      </c>
      <c r="E167">
        <v>134.80000000000001</v>
      </c>
      <c r="F167">
        <v>143.1</v>
      </c>
      <c r="G167">
        <v>130</v>
      </c>
      <c r="H167">
        <v>139.4</v>
      </c>
      <c r="I167">
        <v>120.5</v>
      </c>
      <c r="J167">
        <v>148</v>
      </c>
      <c r="K167">
        <v>162.9</v>
      </c>
      <c r="L167">
        <v>137.4</v>
      </c>
      <c r="M167">
        <v>120.8</v>
      </c>
      <c r="N167">
        <v>134.69999999999999</v>
      </c>
      <c r="O167">
        <v>131.6</v>
      </c>
      <c r="P167">
        <v>148.69999999999999</v>
      </c>
      <c r="Q167">
        <v>140.6</v>
      </c>
      <c r="R167">
        <v>149</v>
      </c>
      <c r="S167">
        <v>145.30000000000001</v>
      </c>
      <c r="T167">
        <v>139.19999999999999</v>
      </c>
      <c r="U167">
        <v>144.5</v>
      </c>
      <c r="V167">
        <v>139.26</v>
      </c>
      <c r="W167">
        <v>136.4</v>
      </c>
      <c r="X167">
        <v>137.30000000000001</v>
      </c>
      <c r="Y167">
        <v>133</v>
      </c>
      <c r="Z167">
        <v>120.3</v>
      </c>
      <c r="AA167">
        <v>131.5</v>
      </c>
      <c r="AB167">
        <v>140.19999999999999</v>
      </c>
      <c r="AC167">
        <v>125.4</v>
      </c>
      <c r="AD167">
        <v>129.69999999999999</v>
      </c>
      <c r="AE167">
        <v>137.80000000000001</v>
      </c>
      <c r="AF167">
        <v>1792.4999999999998</v>
      </c>
      <c r="AG167">
        <v>429</v>
      </c>
      <c r="AH167">
        <v>917.39999999999986</v>
      </c>
      <c r="AI167">
        <v>3563.56</v>
      </c>
    </row>
    <row r="168" spans="1:35" x14ac:dyDescent="0.25">
      <c r="A168" t="s">
        <v>85</v>
      </c>
      <c r="B168">
        <v>2017</v>
      </c>
      <c r="C168" t="s">
        <v>213</v>
      </c>
      <c r="D168" t="s">
        <v>1269</v>
      </c>
      <c r="E168">
        <v>133.19999999999999</v>
      </c>
      <c r="F168">
        <v>143.9</v>
      </c>
      <c r="G168">
        <v>128.30000000000001</v>
      </c>
      <c r="H168">
        <v>138.30000000000001</v>
      </c>
      <c r="I168">
        <v>114.1</v>
      </c>
      <c r="J168">
        <v>142.69999999999999</v>
      </c>
      <c r="K168">
        <v>179.8</v>
      </c>
      <c r="L168">
        <v>123.5</v>
      </c>
      <c r="M168">
        <v>122.1</v>
      </c>
      <c r="N168">
        <v>137.5</v>
      </c>
      <c r="O168">
        <v>124.6</v>
      </c>
      <c r="P168">
        <v>144.5</v>
      </c>
      <c r="Q168">
        <v>140.5</v>
      </c>
      <c r="R168">
        <v>152.1</v>
      </c>
      <c r="S168">
        <v>132.69999999999999</v>
      </c>
      <c r="T168">
        <v>124.3</v>
      </c>
      <c r="U168">
        <v>131.4</v>
      </c>
      <c r="V168">
        <v>134.4</v>
      </c>
      <c r="W168">
        <v>118.9</v>
      </c>
      <c r="X168">
        <v>127.7</v>
      </c>
      <c r="Y168">
        <v>125.7</v>
      </c>
      <c r="Z168">
        <v>114.6</v>
      </c>
      <c r="AA168">
        <v>124.1</v>
      </c>
      <c r="AB168">
        <v>135.69999999999999</v>
      </c>
      <c r="AC168">
        <v>123.3</v>
      </c>
      <c r="AD168">
        <v>123.8</v>
      </c>
      <c r="AE168">
        <v>132.69999999999999</v>
      </c>
      <c r="AF168">
        <v>1772.9999999999998</v>
      </c>
      <c r="AG168">
        <v>388.4</v>
      </c>
      <c r="AH168">
        <v>874.89999999999986</v>
      </c>
      <c r="AI168">
        <v>3441.6999999999994</v>
      </c>
    </row>
    <row r="169" spans="1:35" x14ac:dyDescent="0.25">
      <c r="A169" t="s">
        <v>104</v>
      </c>
      <c r="B169">
        <v>2017</v>
      </c>
      <c r="C169" t="s">
        <v>213</v>
      </c>
      <c r="D169" t="s">
        <v>1269</v>
      </c>
      <c r="E169">
        <v>134.30000000000001</v>
      </c>
      <c r="F169">
        <v>143.4</v>
      </c>
      <c r="G169">
        <v>129.30000000000001</v>
      </c>
      <c r="H169">
        <v>139</v>
      </c>
      <c r="I169">
        <v>118.1</v>
      </c>
      <c r="J169">
        <v>145.5</v>
      </c>
      <c r="K169">
        <v>168.6</v>
      </c>
      <c r="L169">
        <v>132.69999999999999</v>
      </c>
      <c r="M169">
        <v>121.2</v>
      </c>
      <c r="N169">
        <v>135.6</v>
      </c>
      <c r="O169">
        <v>128.69999999999999</v>
      </c>
      <c r="P169">
        <v>146.80000000000001</v>
      </c>
      <c r="Q169">
        <v>140.6</v>
      </c>
      <c r="R169">
        <v>149.80000000000001</v>
      </c>
      <c r="S169">
        <v>140.30000000000001</v>
      </c>
      <c r="T169">
        <v>133</v>
      </c>
      <c r="U169">
        <v>139.30000000000001</v>
      </c>
      <c r="V169">
        <v>134.4</v>
      </c>
      <c r="W169">
        <v>129.80000000000001</v>
      </c>
      <c r="X169">
        <v>132.80000000000001</v>
      </c>
      <c r="Y169">
        <v>130.19999999999999</v>
      </c>
      <c r="Z169">
        <v>117.3</v>
      </c>
      <c r="AA169">
        <v>127.3</v>
      </c>
      <c r="AB169">
        <v>137.6</v>
      </c>
      <c r="AC169">
        <v>124.5</v>
      </c>
      <c r="AD169">
        <v>126.8</v>
      </c>
      <c r="AE169">
        <v>135.4</v>
      </c>
      <c r="AF169">
        <v>1783.8</v>
      </c>
      <c r="AG169">
        <v>412.6</v>
      </c>
      <c r="AH169">
        <v>896.5</v>
      </c>
      <c r="AI169">
        <v>3506.9000000000005</v>
      </c>
    </row>
    <row r="170" spans="1:35" x14ac:dyDescent="0.25">
      <c r="A170" t="s">
        <v>60</v>
      </c>
      <c r="B170">
        <v>2017</v>
      </c>
      <c r="C170" t="s">
        <v>228</v>
      </c>
      <c r="D170" t="s">
        <v>1270</v>
      </c>
      <c r="E170">
        <v>135.19999999999999</v>
      </c>
      <c r="F170">
        <v>142</v>
      </c>
      <c r="G170">
        <v>130.5</v>
      </c>
      <c r="H170">
        <v>140.19999999999999</v>
      </c>
      <c r="I170">
        <v>120.7</v>
      </c>
      <c r="J170">
        <v>147.80000000000001</v>
      </c>
      <c r="K170">
        <v>154.5</v>
      </c>
      <c r="L170">
        <v>137.1</v>
      </c>
      <c r="M170">
        <v>121</v>
      </c>
      <c r="N170">
        <v>134.69999999999999</v>
      </c>
      <c r="O170">
        <v>131.69999999999999</v>
      </c>
      <c r="P170">
        <v>149.30000000000001</v>
      </c>
      <c r="Q170">
        <v>139.6</v>
      </c>
      <c r="R170">
        <v>149.80000000000001</v>
      </c>
      <c r="S170">
        <v>146.1</v>
      </c>
      <c r="T170">
        <v>139.69999999999999</v>
      </c>
      <c r="U170">
        <v>145.19999999999999</v>
      </c>
      <c r="V170">
        <v>139.26</v>
      </c>
      <c r="W170">
        <v>137.4</v>
      </c>
      <c r="X170">
        <v>137.9</v>
      </c>
      <c r="Y170">
        <v>133.4</v>
      </c>
      <c r="Z170">
        <v>121.2</v>
      </c>
      <c r="AA170">
        <v>132.30000000000001</v>
      </c>
      <c r="AB170">
        <v>139.6</v>
      </c>
      <c r="AC170">
        <v>126.7</v>
      </c>
      <c r="AD170">
        <v>130.30000000000001</v>
      </c>
      <c r="AE170">
        <v>137.6</v>
      </c>
      <c r="AF170">
        <v>1784.3</v>
      </c>
      <c r="AG170">
        <v>430.99999999999994</v>
      </c>
      <c r="AH170">
        <v>921.40000000000009</v>
      </c>
      <c r="AI170">
        <v>3563.1600000000003</v>
      </c>
    </row>
    <row r="171" spans="1:35" x14ac:dyDescent="0.25">
      <c r="A171" t="s">
        <v>85</v>
      </c>
      <c r="B171">
        <v>2017</v>
      </c>
      <c r="C171" t="s">
        <v>228</v>
      </c>
      <c r="D171" t="s">
        <v>1270</v>
      </c>
      <c r="E171">
        <v>133.6</v>
      </c>
      <c r="F171">
        <v>143</v>
      </c>
      <c r="G171">
        <v>129.69999999999999</v>
      </c>
      <c r="H171">
        <v>138.69999999999999</v>
      </c>
      <c r="I171">
        <v>114.5</v>
      </c>
      <c r="J171">
        <v>137.5</v>
      </c>
      <c r="K171">
        <v>160.69999999999999</v>
      </c>
      <c r="L171">
        <v>124.5</v>
      </c>
      <c r="M171">
        <v>122.4</v>
      </c>
      <c r="N171">
        <v>137.30000000000001</v>
      </c>
      <c r="O171">
        <v>124.8</v>
      </c>
      <c r="P171">
        <v>145</v>
      </c>
      <c r="Q171">
        <v>138</v>
      </c>
      <c r="R171">
        <v>153.6</v>
      </c>
      <c r="S171">
        <v>133.30000000000001</v>
      </c>
      <c r="T171">
        <v>124.6</v>
      </c>
      <c r="U171">
        <v>132</v>
      </c>
      <c r="V171">
        <v>135.69999999999999</v>
      </c>
      <c r="W171">
        <v>120.6</v>
      </c>
      <c r="X171">
        <v>128.1</v>
      </c>
      <c r="Y171">
        <v>126.1</v>
      </c>
      <c r="Z171">
        <v>115.7</v>
      </c>
      <c r="AA171">
        <v>124.5</v>
      </c>
      <c r="AB171">
        <v>135.9</v>
      </c>
      <c r="AC171">
        <v>124.4</v>
      </c>
      <c r="AD171">
        <v>124.5</v>
      </c>
      <c r="AE171">
        <v>132.4</v>
      </c>
      <c r="AF171">
        <v>1749.7</v>
      </c>
      <c r="AG171">
        <v>389.9</v>
      </c>
      <c r="AH171">
        <v>879.19999999999993</v>
      </c>
      <c r="AI171">
        <v>3428.6999999999994</v>
      </c>
    </row>
    <row r="172" spans="1:35" x14ac:dyDescent="0.25">
      <c r="A172" t="s">
        <v>104</v>
      </c>
      <c r="B172">
        <v>2017</v>
      </c>
      <c r="C172" t="s">
        <v>228</v>
      </c>
      <c r="D172" t="s">
        <v>1270</v>
      </c>
      <c r="E172">
        <v>134.69999999999999</v>
      </c>
      <c r="F172">
        <v>142.4</v>
      </c>
      <c r="G172">
        <v>130.19999999999999</v>
      </c>
      <c r="H172">
        <v>139.6</v>
      </c>
      <c r="I172">
        <v>118.4</v>
      </c>
      <c r="J172">
        <v>143</v>
      </c>
      <c r="K172">
        <v>156.6</v>
      </c>
      <c r="L172">
        <v>132.9</v>
      </c>
      <c r="M172">
        <v>121.5</v>
      </c>
      <c r="N172">
        <v>135.6</v>
      </c>
      <c r="O172">
        <v>128.80000000000001</v>
      </c>
      <c r="P172">
        <v>147.30000000000001</v>
      </c>
      <c r="Q172">
        <v>139</v>
      </c>
      <c r="R172">
        <v>150.80000000000001</v>
      </c>
      <c r="S172">
        <v>141.1</v>
      </c>
      <c r="T172">
        <v>133.4</v>
      </c>
      <c r="U172">
        <v>140</v>
      </c>
      <c r="V172">
        <v>135.69999999999999</v>
      </c>
      <c r="W172">
        <v>131</v>
      </c>
      <c r="X172">
        <v>133.30000000000001</v>
      </c>
      <c r="Y172">
        <v>130.6</v>
      </c>
      <c r="Z172">
        <v>118.3</v>
      </c>
      <c r="AA172">
        <v>127.9</v>
      </c>
      <c r="AB172">
        <v>137.4</v>
      </c>
      <c r="AC172">
        <v>125.7</v>
      </c>
      <c r="AD172">
        <v>127.5</v>
      </c>
      <c r="AE172">
        <v>135.19999999999999</v>
      </c>
      <c r="AF172">
        <v>1769.9999999999998</v>
      </c>
      <c r="AG172">
        <v>414.5</v>
      </c>
      <c r="AH172">
        <v>900.7</v>
      </c>
      <c r="AI172">
        <v>3502.7</v>
      </c>
    </row>
    <row r="173" spans="1:35" x14ac:dyDescent="0.25">
      <c r="A173" t="s">
        <v>60</v>
      </c>
      <c r="B173">
        <v>2017</v>
      </c>
      <c r="C173" t="s">
        <v>238</v>
      </c>
      <c r="D173" t="s">
        <v>1271</v>
      </c>
      <c r="E173">
        <v>135.9</v>
      </c>
      <c r="F173">
        <v>141.9</v>
      </c>
      <c r="G173">
        <v>131</v>
      </c>
      <c r="H173">
        <v>141.5</v>
      </c>
      <c r="I173">
        <v>121.4</v>
      </c>
      <c r="J173">
        <v>146.69999999999999</v>
      </c>
      <c r="K173">
        <v>157.1</v>
      </c>
      <c r="L173">
        <v>136.4</v>
      </c>
      <c r="M173">
        <v>121.4</v>
      </c>
      <c r="N173">
        <v>135.6</v>
      </c>
      <c r="O173">
        <v>131.30000000000001</v>
      </c>
      <c r="P173">
        <v>150.30000000000001</v>
      </c>
      <c r="Q173">
        <v>140.4</v>
      </c>
      <c r="R173">
        <v>150.5</v>
      </c>
      <c r="S173">
        <v>147.19999999999999</v>
      </c>
      <c r="T173">
        <v>140.6</v>
      </c>
      <c r="U173">
        <v>146.19999999999999</v>
      </c>
      <c r="V173">
        <v>139.26</v>
      </c>
      <c r="W173">
        <v>138.1</v>
      </c>
      <c r="X173">
        <v>138.4</v>
      </c>
      <c r="Y173">
        <v>134.19999999999999</v>
      </c>
      <c r="Z173">
        <v>121</v>
      </c>
      <c r="AA173">
        <v>133</v>
      </c>
      <c r="AB173">
        <v>140.1</v>
      </c>
      <c r="AC173">
        <v>127.4</v>
      </c>
      <c r="AD173">
        <v>130.69999999999999</v>
      </c>
      <c r="AE173">
        <v>138.30000000000001</v>
      </c>
      <c r="AF173">
        <v>1790.8999999999999</v>
      </c>
      <c r="AG173">
        <v>433.99999999999994</v>
      </c>
      <c r="AH173">
        <v>924.8</v>
      </c>
      <c r="AI173">
        <v>3577.56</v>
      </c>
    </row>
    <row r="174" spans="1:35" x14ac:dyDescent="0.25">
      <c r="A174" t="s">
        <v>85</v>
      </c>
      <c r="B174">
        <v>2017</v>
      </c>
      <c r="C174" t="s">
        <v>238</v>
      </c>
      <c r="D174" t="s">
        <v>1271</v>
      </c>
      <c r="E174">
        <v>133.9</v>
      </c>
      <c r="F174">
        <v>142.80000000000001</v>
      </c>
      <c r="G174">
        <v>131.4</v>
      </c>
      <c r="H174">
        <v>139.1</v>
      </c>
      <c r="I174">
        <v>114.9</v>
      </c>
      <c r="J174">
        <v>135.6</v>
      </c>
      <c r="K174">
        <v>173.2</v>
      </c>
      <c r="L174">
        <v>124.1</v>
      </c>
      <c r="M174">
        <v>122.6</v>
      </c>
      <c r="N174">
        <v>137.80000000000001</v>
      </c>
      <c r="O174">
        <v>125.1</v>
      </c>
      <c r="P174">
        <v>145.5</v>
      </c>
      <c r="Q174">
        <v>139.69999999999999</v>
      </c>
      <c r="R174">
        <v>154.6</v>
      </c>
      <c r="S174">
        <v>134</v>
      </c>
      <c r="T174">
        <v>124.9</v>
      </c>
      <c r="U174">
        <v>132.6</v>
      </c>
      <c r="V174">
        <v>137.30000000000001</v>
      </c>
      <c r="W174">
        <v>122.6</v>
      </c>
      <c r="X174">
        <v>128.30000000000001</v>
      </c>
      <c r="Y174">
        <v>126.6</v>
      </c>
      <c r="Z174">
        <v>115</v>
      </c>
      <c r="AA174">
        <v>124.8</v>
      </c>
      <c r="AB174">
        <v>136.30000000000001</v>
      </c>
      <c r="AC174">
        <v>124.6</v>
      </c>
      <c r="AD174">
        <v>124.5</v>
      </c>
      <c r="AE174">
        <v>133.5</v>
      </c>
      <c r="AF174">
        <v>1765.6999999999998</v>
      </c>
      <c r="AG174">
        <v>391.5</v>
      </c>
      <c r="AH174">
        <v>880.1</v>
      </c>
      <c r="AI174">
        <v>3451.7999999999997</v>
      </c>
    </row>
    <row r="175" spans="1:35" x14ac:dyDescent="0.25">
      <c r="A175" t="s">
        <v>104</v>
      </c>
      <c r="B175">
        <v>2017</v>
      </c>
      <c r="C175" t="s">
        <v>238</v>
      </c>
      <c r="D175" t="s">
        <v>1271</v>
      </c>
      <c r="E175">
        <v>135.30000000000001</v>
      </c>
      <c r="F175">
        <v>142.19999999999999</v>
      </c>
      <c r="G175">
        <v>131.19999999999999</v>
      </c>
      <c r="H175">
        <v>140.6</v>
      </c>
      <c r="I175">
        <v>119</v>
      </c>
      <c r="J175">
        <v>141.5</v>
      </c>
      <c r="K175">
        <v>162.6</v>
      </c>
      <c r="L175">
        <v>132.30000000000001</v>
      </c>
      <c r="M175">
        <v>121.8</v>
      </c>
      <c r="N175">
        <v>136.30000000000001</v>
      </c>
      <c r="O175">
        <v>128.69999999999999</v>
      </c>
      <c r="P175">
        <v>148.1</v>
      </c>
      <c r="Q175">
        <v>140.1</v>
      </c>
      <c r="R175">
        <v>151.6</v>
      </c>
      <c r="S175">
        <v>142</v>
      </c>
      <c r="T175">
        <v>134.1</v>
      </c>
      <c r="U175">
        <v>140.80000000000001</v>
      </c>
      <c r="V175">
        <v>137.30000000000001</v>
      </c>
      <c r="W175">
        <v>132.19999999999999</v>
      </c>
      <c r="X175">
        <v>133.6</v>
      </c>
      <c r="Y175">
        <v>131.30000000000001</v>
      </c>
      <c r="Z175">
        <v>117.8</v>
      </c>
      <c r="AA175">
        <v>128.4</v>
      </c>
      <c r="AB175">
        <v>137.9</v>
      </c>
      <c r="AC175">
        <v>126.2</v>
      </c>
      <c r="AD175">
        <v>127.7</v>
      </c>
      <c r="AE175">
        <v>136.1</v>
      </c>
      <c r="AF175">
        <v>1779.6999999999998</v>
      </c>
      <c r="AG175">
        <v>416.90000000000003</v>
      </c>
      <c r="AH175">
        <v>902.90000000000009</v>
      </c>
      <c r="AI175">
        <v>3520.6</v>
      </c>
    </row>
    <row r="176" spans="1:35" x14ac:dyDescent="0.25">
      <c r="A176" t="s">
        <v>60</v>
      </c>
      <c r="B176">
        <v>2017</v>
      </c>
      <c r="C176" t="s">
        <v>264</v>
      </c>
      <c r="D176" t="s">
        <v>1272</v>
      </c>
      <c r="E176">
        <v>136.30000000000001</v>
      </c>
      <c r="F176">
        <v>142.5</v>
      </c>
      <c r="G176">
        <v>140.5</v>
      </c>
      <c r="H176">
        <v>141.5</v>
      </c>
      <c r="I176">
        <v>121.6</v>
      </c>
      <c r="J176">
        <v>147.30000000000001</v>
      </c>
      <c r="K176">
        <v>168</v>
      </c>
      <c r="L176">
        <v>135.80000000000001</v>
      </c>
      <c r="M176">
        <v>122.5</v>
      </c>
      <c r="N176">
        <v>136</v>
      </c>
      <c r="O176">
        <v>131.9</v>
      </c>
      <c r="P176">
        <v>151.4</v>
      </c>
      <c r="Q176">
        <v>142.4</v>
      </c>
      <c r="R176">
        <v>152.1</v>
      </c>
      <c r="S176">
        <v>148.19999999999999</v>
      </c>
      <c r="T176">
        <v>141.5</v>
      </c>
      <c r="U176">
        <v>147.30000000000001</v>
      </c>
      <c r="V176">
        <v>139.26</v>
      </c>
      <c r="W176">
        <v>141.1</v>
      </c>
      <c r="X176">
        <v>139.4</v>
      </c>
      <c r="Y176">
        <v>135.80000000000001</v>
      </c>
      <c r="Z176">
        <v>121.6</v>
      </c>
      <c r="AA176">
        <v>133.69999999999999</v>
      </c>
      <c r="AB176">
        <v>141.5</v>
      </c>
      <c r="AC176">
        <v>128.1</v>
      </c>
      <c r="AD176">
        <v>131.69999999999999</v>
      </c>
      <c r="AE176">
        <v>140</v>
      </c>
      <c r="AF176">
        <v>1817.7000000000003</v>
      </c>
      <c r="AG176">
        <v>437</v>
      </c>
      <c r="AH176">
        <v>931.8</v>
      </c>
      <c r="AI176">
        <v>3618.9599999999996</v>
      </c>
    </row>
    <row r="177" spans="1:35" x14ac:dyDescent="0.25">
      <c r="A177" t="s">
        <v>85</v>
      </c>
      <c r="B177">
        <v>2017</v>
      </c>
      <c r="C177" t="s">
        <v>264</v>
      </c>
      <c r="D177" t="s">
        <v>1272</v>
      </c>
      <c r="E177">
        <v>134.30000000000001</v>
      </c>
      <c r="F177">
        <v>142.1</v>
      </c>
      <c r="G177">
        <v>146.69999999999999</v>
      </c>
      <c r="H177">
        <v>139.5</v>
      </c>
      <c r="I177">
        <v>115.2</v>
      </c>
      <c r="J177">
        <v>136.4</v>
      </c>
      <c r="K177">
        <v>185.2</v>
      </c>
      <c r="L177">
        <v>122.2</v>
      </c>
      <c r="M177">
        <v>123.9</v>
      </c>
      <c r="N177">
        <v>138.30000000000001</v>
      </c>
      <c r="O177">
        <v>125.4</v>
      </c>
      <c r="P177">
        <v>146</v>
      </c>
      <c r="Q177">
        <v>141.5</v>
      </c>
      <c r="R177">
        <v>156.19999999999999</v>
      </c>
      <c r="S177">
        <v>135</v>
      </c>
      <c r="T177">
        <v>125.4</v>
      </c>
      <c r="U177">
        <v>133.5</v>
      </c>
      <c r="V177">
        <v>138.6</v>
      </c>
      <c r="W177">
        <v>125.7</v>
      </c>
      <c r="X177">
        <v>128.80000000000001</v>
      </c>
      <c r="Y177">
        <v>127.4</v>
      </c>
      <c r="Z177">
        <v>115.3</v>
      </c>
      <c r="AA177">
        <v>125.1</v>
      </c>
      <c r="AB177">
        <v>136.6</v>
      </c>
      <c r="AC177">
        <v>124.9</v>
      </c>
      <c r="AD177">
        <v>124.9</v>
      </c>
      <c r="AE177">
        <v>134.80000000000001</v>
      </c>
      <c r="AF177">
        <v>1796.7</v>
      </c>
      <c r="AG177">
        <v>393.9</v>
      </c>
      <c r="AH177">
        <v>883</v>
      </c>
      <c r="AI177">
        <v>3494.0999999999995</v>
      </c>
    </row>
    <row r="178" spans="1:35" x14ac:dyDescent="0.25">
      <c r="A178" t="s">
        <v>104</v>
      </c>
      <c r="B178">
        <v>2017</v>
      </c>
      <c r="C178" t="s">
        <v>264</v>
      </c>
      <c r="D178" t="s">
        <v>1272</v>
      </c>
      <c r="E178">
        <v>135.69999999999999</v>
      </c>
      <c r="F178">
        <v>142.4</v>
      </c>
      <c r="G178">
        <v>142.9</v>
      </c>
      <c r="H178">
        <v>140.80000000000001</v>
      </c>
      <c r="I178">
        <v>119.2</v>
      </c>
      <c r="J178">
        <v>142.19999999999999</v>
      </c>
      <c r="K178">
        <v>173.8</v>
      </c>
      <c r="L178">
        <v>131.19999999999999</v>
      </c>
      <c r="M178">
        <v>123</v>
      </c>
      <c r="N178">
        <v>136.80000000000001</v>
      </c>
      <c r="O178">
        <v>129.19999999999999</v>
      </c>
      <c r="P178">
        <v>148.9</v>
      </c>
      <c r="Q178">
        <v>142.1</v>
      </c>
      <c r="R178">
        <v>153.19999999999999</v>
      </c>
      <c r="S178">
        <v>143</v>
      </c>
      <c r="T178">
        <v>134.80000000000001</v>
      </c>
      <c r="U178">
        <v>141.80000000000001</v>
      </c>
      <c r="V178">
        <v>138.6</v>
      </c>
      <c r="W178">
        <v>135.30000000000001</v>
      </c>
      <c r="X178">
        <v>134.4</v>
      </c>
      <c r="Y178">
        <v>132.6</v>
      </c>
      <c r="Z178">
        <v>118.3</v>
      </c>
      <c r="AA178">
        <v>128.9</v>
      </c>
      <c r="AB178">
        <v>138.6</v>
      </c>
      <c r="AC178">
        <v>126.8</v>
      </c>
      <c r="AD178">
        <v>128.4</v>
      </c>
      <c r="AE178">
        <v>137.6</v>
      </c>
      <c r="AF178">
        <v>1808.2</v>
      </c>
      <c r="AG178">
        <v>419.6</v>
      </c>
      <c r="AH178">
        <v>908</v>
      </c>
      <c r="AI178">
        <v>3562.9</v>
      </c>
    </row>
    <row r="179" spans="1:35" x14ac:dyDescent="0.25">
      <c r="A179" t="s">
        <v>60</v>
      </c>
      <c r="B179">
        <v>2017</v>
      </c>
      <c r="C179" t="s">
        <v>273</v>
      </c>
      <c r="D179" t="s">
        <v>1273</v>
      </c>
      <c r="E179">
        <v>136.4</v>
      </c>
      <c r="F179">
        <v>143.69999999999999</v>
      </c>
      <c r="G179">
        <v>144.80000000000001</v>
      </c>
      <c r="H179">
        <v>141.9</v>
      </c>
      <c r="I179">
        <v>123.1</v>
      </c>
      <c r="J179">
        <v>147.19999999999999</v>
      </c>
      <c r="K179">
        <v>161</v>
      </c>
      <c r="L179">
        <v>133.80000000000001</v>
      </c>
      <c r="M179">
        <v>121.9</v>
      </c>
      <c r="N179">
        <v>135.80000000000001</v>
      </c>
      <c r="O179">
        <v>131.1</v>
      </c>
      <c r="P179">
        <v>151.4</v>
      </c>
      <c r="Q179">
        <v>141.5</v>
      </c>
      <c r="R179">
        <v>153.19999999999999</v>
      </c>
      <c r="S179">
        <v>148</v>
      </c>
      <c r="T179">
        <v>141.9</v>
      </c>
      <c r="U179">
        <v>147.19999999999999</v>
      </c>
      <c r="V179">
        <v>139.26</v>
      </c>
      <c r="W179">
        <v>142.6</v>
      </c>
      <c r="X179">
        <v>139.5</v>
      </c>
      <c r="Y179">
        <v>136.1</v>
      </c>
      <c r="Z179">
        <v>122</v>
      </c>
      <c r="AA179">
        <v>133.4</v>
      </c>
      <c r="AB179">
        <v>141.1</v>
      </c>
      <c r="AC179">
        <v>127.8</v>
      </c>
      <c r="AD179">
        <v>131.9</v>
      </c>
      <c r="AE179">
        <v>139.80000000000001</v>
      </c>
      <c r="AF179">
        <v>1813.6000000000001</v>
      </c>
      <c r="AG179">
        <v>437.09999999999997</v>
      </c>
      <c r="AH179">
        <v>931.8</v>
      </c>
      <c r="AI179">
        <v>3617.56</v>
      </c>
    </row>
    <row r="180" spans="1:35" x14ac:dyDescent="0.25">
      <c r="A180" t="s">
        <v>85</v>
      </c>
      <c r="B180">
        <v>2017</v>
      </c>
      <c r="C180" t="s">
        <v>273</v>
      </c>
      <c r="D180" t="s">
        <v>1273</v>
      </c>
      <c r="E180">
        <v>134.4</v>
      </c>
      <c r="F180">
        <v>142.6</v>
      </c>
      <c r="G180">
        <v>145.9</v>
      </c>
      <c r="H180">
        <v>139.5</v>
      </c>
      <c r="I180">
        <v>115.9</v>
      </c>
      <c r="J180">
        <v>135</v>
      </c>
      <c r="K180">
        <v>163.19999999999999</v>
      </c>
      <c r="L180">
        <v>119.8</v>
      </c>
      <c r="M180">
        <v>120.7</v>
      </c>
      <c r="N180">
        <v>139.69999999999999</v>
      </c>
      <c r="O180">
        <v>125.7</v>
      </c>
      <c r="P180">
        <v>146.30000000000001</v>
      </c>
      <c r="Q180">
        <v>138.80000000000001</v>
      </c>
      <c r="R180">
        <v>157</v>
      </c>
      <c r="S180">
        <v>135.6</v>
      </c>
      <c r="T180">
        <v>125.6</v>
      </c>
      <c r="U180">
        <v>134</v>
      </c>
      <c r="V180">
        <v>139.1</v>
      </c>
      <c r="W180">
        <v>126.8</v>
      </c>
      <c r="X180">
        <v>129.30000000000001</v>
      </c>
      <c r="Y180">
        <v>128.19999999999999</v>
      </c>
      <c r="Z180">
        <v>115.3</v>
      </c>
      <c r="AA180">
        <v>125.6</v>
      </c>
      <c r="AB180">
        <v>136.69999999999999</v>
      </c>
      <c r="AC180">
        <v>124.6</v>
      </c>
      <c r="AD180">
        <v>125.1</v>
      </c>
      <c r="AE180">
        <v>134.1</v>
      </c>
      <c r="AF180">
        <v>1767.5</v>
      </c>
      <c r="AG180">
        <v>395.2</v>
      </c>
      <c r="AH180">
        <v>884.8</v>
      </c>
      <c r="AI180">
        <v>3470.4</v>
      </c>
    </row>
    <row r="181" spans="1:35" x14ac:dyDescent="0.25">
      <c r="A181" t="s">
        <v>104</v>
      </c>
      <c r="B181">
        <v>2017</v>
      </c>
      <c r="C181" t="s">
        <v>273</v>
      </c>
      <c r="D181" t="s">
        <v>1273</v>
      </c>
      <c r="E181">
        <v>135.80000000000001</v>
      </c>
      <c r="F181">
        <v>143.30000000000001</v>
      </c>
      <c r="G181">
        <v>145.19999999999999</v>
      </c>
      <c r="H181">
        <v>141</v>
      </c>
      <c r="I181">
        <v>120.5</v>
      </c>
      <c r="J181">
        <v>141.5</v>
      </c>
      <c r="K181">
        <v>161.69999999999999</v>
      </c>
      <c r="L181">
        <v>129.1</v>
      </c>
      <c r="M181">
        <v>121.5</v>
      </c>
      <c r="N181">
        <v>137.1</v>
      </c>
      <c r="O181">
        <v>128.80000000000001</v>
      </c>
      <c r="P181">
        <v>149</v>
      </c>
      <c r="Q181">
        <v>140.5</v>
      </c>
      <c r="R181">
        <v>154.19999999999999</v>
      </c>
      <c r="S181">
        <v>143.1</v>
      </c>
      <c r="T181">
        <v>135.1</v>
      </c>
      <c r="U181">
        <v>142</v>
      </c>
      <c r="V181">
        <v>139.1</v>
      </c>
      <c r="W181">
        <v>136.6</v>
      </c>
      <c r="X181">
        <v>134.69999999999999</v>
      </c>
      <c r="Y181">
        <v>133.1</v>
      </c>
      <c r="Z181">
        <v>118.5</v>
      </c>
      <c r="AA181">
        <v>129</v>
      </c>
      <c r="AB181">
        <v>138.5</v>
      </c>
      <c r="AC181">
        <v>126.5</v>
      </c>
      <c r="AD181">
        <v>128.6</v>
      </c>
      <c r="AE181">
        <v>137.19999999999999</v>
      </c>
      <c r="AF181">
        <v>1794.9999999999998</v>
      </c>
      <c r="AG181">
        <v>420.2</v>
      </c>
      <c r="AH181">
        <v>908.9</v>
      </c>
      <c r="AI181">
        <v>3553.9999999999995</v>
      </c>
    </row>
    <row r="182" spans="1:35" x14ac:dyDescent="0.25">
      <c r="A182" t="s">
        <v>60</v>
      </c>
      <c r="B182">
        <v>2018</v>
      </c>
      <c r="C182" t="s">
        <v>62</v>
      </c>
      <c r="D182" t="s">
        <v>1274</v>
      </c>
      <c r="E182">
        <v>136.6</v>
      </c>
      <c r="F182">
        <v>144.4</v>
      </c>
      <c r="G182">
        <v>143.80000000000001</v>
      </c>
      <c r="H182">
        <v>142</v>
      </c>
      <c r="I182">
        <v>123.2</v>
      </c>
      <c r="J182">
        <v>147.9</v>
      </c>
      <c r="K182">
        <v>152.1</v>
      </c>
      <c r="L182">
        <v>131.80000000000001</v>
      </c>
      <c r="M182">
        <v>119.5</v>
      </c>
      <c r="N182">
        <v>136</v>
      </c>
      <c r="O182">
        <v>131.19999999999999</v>
      </c>
      <c r="P182">
        <v>151.80000000000001</v>
      </c>
      <c r="Q182">
        <v>140.4</v>
      </c>
      <c r="R182">
        <v>153.6</v>
      </c>
      <c r="S182">
        <v>148.30000000000001</v>
      </c>
      <c r="T182">
        <v>142.30000000000001</v>
      </c>
      <c r="U182">
        <v>147.5</v>
      </c>
      <c r="V182">
        <v>139.26</v>
      </c>
      <c r="W182">
        <v>142.30000000000001</v>
      </c>
      <c r="X182">
        <v>139.80000000000001</v>
      </c>
      <c r="Y182">
        <v>136</v>
      </c>
      <c r="Z182">
        <v>122.7</v>
      </c>
      <c r="AA182">
        <v>134.30000000000001</v>
      </c>
      <c r="AB182">
        <v>141.6</v>
      </c>
      <c r="AC182">
        <v>128.6</v>
      </c>
      <c r="AD182">
        <v>132.30000000000001</v>
      </c>
      <c r="AE182">
        <v>139.30000000000001</v>
      </c>
      <c r="AF182">
        <v>1800.7</v>
      </c>
      <c r="AG182">
        <v>438.1</v>
      </c>
      <c r="AH182">
        <v>935.3</v>
      </c>
      <c r="AI182">
        <v>3609.26</v>
      </c>
    </row>
    <row r="183" spans="1:35" x14ac:dyDescent="0.25">
      <c r="A183" t="s">
        <v>85</v>
      </c>
      <c r="B183">
        <v>2018</v>
      </c>
      <c r="C183" t="s">
        <v>62</v>
      </c>
      <c r="D183" t="s">
        <v>1274</v>
      </c>
      <c r="E183">
        <v>134.6</v>
      </c>
      <c r="F183">
        <v>143.69999999999999</v>
      </c>
      <c r="G183">
        <v>143.6</v>
      </c>
      <c r="H183">
        <v>139.6</v>
      </c>
      <c r="I183">
        <v>116.4</v>
      </c>
      <c r="J183">
        <v>133.80000000000001</v>
      </c>
      <c r="K183">
        <v>150.5</v>
      </c>
      <c r="L183">
        <v>118.4</v>
      </c>
      <c r="M183">
        <v>117.3</v>
      </c>
      <c r="N183">
        <v>140.5</v>
      </c>
      <c r="O183">
        <v>125.9</v>
      </c>
      <c r="P183">
        <v>146.80000000000001</v>
      </c>
      <c r="Q183">
        <v>137.19999999999999</v>
      </c>
      <c r="R183">
        <v>157.69999999999999</v>
      </c>
      <c r="S183">
        <v>136</v>
      </c>
      <c r="T183">
        <v>125.9</v>
      </c>
      <c r="U183">
        <v>134.4</v>
      </c>
      <c r="V183">
        <v>140.4</v>
      </c>
      <c r="W183">
        <v>127.3</v>
      </c>
      <c r="X183">
        <v>129.5</v>
      </c>
      <c r="Y183">
        <v>129</v>
      </c>
      <c r="Z183">
        <v>116.3</v>
      </c>
      <c r="AA183">
        <v>126.2</v>
      </c>
      <c r="AB183">
        <v>137.1</v>
      </c>
      <c r="AC183">
        <v>125.5</v>
      </c>
      <c r="AD183">
        <v>125.8</v>
      </c>
      <c r="AE183">
        <v>134.1</v>
      </c>
      <c r="AF183">
        <v>1748.3000000000002</v>
      </c>
      <c r="AG183">
        <v>396.29999999999995</v>
      </c>
      <c r="AH183">
        <v>889.4</v>
      </c>
      <c r="AI183">
        <v>3459.4000000000005</v>
      </c>
    </row>
    <row r="184" spans="1:35" x14ac:dyDescent="0.25">
      <c r="A184" t="s">
        <v>104</v>
      </c>
      <c r="B184">
        <v>2018</v>
      </c>
      <c r="C184" t="s">
        <v>62</v>
      </c>
      <c r="D184" t="s">
        <v>1274</v>
      </c>
      <c r="E184">
        <v>136</v>
      </c>
      <c r="F184">
        <v>144.19999999999999</v>
      </c>
      <c r="G184">
        <v>143.69999999999999</v>
      </c>
      <c r="H184">
        <v>141.1</v>
      </c>
      <c r="I184">
        <v>120.7</v>
      </c>
      <c r="J184">
        <v>141.30000000000001</v>
      </c>
      <c r="K184">
        <v>151.6</v>
      </c>
      <c r="L184">
        <v>127.3</v>
      </c>
      <c r="M184">
        <v>118.8</v>
      </c>
      <c r="N184">
        <v>137.5</v>
      </c>
      <c r="O184">
        <v>129</v>
      </c>
      <c r="P184">
        <v>149.5</v>
      </c>
      <c r="Q184">
        <v>139.19999999999999</v>
      </c>
      <c r="R184">
        <v>154.69999999999999</v>
      </c>
      <c r="S184">
        <v>143.5</v>
      </c>
      <c r="T184">
        <v>135.5</v>
      </c>
      <c r="U184">
        <v>142.30000000000001</v>
      </c>
      <c r="V184">
        <v>140.4</v>
      </c>
      <c r="W184">
        <v>136.6</v>
      </c>
      <c r="X184">
        <v>134.9</v>
      </c>
      <c r="Y184">
        <v>133.30000000000001</v>
      </c>
      <c r="Z184">
        <v>119.3</v>
      </c>
      <c r="AA184">
        <v>129.69999999999999</v>
      </c>
      <c r="AB184">
        <v>139</v>
      </c>
      <c r="AC184">
        <v>127.3</v>
      </c>
      <c r="AD184">
        <v>129.1</v>
      </c>
      <c r="AE184">
        <v>136.9</v>
      </c>
      <c r="AF184">
        <v>1779.9</v>
      </c>
      <c r="AG184">
        <v>421.3</v>
      </c>
      <c r="AH184">
        <v>912.6</v>
      </c>
      <c r="AI184">
        <v>3545.5</v>
      </c>
    </row>
    <row r="185" spans="1:35" x14ac:dyDescent="0.25">
      <c r="A185" t="s">
        <v>60</v>
      </c>
      <c r="B185">
        <v>2018</v>
      </c>
      <c r="C185" t="s">
        <v>116</v>
      </c>
      <c r="D185" t="s">
        <v>1275</v>
      </c>
      <c r="E185">
        <v>136.4</v>
      </c>
      <c r="F185">
        <v>143.69999999999999</v>
      </c>
      <c r="G185">
        <v>140.6</v>
      </c>
      <c r="H185">
        <v>141.5</v>
      </c>
      <c r="I185">
        <v>122.9</v>
      </c>
      <c r="J185">
        <v>149.4</v>
      </c>
      <c r="K185">
        <v>142.4</v>
      </c>
      <c r="L185">
        <v>130.19999999999999</v>
      </c>
      <c r="M185">
        <v>117.9</v>
      </c>
      <c r="N185">
        <v>135.6</v>
      </c>
      <c r="O185">
        <v>130.5</v>
      </c>
      <c r="P185">
        <v>151.69999999999999</v>
      </c>
      <c r="Q185">
        <v>138.69999999999999</v>
      </c>
      <c r="R185">
        <v>153.30000000000001</v>
      </c>
      <c r="S185">
        <v>148.69999999999999</v>
      </c>
      <c r="T185">
        <v>142.4</v>
      </c>
      <c r="U185">
        <v>147.80000000000001</v>
      </c>
      <c r="V185">
        <v>139.26</v>
      </c>
      <c r="W185">
        <v>142.4</v>
      </c>
      <c r="X185">
        <v>139.9</v>
      </c>
      <c r="Y185">
        <v>136.19999999999999</v>
      </c>
      <c r="Z185">
        <v>123.3</v>
      </c>
      <c r="AA185">
        <v>134.30000000000001</v>
      </c>
      <c r="AB185">
        <v>141.5</v>
      </c>
      <c r="AC185">
        <v>128.80000000000001</v>
      </c>
      <c r="AD185">
        <v>132.5</v>
      </c>
      <c r="AE185">
        <v>138.5</v>
      </c>
      <c r="AF185">
        <v>1781.5</v>
      </c>
      <c r="AG185">
        <v>438.90000000000003</v>
      </c>
      <c r="AH185">
        <v>936.5</v>
      </c>
      <c r="AI185">
        <v>3591.86</v>
      </c>
    </row>
    <row r="186" spans="1:35" x14ac:dyDescent="0.25">
      <c r="A186" t="s">
        <v>85</v>
      </c>
      <c r="B186">
        <v>2018</v>
      </c>
      <c r="C186" t="s">
        <v>116</v>
      </c>
      <c r="D186" t="s">
        <v>1275</v>
      </c>
      <c r="E186">
        <v>134.80000000000001</v>
      </c>
      <c r="F186">
        <v>143</v>
      </c>
      <c r="G186">
        <v>139.9</v>
      </c>
      <c r="H186">
        <v>139.9</v>
      </c>
      <c r="I186">
        <v>116.2</v>
      </c>
      <c r="J186">
        <v>135.5</v>
      </c>
      <c r="K186">
        <v>136.9</v>
      </c>
      <c r="L186">
        <v>117</v>
      </c>
      <c r="M186">
        <v>115.4</v>
      </c>
      <c r="N186">
        <v>140.69999999999999</v>
      </c>
      <c r="O186">
        <v>125.9</v>
      </c>
      <c r="P186">
        <v>147.1</v>
      </c>
      <c r="Q186">
        <v>135.6</v>
      </c>
      <c r="R186">
        <v>159.30000000000001</v>
      </c>
      <c r="S186">
        <v>136.30000000000001</v>
      </c>
      <c r="T186">
        <v>126.1</v>
      </c>
      <c r="U186">
        <v>134.69999999999999</v>
      </c>
      <c r="V186">
        <v>141.30000000000001</v>
      </c>
      <c r="W186">
        <v>127.3</v>
      </c>
      <c r="X186">
        <v>129.9</v>
      </c>
      <c r="Y186">
        <v>129.80000000000001</v>
      </c>
      <c r="Z186">
        <v>117.4</v>
      </c>
      <c r="AA186">
        <v>126.5</v>
      </c>
      <c r="AB186">
        <v>137.19999999999999</v>
      </c>
      <c r="AC186">
        <v>126.2</v>
      </c>
      <c r="AD186">
        <v>126.5</v>
      </c>
      <c r="AE186">
        <v>134</v>
      </c>
      <c r="AF186">
        <v>1727.9</v>
      </c>
      <c r="AG186">
        <v>397.09999999999997</v>
      </c>
      <c r="AH186">
        <v>893.5</v>
      </c>
      <c r="AI186">
        <v>3446.4000000000005</v>
      </c>
    </row>
    <row r="187" spans="1:35" x14ac:dyDescent="0.25">
      <c r="A187" t="s">
        <v>104</v>
      </c>
      <c r="B187">
        <v>2018</v>
      </c>
      <c r="C187" t="s">
        <v>116</v>
      </c>
      <c r="D187" t="s">
        <v>1275</v>
      </c>
      <c r="E187">
        <v>135.9</v>
      </c>
      <c r="F187">
        <v>143.5</v>
      </c>
      <c r="G187">
        <v>140.30000000000001</v>
      </c>
      <c r="H187">
        <v>140.9</v>
      </c>
      <c r="I187">
        <v>120.4</v>
      </c>
      <c r="J187">
        <v>142.9</v>
      </c>
      <c r="K187">
        <v>140.5</v>
      </c>
      <c r="L187">
        <v>125.8</v>
      </c>
      <c r="M187">
        <v>117.1</v>
      </c>
      <c r="N187">
        <v>137.30000000000001</v>
      </c>
      <c r="O187">
        <v>128.6</v>
      </c>
      <c r="P187">
        <v>149.6</v>
      </c>
      <c r="Q187">
        <v>137.6</v>
      </c>
      <c r="R187">
        <v>154.9</v>
      </c>
      <c r="S187">
        <v>143.80000000000001</v>
      </c>
      <c r="T187">
        <v>135.6</v>
      </c>
      <c r="U187">
        <v>142.6</v>
      </c>
      <c r="V187">
        <v>141.30000000000001</v>
      </c>
      <c r="W187">
        <v>136.69999999999999</v>
      </c>
      <c r="X187">
        <v>135.19999999999999</v>
      </c>
      <c r="Y187">
        <v>133.80000000000001</v>
      </c>
      <c r="Z187">
        <v>120.2</v>
      </c>
      <c r="AA187">
        <v>129.9</v>
      </c>
      <c r="AB187">
        <v>139</v>
      </c>
      <c r="AC187">
        <v>127.7</v>
      </c>
      <c r="AD187">
        <v>129.6</v>
      </c>
      <c r="AE187">
        <v>136.4</v>
      </c>
      <c r="AF187">
        <v>1760.3999999999996</v>
      </c>
      <c r="AG187">
        <v>422</v>
      </c>
      <c r="AH187">
        <v>915.40000000000009</v>
      </c>
      <c r="AI187">
        <v>3530.7</v>
      </c>
    </row>
    <row r="188" spans="1:35" x14ac:dyDescent="0.25">
      <c r="A188" t="s">
        <v>60</v>
      </c>
      <c r="B188">
        <v>2018</v>
      </c>
      <c r="C188" t="s">
        <v>138</v>
      </c>
      <c r="D188" t="s">
        <v>1276</v>
      </c>
      <c r="E188">
        <v>136.80000000000001</v>
      </c>
      <c r="F188">
        <v>143.80000000000001</v>
      </c>
      <c r="G188">
        <v>140</v>
      </c>
      <c r="H188">
        <v>142</v>
      </c>
      <c r="I188">
        <v>123.2</v>
      </c>
      <c r="J188">
        <v>152.9</v>
      </c>
      <c r="K188">
        <v>138</v>
      </c>
      <c r="L188">
        <v>129.30000000000001</v>
      </c>
      <c r="M188">
        <v>117.1</v>
      </c>
      <c r="N188">
        <v>136.30000000000001</v>
      </c>
      <c r="O188">
        <v>131.19999999999999</v>
      </c>
      <c r="P188">
        <v>152.80000000000001</v>
      </c>
      <c r="Q188">
        <v>138.6</v>
      </c>
      <c r="R188">
        <v>155.1</v>
      </c>
      <c r="S188">
        <v>149.19999999999999</v>
      </c>
      <c r="T188">
        <v>143</v>
      </c>
      <c r="U188">
        <v>148.30000000000001</v>
      </c>
      <c r="V188">
        <v>139.26</v>
      </c>
      <c r="W188">
        <v>142.6</v>
      </c>
      <c r="X188">
        <v>139.9</v>
      </c>
      <c r="Y188">
        <v>136.69999999999999</v>
      </c>
      <c r="Z188">
        <v>124.6</v>
      </c>
      <c r="AA188">
        <v>135.1</v>
      </c>
      <c r="AB188">
        <v>142.69999999999999</v>
      </c>
      <c r="AC188">
        <v>129.30000000000001</v>
      </c>
      <c r="AD188">
        <v>133.30000000000001</v>
      </c>
      <c r="AE188">
        <v>138.69999999999999</v>
      </c>
      <c r="AF188">
        <v>1781.9999999999998</v>
      </c>
      <c r="AG188">
        <v>440.5</v>
      </c>
      <c r="AH188">
        <v>941.59999999999991</v>
      </c>
      <c r="AI188">
        <v>3601.06</v>
      </c>
    </row>
    <row r="189" spans="1:35" x14ac:dyDescent="0.25">
      <c r="A189" t="s">
        <v>85</v>
      </c>
      <c r="B189">
        <v>2018</v>
      </c>
      <c r="C189" t="s">
        <v>138</v>
      </c>
      <c r="D189" t="s">
        <v>1276</v>
      </c>
      <c r="E189">
        <v>135</v>
      </c>
      <c r="F189">
        <v>143.1</v>
      </c>
      <c r="G189">
        <v>135.5</v>
      </c>
      <c r="H189">
        <v>139.9</v>
      </c>
      <c r="I189">
        <v>116.5</v>
      </c>
      <c r="J189">
        <v>138.5</v>
      </c>
      <c r="K189">
        <v>128</v>
      </c>
      <c r="L189">
        <v>115.5</v>
      </c>
      <c r="M189">
        <v>114.2</v>
      </c>
      <c r="N189">
        <v>140.69999999999999</v>
      </c>
      <c r="O189">
        <v>126.2</v>
      </c>
      <c r="P189">
        <v>147.6</v>
      </c>
      <c r="Q189">
        <v>134.80000000000001</v>
      </c>
      <c r="R189">
        <v>159.69999999999999</v>
      </c>
      <c r="S189">
        <v>136.69999999999999</v>
      </c>
      <c r="T189">
        <v>126.7</v>
      </c>
      <c r="U189">
        <v>135.19999999999999</v>
      </c>
      <c r="V189">
        <v>142</v>
      </c>
      <c r="W189">
        <v>126.4</v>
      </c>
      <c r="X189">
        <v>130.80000000000001</v>
      </c>
      <c r="Y189">
        <v>130.5</v>
      </c>
      <c r="Z189">
        <v>117.8</v>
      </c>
      <c r="AA189">
        <v>126.8</v>
      </c>
      <c r="AB189">
        <v>137.80000000000001</v>
      </c>
      <c r="AC189">
        <v>126.7</v>
      </c>
      <c r="AD189">
        <v>127.1</v>
      </c>
      <c r="AE189">
        <v>134</v>
      </c>
      <c r="AF189">
        <v>1715.5</v>
      </c>
      <c r="AG189">
        <v>398.59999999999997</v>
      </c>
      <c r="AH189">
        <v>897.50000000000011</v>
      </c>
      <c r="AI189">
        <v>3439.7</v>
      </c>
    </row>
    <row r="190" spans="1:35" x14ac:dyDescent="0.25">
      <c r="A190" t="s">
        <v>104</v>
      </c>
      <c r="B190">
        <v>2018</v>
      </c>
      <c r="C190" t="s">
        <v>138</v>
      </c>
      <c r="D190" t="s">
        <v>1276</v>
      </c>
      <c r="E190">
        <v>136.19999999999999</v>
      </c>
      <c r="F190">
        <v>143.6</v>
      </c>
      <c r="G190">
        <v>138.30000000000001</v>
      </c>
      <c r="H190">
        <v>141.19999999999999</v>
      </c>
      <c r="I190">
        <v>120.7</v>
      </c>
      <c r="J190">
        <v>146.19999999999999</v>
      </c>
      <c r="K190">
        <v>134.6</v>
      </c>
      <c r="L190">
        <v>124.6</v>
      </c>
      <c r="M190">
        <v>116.1</v>
      </c>
      <c r="N190">
        <v>137.80000000000001</v>
      </c>
      <c r="O190">
        <v>129.1</v>
      </c>
      <c r="P190">
        <v>150.4</v>
      </c>
      <c r="Q190">
        <v>137.19999999999999</v>
      </c>
      <c r="R190">
        <v>156.30000000000001</v>
      </c>
      <c r="S190">
        <v>144.30000000000001</v>
      </c>
      <c r="T190">
        <v>136.19999999999999</v>
      </c>
      <c r="U190">
        <v>143.1</v>
      </c>
      <c r="V190">
        <v>142</v>
      </c>
      <c r="W190">
        <v>136.5</v>
      </c>
      <c r="X190">
        <v>135.6</v>
      </c>
      <c r="Y190">
        <v>134.30000000000001</v>
      </c>
      <c r="Z190">
        <v>121</v>
      </c>
      <c r="AA190">
        <v>130.4</v>
      </c>
      <c r="AB190">
        <v>139.80000000000001</v>
      </c>
      <c r="AC190">
        <v>128.19999999999999</v>
      </c>
      <c r="AD190">
        <v>130.30000000000001</v>
      </c>
      <c r="AE190">
        <v>136.5</v>
      </c>
      <c r="AF190">
        <v>1756</v>
      </c>
      <c r="AG190">
        <v>423.6</v>
      </c>
      <c r="AH190">
        <v>919.59999999999991</v>
      </c>
      <c r="AI190">
        <v>3534</v>
      </c>
    </row>
    <row r="191" spans="1:35" x14ac:dyDescent="0.25">
      <c r="A191" t="s">
        <v>60</v>
      </c>
      <c r="B191">
        <v>2018</v>
      </c>
      <c r="C191" t="s">
        <v>154</v>
      </c>
      <c r="D191" t="s">
        <v>1277</v>
      </c>
      <c r="E191">
        <v>137.1</v>
      </c>
      <c r="F191">
        <v>144.5</v>
      </c>
      <c r="G191">
        <v>135.9</v>
      </c>
      <c r="H191">
        <v>142.4</v>
      </c>
      <c r="I191">
        <v>123.5</v>
      </c>
      <c r="J191">
        <v>156.4</v>
      </c>
      <c r="K191">
        <v>135.1</v>
      </c>
      <c r="L191">
        <v>128.4</v>
      </c>
      <c r="M191">
        <v>115.2</v>
      </c>
      <c r="N191">
        <v>137.19999999999999</v>
      </c>
      <c r="O191">
        <v>131.9</v>
      </c>
      <c r="P191">
        <v>153.80000000000001</v>
      </c>
      <c r="Q191">
        <v>138.6</v>
      </c>
      <c r="R191">
        <v>156.1</v>
      </c>
      <c r="S191">
        <v>150.1</v>
      </c>
      <c r="T191">
        <v>143.30000000000001</v>
      </c>
      <c r="U191">
        <v>149.1</v>
      </c>
      <c r="V191">
        <v>139.26</v>
      </c>
      <c r="W191">
        <v>143.80000000000001</v>
      </c>
      <c r="X191">
        <v>140.9</v>
      </c>
      <c r="Y191">
        <v>137.6</v>
      </c>
      <c r="Z191">
        <v>125.3</v>
      </c>
      <c r="AA191">
        <v>136</v>
      </c>
      <c r="AB191">
        <v>143.69999999999999</v>
      </c>
      <c r="AC191">
        <v>130.4</v>
      </c>
      <c r="AD191">
        <v>134.19999999999999</v>
      </c>
      <c r="AE191">
        <v>139.1</v>
      </c>
      <c r="AF191">
        <v>1780</v>
      </c>
      <c r="AG191">
        <v>442.5</v>
      </c>
      <c r="AH191">
        <v>948.09999999999991</v>
      </c>
      <c r="AI191">
        <v>3609.76</v>
      </c>
    </row>
    <row r="192" spans="1:35" x14ac:dyDescent="0.25">
      <c r="A192" t="s">
        <v>85</v>
      </c>
      <c r="B192">
        <v>2018</v>
      </c>
      <c r="C192" t="s">
        <v>154</v>
      </c>
      <c r="D192" t="s">
        <v>1277</v>
      </c>
      <c r="E192">
        <v>135</v>
      </c>
      <c r="F192">
        <v>144.30000000000001</v>
      </c>
      <c r="G192">
        <v>130.80000000000001</v>
      </c>
      <c r="H192">
        <v>140.30000000000001</v>
      </c>
      <c r="I192">
        <v>116.6</v>
      </c>
      <c r="J192">
        <v>150.1</v>
      </c>
      <c r="K192">
        <v>127.6</v>
      </c>
      <c r="L192">
        <v>114</v>
      </c>
      <c r="M192">
        <v>110.6</v>
      </c>
      <c r="N192">
        <v>140.19999999999999</v>
      </c>
      <c r="O192">
        <v>126.5</v>
      </c>
      <c r="P192">
        <v>148.30000000000001</v>
      </c>
      <c r="Q192">
        <v>135.69999999999999</v>
      </c>
      <c r="R192">
        <v>159.19999999999999</v>
      </c>
      <c r="S192">
        <v>137.80000000000001</v>
      </c>
      <c r="T192">
        <v>127.4</v>
      </c>
      <c r="U192">
        <v>136.19999999999999</v>
      </c>
      <c r="V192">
        <v>142.9</v>
      </c>
      <c r="W192">
        <v>124.6</v>
      </c>
      <c r="X192">
        <v>131.80000000000001</v>
      </c>
      <c r="Y192">
        <v>131.30000000000001</v>
      </c>
      <c r="Z192">
        <v>118.9</v>
      </c>
      <c r="AA192">
        <v>127.6</v>
      </c>
      <c r="AB192">
        <v>139.69999999999999</v>
      </c>
      <c r="AC192">
        <v>127.6</v>
      </c>
      <c r="AD192">
        <v>128.19999999999999</v>
      </c>
      <c r="AE192">
        <v>134.80000000000001</v>
      </c>
      <c r="AF192">
        <v>1720.0000000000002</v>
      </c>
      <c r="AG192">
        <v>401.40000000000003</v>
      </c>
      <c r="AH192">
        <v>905.09999999999991</v>
      </c>
      <c r="AI192">
        <v>3453.2</v>
      </c>
    </row>
    <row r="193" spans="1:35" x14ac:dyDescent="0.25">
      <c r="A193" t="s">
        <v>104</v>
      </c>
      <c r="B193">
        <v>2018</v>
      </c>
      <c r="C193" t="s">
        <v>154</v>
      </c>
      <c r="D193" t="s">
        <v>1277</v>
      </c>
      <c r="E193">
        <v>136.4</v>
      </c>
      <c r="F193">
        <v>144.4</v>
      </c>
      <c r="G193">
        <v>133.9</v>
      </c>
      <c r="H193">
        <v>141.6</v>
      </c>
      <c r="I193">
        <v>121</v>
      </c>
      <c r="J193">
        <v>153.5</v>
      </c>
      <c r="K193">
        <v>132.6</v>
      </c>
      <c r="L193">
        <v>123.5</v>
      </c>
      <c r="M193">
        <v>113.7</v>
      </c>
      <c r="N193">
        <v>138.19999999999999</v>
      </c>
      <c r="O193">
        <v>129.6</v>
      </c>
      <c r="P193">
        <v>151.19999999999999</v>
      </c>
      <c r="Q193">
        <v>137.5</v>
      </c>
      <c r="R193">
        <v>156.9</v>
      </c>
      <c r="S193">
        <v>145.30000000000001</v>
      </c>
      <c r="T193">
        <v>136.69999999999999</v>
      </c>
      <c r="U193">
        <v>144</v>
      </c>
      <c r="V193">
        <v>142.9</v>
      </c>
      <c r="W193">
        <v>136.5</v>
      </c>
      <c r="X193">
        <v>136.6</v>
      </c>
      <c r="Y193">
        <v>135.19999999999999</v>
      </c>
      <c r="Z193">
        <v>121.9</v>
      </c>
      <c r="AA193">
        <v>131.30000000000001</v>
      </c>
      <c r="AB193">
        <v>141.4</v>
      </c>
      <c r="AC193">
        <v>129.19999999999999</v>
      </c>
      <c r="AD193">
        <v>131.30000000000001</v>
      </c>
      <c r="AE193">
        <v>137.1</v>
      </c>
      <c r="AF193">
        <v>1757.1000000000001</v>
      </c>
      <c r="AG193">
        <v>426</v>
      </c>
      <c r="AH193">
        <v>926.89999999999986</v>
      </c>
      <c r="AI193">
        <v>3546.3</v>
      </c>
    </row>
    <row r="194" spans="1:35" x14ac:dyDescent="0.25">
      <c r="A194" t="s">
        <v>60</v>
      </c>
      <c r="B194">
        <v>2018</v>
      </c>
      <c r="C194" t="s">
        <v>167</v>
      </c>
      <c r="D194" t="s">
        <v>1278</v>
      </c>
      <c r="E194">
        <v>137.4</v>
      </c>
      <c r="F194">
        <v>145.69999999999999</v>
      </c>
      <c r="G194">
        <v>135.5</v>
      </c>
      <c r="H194">
        <v>142.9</v>
      </c>
      <c r="I194">
        <v>123.6</v>
      </c>
      <c r="J194">
        <v>157.5</v>
      </c>
      <c r="K194">
        <v>137.80000000000001</v>
      </c>
      <c r="L194">
        <v>127.2</v>
      </c>
      <c r="M194">
        <v>111.8</v>
      </c>
      <c r="N194">
        <v>137.4</v>
      </c>
      <c r="O194">
        <v>132.19999999999999</v>
      </c>
      <c r="P194">
        <v>154.30000000000001</v>
      </c>
      <c r="Q194">
        <v>139.1</v>
      </c>
      <c r="R194">
        <v>157</v>
      </c>
      <c r="S194">
        <v>150.80000000000001</v>
      </c>
      <c r="T194">
        <v>144.1</v>
      </c>
      <c r="U194">
        <v>149.80000000000001</v>
      </c>
      <c r="V194">
        <v>139.26</v>
      </c>
      <c r="W194">
        <v>144.30000000000001</v>
      </c>
      <c r="X194">
        <v>141.80000000000001</v>
      </c>
      <c r="Y194">
        <v>138.4</v>
      </c>
      <c r="Z194">
        <v>126.4</v>
      </c>
      <c r="AA194">
        <v>136.80000000000001</v>
      </c>
      <c r="AB194">
        <v>144.4</v>
      </c>
      <c r="AC194">
        <v>131.19999999999999</v>
      </c>
      <c r="AD194">
        <v>135.1</v>
      </c>
      <c r="AE194">
        <v>139.80000000000001</v>
      </c>
      <c r="AF194">
        <v>1782.4</v>
      </c>
      <c r="AG194">
        <v>444.7</v>
      </c>
      <c r="AH194">
        <v>954.1</v>
      </c>
      <c r="AI194">
        <v>3621.76</v>
      </c>
    </row>
    <row r="195" spans="1:35" x14ac:dyDescent="0.25">
      <c r="A195" t="s">
        <v>85</v>
      </c>
      <c r="B195">
        <v>2018</v>
      </c>
      <c r="C195" t="s">
        <v>167</v>
      </c>
      <c r="D195" t="s">
        <v>1278</v>
      </c>
      <c r="E195">
        <v>135</v>
      </c>
      <c r="F195">
        <v>148.19999999999999</v>
      </c>
      <c r="G195">
        <v>130.5</v>
      </c>
      <c r="H195">
        <v>140.69999999999999</v>
      </c>
      <c r="I195">
        <v>116.4</v>
      </c>
      <c r="J195">
        <v>151.30000000000001</v>
      </c>
      <c r="K195">
        <v>131.4</v>
      </c>
      <c r="L195">
        <v>112.8</v>
      </c>
      <c r="M195">
        <v>105.3</v>
      </c>
      <c r="N195">
        <v>139.6</v>
      </c>
      <c r="O195">
        <v>126.6</v>
      </c>
      <c r="P195">
        <v>148.69999999999999</v>
      </c>
      <c r="Q195">
        <v>136.4</v>
      </c>
      <c r="R195">
        <v>160.30000000000001</v>
      </c>
      <c r="S195">
        <v>138.6</v>
      </c>
      <c r="T195">
        <v>127.9</v>
      </c>
      <c r="U195">
        <v>137</v>
      </c>
      <c r="V195">
        <v>143.19999999999999</v>
      </c>
      <c r="W195">
        <v>124.7</v>
      </c>
      <c r="X195">
        <v>132.5</v>
      </c>
      <c r="Y195">
        <v>132</v>
      </c>
      <c r="Z195">
        <v>119.8</v>
      </c>
      <c r="AA195">
        <v>128</v>
      </c>
      <c r="AB195">
        <v>140.4</v>
      </c>
      <c r="AC195">
        <v>128.1</v>
      </c>
      <c r="AD195">
        <v>128.9</v>
      </c>
      <c r="AE195">
        <v>135.4</v>
      </c>
      <c r="AF195">
        <v>1722.8999999999999</v>
      </c>
      <c r="AG195">
        <v>403.5</v>
      </c>
      <c r="AH195">
        <v>909.69999999999993</v>
      </c>
      <c r="AI195">
        <v>3464.2999999999993</v>
      </c>
    </row>
    <row r="196" spans="1:35" x14ac:dyDescent="0.25">
      <c r="A196" t="s">
        <v>104</v>
      </c>
      <c r="B196">
        <v>2018</v>
      </c>
      <c r="C196" t="s">
        <v>167</v>
      </c>
      <c r="D196" t="s">
        <v>1278</v>
      </c>
      <c r="E196">
        <v>136.6</v>
      </c>
      <c r="F196">
        <v>146.6</v>
      </c>
      <c r="G196">
        <v>133.6</v>
      </c>
      <c r="H196">
        <v>142.1</v>
      </c>
      <c r="I196">
        <v>121</v>
      </c>
      <c r="J196">
        <v>154.6</v>
      </c>
      <c r="K196">
        <v>135.6</v>
      </c>
      <c r="L196">
        <v>122.3</v>
      </c>
      <c r="M196">
        <v>109.6</v>
      </c>
      <c r="N196">
        <v>138.1</v>
      </c>
      <c r="O196">
        <v>129.9</v>
      </c>
      <c r="P196">
        <v>151.69999999999999</v>
      </c>
      <c r="Q196">
        <v>138.1</v>
      </c>
      <c r="R196">
        <v>157.9</v>
      </c>
      <c r="S196">
        <v>146</v>
      </c>
      <c r="T196">
        <v>137.4</v>
      </c>
      <c r="U196">
        <v>144.69999999999999</v>
      </c>
      <c r="V196">
        <v>143.19999999999999</v>
      </c>
      <c r="W196">
        <v>136.9</v>
      </c>
      <c r="X196">
        <v>137.4</v>
      </c>
      <c r="Y196">
        <v>136</v>
      </c>
      <c r="Z196">
        <v>122.9</v>
      </c>
      <c r="AA196">
        <v>131.80000000000001</v>
      </c>
      <c r="AB196">
        <v>142.1</v>
      </c>
      <c r="AC196">
        <v>129.9</v>
      </c>
      <c r="AD196">
        <v>132.1</v>
      </c>
      <c r="AE196">
        <v>137.80000000000001</v>
      </c>
      <c r="AF196">
        <v>1759.8</v>
      </c>
      <c r="AG196">
        <v>428.09999999999997</v>
      </c>
      <c r="AH196">
        <v>932.19999999999993</v>
      </c>
      <c r="AI196">
        <v>3558.1</v>
      </c>
    </row>
    <row r="197" spans="1:35" x14ac:dyDescent="0.25">
      <c r="A197" t="s">
        <v>60</v>
      </c>
      <c r="B197">
        <v>2018</v>
      </c>
      <c r="C197" t="s">
        <v>177</v>
      </c>
      <c r="D197" t="s">
        <v>1279</v>
      </c>
      <c r="E197">
        <v>137.6</v>
      </c>
      <c r="F197">
        <v>148.1</v>
      </c>
      <c r="G197">
        <v>136.69999999999999</v>
      </c>
      <c r="H197">
        <v>143.19999999999999</v>
      </c>
      <c r="I197">
        <v>124</v>
      </c>
      <c r="J197">
        <v>154.1</v>
      </c>
      <c r="K197">
        <v>143.5</v>
      </c>
      <c r="L197">
        <v>126</v>
      </c>
      <c r="M197">
        <v>112.4</v>
      </c>
      <c r="N197">
        <v>137.6</v>
      </c>
      <c r="O197">
        <v>132.80000000000001</v>
      </c>
      <c r="P197">
        <v>154.30000000000001</v>
      </c>
      <c r="Q197">
        <v>140</v>
      </c>
      <c r="R197">
        <v>157.30000000000001</v>
      </c>
      <c r="S197">
        <v>151.30000000000001</v>
      </c>
      <c r="T197">
        <v>144.69999999999999</v>
      </c>
      <c r="U197">
        <v>150.30000000000001</v>
      </c>
      <c r="V197">
        <v>139.26</v>
      </c>
      <c r="W197">
        <v>145.1</v>
      </c>
      <c r="X197">
        <v>142.19999999999999</v>
      </c>
      <c r="Y197">
        <v>138.4</v>
      </c>
      <c r="Z197">
        <v>127.4</v>
      </c>
      <c r="AA197">
        <v>137.80000000000001</v>
      </c>
      <c r="AB197">
        <v>145.1</v>
      </c>
      <c r="AC197">
        <v>131.4</v>
      </c>
      <c r="AD197">
        <v>135.6</v>
      </c>
      <c r="AE197">
        <v>140.5</v>
      </c>
      <c r="AF197">
        <v>1790.2999999999997</v>
      </c>
      <c r="AG197">
        <v>446.3</v>
      </c>
      <c r="AH197">
        <v>957.9</v>
      </c>
      <c r="AI197">
        <v>3636.1600000000003</v>
      </c>
    </row>
    <row r="198" spans="1:35" x14ac:dyDescent="0.25">
      <c r="A198" t="s">
        <v>85</v>
      </c>
      <c r="B198">
        <v>2018</v>
      </c>
      <c r="C198" t="s">
        <v>177</v>
      </c>
      <c r="D198" t="s">
        <v>1279</v>
      </c>
      <c r="E198">
        <v>135.30000000000001</v>
      </c>
      <c r="F198">
        <v>149.69999999999999</v>
      </c>
      <c r="G198">
        <v>133.9</v>
      </c>
      <c r="H198">
        <v>140.80000000000001</v>
      </c>
      <c r="I198">
        <v>116.6</v>
      </c>
      <c r="J198">
        <v>152.19999999999999</v>
      </c>
      <c r="K198">
        <v>144</v>
      </c>
      <c r="L198">
        <v>112.3</v>
      </c>
      <c r="M198">
        <v>108.4</v>
      </c>
      <c r="N198">
        <v>140</v>
      </c>
      <c r="O198">
        <v>126.7</v>
      </c>
      <c r="P198">
        <v>149</v>
      </c>
      <c r="Q198">
        <v>138.4</v>
      </c>
      <c r="R198">
        <v>161</v>
      </c>
      <c r="S198">
        <v>138.9</v>
      </c>
      <c r="T198">
        <v>128.69999999999999</v>
      </c>
      <c r="U198">
        <v>137.4</v>
      </c>
      <c r="V198">
        <v>142.5</v>
      </c>
      <c r="W198">
        <v>126.5</v>
      </c>
      <c r="X198">
        <v>133.1</v>
      </c>
      <c r="Y198">
        <v>132.6</v>
      </c>
      <c r="Z198">
        <v>120.4</v>
      </c>
      <c r="AA198">
        <v>128.5</v>
      </c>
      <c r="AB198">
        <v>141.19999999999999</v>
      </c>
      <c r="AC198">
        <v>128.19999999999999</v>
      </c>
      <c r="AD198">
        <v>129.5</v>
      </c>
      <c r="AE198">
        <v>136.19999999999999</v>
      </c>
      <c r="AF198">
        <v>1747.3000000000002</v>
      </c>
      <c r="AG198">
        <v>405</v>
      </c>
      <c r="AH198">
        <v>913.5</v>
      </c>
      <c r="AI198">
        <v>3495.8</v>
      </c>
    </row>
    <row r="199" spans="1:35" x14ac:dyDescent="0.25">
      <c r="A199" t="s">
        <v>104</v>
      </c>
      <c r="B199">
        <v>2018</v>
      </c>
      <c r="C199" t="s">
        <v>177</v>
      </c>
      <c r="D199" t="s">
        <v>1279</v>
      </c>
      <c r="E199">
        <v>136.9</v>
      </c>
      <c r="F199">
        <v>148.69999999999999</v>
      </c>
      <c r="G199">
        <v>135.6</v>
      </c>
      <c r="H199">
        <v>142.30000000000001</v>
      </c>
      <c r="I199">
        <v>121.3</v>
      </c>
      <c r="J199">
        <v>153.19999999999999</v>
      </c>
      <c r="K199">
        <v>143.69999999999999</v>
      </c>
      <c r="L199">
        <v>121.4</v>
      </c>
      <c r="M199">
        <v>111.1</v>
      </c>
      <c r="N199">
        <v>138.4</v>
      </c>
      <c r="O199">
        <v>130.30000000000001</v>
      </c>
      <c r="P199">
        <v>151.80000000000001</v>
      </c>
      <c r="Q199">
        <v>139.4</v>
      </c>
      <c r="R199">
        <v>158.30000000000001</v>
      </c>
      <c r="S199">
        <v>146.4</v>
      </c>
      <c r="T199">
        <v>138.1</v>
      </c>
      <c r="U199">
        <v>145.19999999999999</v>
      </c>
      <c r="V199">
        <v>142.5</v>
      </c>
      <c r="W199">
        <v>138.1</v>
      </c>
      <c r="X199">
        <v>137.9</v>
      </c>
      <c r="Y199">
        <v>136.19999999999999</v>
      </c>
      <c r="Z199">
        <v>123.7</v>
      </c>
      <c r="AA199">
        <v>132.6</v>
      </c>
      <c r="AB199">
        <v>142.80000000000001</v>
      </c>
      <c r="AC199">
        <v>130.1</v>
      </c>
      <c r="AD199">
        <v>132.6</v>
      </c>
      <c r="AE199">
        <v>138.5</v>
      </c>
      <c r="AF199">
        <v>1774.1000000000001</v>
      </c>
      <c r="AG199">
        <v>429.7</v>
      </c>
      <c r="AH199">
        <v>935.90000000000009</v>
      </c>
      <c r="AI199">
        <v>3578.6000000000004</v>
      </c>
    </row>
    <row r="200" spans="1:35" x14ac:dyDescent="0.25">
      <c r="A200" t="s">
        <v>60</v>
      </c>
      <c r="B200">
        <v>2018</v>
      </c>
      <c r="C200" t="s">
        <v>194</v>
      </c>
      <c r="D200" t="s">
        <v>1280</v>
      </c>
      <c r="E200">
        <v>138.4</v>
      </c>
      <c r="F200">
        <v>149.30000000000001</v>
      </c>
      <c r="G200">
        <v>139.30000000000001</v>
      </c>
      <c r="H200">
        <v>143.4</v>
      </c>
      <c r="I200">
        <v>124.1</v>
      </c>
      <c r="J200">
        <v>153.30000000000001</v>
      </c>
      <c r="K200">
        <v>154.19999999999999</v>
      </c>
      <c r="L200">
        <v>126.4</v>
      </c>
      <c r="M200">
        <v>114.3</v>
      </c>
      <c r="N200">
        <v>138.19999999999999</v>
      </c>
      <c r="O200">
        <v>132.80000000000001</v>
      </c>
      <c r="P200">
        <v>154.80000000000001</v>
      </c>
      <c r="Q200">
        <v>142</v>
      </c>
      <c r="R200">
        <v>156.1</v>
      </c>
      <c r="S200">
        <v>151.5</v>
      </c>
      <c r="T200">
        <v>145.1</v>
      </c>
      <c r="U200">
        <v>150.6</v>
      </c>
      <c r="V200">
        <v>139.26</v>
      </c>
      <c r="W200">
        <v>146.80000000000001</v>
      </c>
      <c r="X200">
        <v>143.1</v>
      </c>
      <c r="Y200">
        <v>139</v>
      </c>
      <c r="Z200">
        <v>127.5</v>
      </c>
      <c r="AA200">
        <v>138.4</v>
      </c>
      <c r="AB200">
        <v>145.80000000000001</v>
      </c>
      <c r="AC200">
        <v>131.4</v>
      </c>
      <c r="AD200">
        <v>136</v>
      </c>
      <c r="AE200">
        <v>141.80000000000001</v>
      </c>
      <c r="AF200">
        <v>1810.5000000000002</v>
      </c>
      <c r="AG200">
        <v>447.20000000000005</v>
      </c>
      <c r="AH200">
        <v>961.19999999999993</v>
      </c>
      <c r="AI200">
        <v>3661.0600000000004</v>
      </c>
    </row>
    <row r="201" spans="1:35" x14ac:dyDescent="0.25">
      <c r="A201" t="s">
        <v>85</v>
      </c>
      <c r="B201">
        <v>2018</v>
      </c>
      <c r="C201" t="s">
        <v>194</v>
      </c>
      <c r="D201" t="s">
        <v>1280</v>
      </c>
      <c r="E201">
        <v>135.6</v>
      </c>
      <c r="F201">
        <v>148.6</v>
      </c>
      <c r="G201">
        <v>139.1</v>
      </c>
      <c r="H201">
        <v>141</v>
      </c>
      <c r="I201">
        <v>116.7</v>
      </c>
      <c r="J201">
        <v>149.69999999999999</v>
      </c>
      <c r="K201">
        <v>159.19999999999999</v>
      </c>
      <c r="L201">
        <v>112.6</v>
      </c>
      <c r="M201">
        <v>111.8</v>
      </c>
      <c r="N201">
        <v>140.30000000000001</v>
      </c>
      <c r="O201">
        <v>126.8</v>
      </c>
      <c r="P201">
        <v>149.4</v>
      </c>
      <c r="Q201">
        <v>140.30000000000001</v>
      </c>
      <c r="R201">
        <v>161.4</v>
      </c>
      <c r="S201">
        <v>139.6</v>
      </c>
      <c r="T201">
        <v>128.9</v>
      </c>
      <c r="U201">
        <v>137.9</v>
      </c>
      <c r="V201">
        <v>143.6</v>
      </c>
      <c r="W201">
        <v>128.1</v>
      </c>
      <c r="X201">
        <v>133.6</v>
      </c>
      <c r="Y201">
        <v>133.6</v>
      </c>
      <c r="Z201">
        <v>120.1</v>
      </c>
      <c r="AA201">
        <v>129</v>
      </c>
      <c r="AB201">
        <v>144</v>
      </c>
      <c r="AC201">
        <v>128.19999999999999</v>
      </c>
      <c r="AD201">
        <v>130.19999999999999</v>
      </c>
      <c r="AE201">
        <v>137.5</v>
      </c>
      <c r="AF201">
        <v>1771.1</v>
      </c>
      <c r="AG201">
        <v>406.4</v>
      </c>
      <c r="AH201">
        <v>918.7</v>
      </c>
      <c r="AI201">
        <v>3529.2999999999997</v>
      </c>
    </row>
    <row r="202" spans="1:35" x14ac:dyDescent="0.25">
      <c r="A202" t="s">
        <v>104</v>
      </c>
      <c r="B202">
        <v>2018</v>
      </c>
      <c r="C202" t="s">
        <v>194</v>
      </c>
      <c r="D202" t="s">
        <v>1280</v>
      </c>
      <c r="E202">
        <v>137.5</v>
      </c>
      <c r="F202">
        <v>149.1</v>
      </c>
      <c r="G202">
        <v>139.19999999999999</v>
      </c>
      <c r="H202">
        <v>142.5</v>
      </c>
      <c r="I202">
        <v>121.4</v>
      </c>
      <c r="J202">
        <v>151.6</v>
      </c>
      <c r="K202">
        <v>155.9</v>
      </c>
      <c r="L202">
        <v>121.7</v>
      </c>
      <c r="M202">
        <v>113.5</v>
      </c>
      <c r="N202">
        <v>138.9</v>
      </c>
      <c r="O202">
        <v>130.30000000000001</v>
      </c>
      <c r="P202">
        <v>152.30000000000001</v>
      </c>
      <c r="Q202">
        <v>141.4</v>
      </c>
      <c r="R202">
        <v>157.5</v>
      </c>
      <c r="S202">
        <v>146.80000000000001</v>
      </c>
      <c r="T202">
        <v>138.4</v>
      </c>
      <c r="U202">
        <v>145.6</v>
      </c>
      <c r="V202">
        <v>143.6</v>
      </c>
      <c r="W202">
        <v>139.69999999999999</v>
      </c>
      <c r="X202">
        <v>138.6</v>
      </c>
      <c r="Y202">
        <v>137</v>
      </c>
      <c r="Z202">
        <v>123.6</v>
      </c>
      <c r="AA202">
        <v>133.1</v>
      </c>
      <c r="AB202">
        <v>144.69999999999999</v>
      </c>
      <c r="AC202">
        <v>130.1</v>
      </c>
      <c r="AD202">
        <v>133.19999999999999</v>
      </c>
      <c r="AE202">
        <v>139.80000000000001</v>
      </c>
      <c r="AF202">
        <v>1795.3</v>
      </c>
      <c r="AG202">
        <v>430.80000000000007</v>
      </c>
      <c r="AH202">
        <v>940.3</v>
      </c>
      <c r="AI202">
        <v>3607.1999999999994</v>
      </c>
    </row>
    <row r="203" spans="1:35" x14ac:dyDescent="0.25">
      <c r="A203" t="s">
        <v>60</v>
      </c>
      <c r="B203">
        <v>2018</v>
      </c>
      <c r="C203" t="s">
        <v>213</v>
      </c>
      <c r="D203" t="s">
        <v>1281</v>
      </c>
      <c r="E203">
        <v>139.19999999999999</v>
      </c>
      <c r="F203">
        <v>148.80000000000001</v>
      </c>
      <c r="G203">
        <v>139.1</v>
      </c>
      <c r="H203">
        <v>143.5</v>
      </c>
      <c r="I203">
        <v>125</v>
      </c>
      <c r="J203">
        <v>154.4</v>
      </c>
      <c r="K203">
        <v>156.30000000000001</v>
      </c>
      <c r="L203">
        <v>126.8</v>
      </c>
      <c r="M203">
        <v>115.4</v>
      </c>
      <c r="N203">
        <v>138.6</v>
      </c>
      <c r="O203">
        <v>133.80000000000001</v>
      </c>
      <c r="P203">
        <v>155.19999999999999</v>
      </c>
      <c r="Q203">
        <v>142.69999999999999</v>
      </c>
      <c r="R203">
        <v>156.4</v>
      </c>
      <c r="S203">
        <v>152.1</v>
      </c>
      <c r="T203">
        <v>145.80000000000001</v>
      </c>
      <c r="U203">
        <v>151.30000000000001</v>
      </c>
      <c r="V203">
        <v>139.26</v>
      </c>
      <c r="W203">
        <v>147.69999999999999</v>
      </c>
      <c r="X203">
        <v>143.80000000000001</v>
      </c>
      <c r="Y203">
        <v>139.4</v>
      </c>
      <c r="Z203">
        <v>128.30000000000001</v>
      </c>
      <c r="AA203">
        <v>138.6</v>
      </c>
      <c r="AB203">
        <v>146.9</v>
      </c>
      <c r="AC203">
        <v>131.30000000000001</v>
      </c>
      <c r="AD203">
        <v>136.6</v>
      </c>
      <c r="AE203">
        <v>142.5</v>
      </c>
      <c r="AF203">
        <v>1818.8</v>
      </c>
      <c r="AG203">
        <v>449.2</v>
      </c>
      <c r="AH203">
        <v>964.9</v>
      </c>
      <c r="AI203">
        <v>3676.26</v>
      </c>
    </row>
    <row r="204" spans="1:35" x14ac:dyDescent="0.25">
      <c r="A204" t="s">
        <v>85</v>
      </c>
      <c r="B204">
        <v>2018</v>
      </c>
      <c r="C204" t="s">
        <v>213</v>
      </c>
      <c r="D204" t="s">
        <v>1281</v>
      </c>
      <c r="E204">
        <v>136.5</v>
      </c>
      <c r="F204">
        <v>146.4</v>
      </c>
      <c r="G204">
        <v>136.6</v>
      </c>
      <c r="H204">
        <v>141.19999999999999</v>
      </c>
      <c r="I204">
        <v>117.4</v>
      </c>
      <c r="J204">
        <v>146.30000000000001</v>
      </c>
      <c r="K204">
        <v>157.30000000000001</v>
      </c>
      <c r="L204">
        <v>113.6</v>
      </c>
      <c r="M204">
        <v>113.3</v>
      </c>
      <c r="N204">
        <v>141.1</v>
      </c>
      <c r="O204">
        <v>127.4</v>
      </c>
      <c r="P204">
        <v>150.4</v>
      </c>
      <c r="Q204">
        <v>140.1</v>
      </c>
      <c r="R204">
        <v>162.1</v>
      </c>
      <c r="S204">
        <v>140</v>
      </c>
      <c r="T204">
        <v>129</v>
      </c>
      <c r="U204">
        <v>138.30000000000001</v>
      </c>
      <c r="V204">
        <v>144.6</v>
      </c>
      <c r="W204">
        <v>129.80000000000001</v>
      </c>
      <c r="X204">
        <v>134.4</v>
      </c>
      <c r="Y204">
        <v>134.9</v>
      </c>
      <c r="Z204">
        <v>120.7</v>
      </c>
      <c r="AA204">
        <v>129.80000000000001</v>
      </c>
      <c r="AB204">
        <v>145.30000000000001</v>
      </c>
      <c r="AC204">
        <v>128.30000000000001</v>
      </c>
      <c r="AD204">
        <v>131</v>
      </c>
      <c r="AE204">
        <v>138</v>
      </c>
      <c r="AF204">
        <v>1767.6</v>
      </c>
      <c r="AG204">
        <v>407.3</v>
      </c>
      <c r="AH204">
        <v>924.39999999999986</v>
      </c>
      <c r="AI204">
        <v>3535.8</v>
      </c>
    </row>
    <row r="205" spans="1:35" x14ac:dyDescent="0.25">
      <c r="A205" t="s">
        <v>104</v>
      </c>
      <c r="B205">
        <v>2018</v>
      </c>
      <c r="C205" t="s">
        <v>213</v>
      </c>
      <c r="D205" t="s">
        <v>1281</v>
      </c>
      <c r="E205">
        <v>138.30000000000001</v>
      </c>
      <c r="F205">
        <v>148</v>
      </c>
      <c r="G205">
        <v>138.1</v>
      </c>
      <c r="H205">
        <v>142.6</v>
      </c>
      <c r="I205">
        <v>122.2</v>
      </c>
      <c r="J205">
        <v>150.6</v>
      </c>
      <c r="K205">
        <v>156.6</v>
      </c>
      <c r="L205">
        <v>122.4</v>
      </c>
      <c r="M205">
        <v>114.7</v>
      </c>
      <c r="N205">
        <v>139.4</v>
      </c>
      <c r="O205">
        <v>131.1</v>
      </c>
      <c r="P205">
        <v>153</v>
      </c>
      <c r="Q205">
        <v>141.69999999999999</v>
      </c>
      <c r="R205">
        <v>157.9</v>
      </c>
      <c r="S205">
        <v>147.30000000000001</v>
      </c>
      <c r="T205">
        <v>138.80000000000001</v>
      </c>
      <c r="U205">
        <v>146.1</v>
      </c>
      <c r="V205">
        <v>144.6</v>
      </c>
      <c r="W205">
        <v>140.9</v>
      </c>
      <c r="X205">
        <v>139.4</v>
      </c>
      <c r="Y205">
        <v>137.69999999999999</v>
      </c>
      <c r="Z205">
        <v>124.3</v>
      </c>
      <c r="AA205">
        <v>133.6</v>
      </c>
      <c r="AB205">
        <v>146</v>
      </c>
      <c r="AC205">
        <v>130.1</v>
      </c>
      <c r="AD205">
        <v>133.9</v>
      </c>
      <c r="AE205">
        <v>140.4</v>
      </c>
      <c r="AF205">
        <v>1798.7000000000003</v>
      </c>
      <c r="AG205">
        <v>432.20000000000005</v>
      </c>
      <c r="AH205">
        <v>945</v>
      </c>
      <c r="AI205">
        <v>3619.3000000000006</v>
      </c>
    </row>
    <row r="206" spans="1:35" x14ac:dyDescent="0.25">
      <c r="A206" t="s">
        <v>60</v>
      </c>
      <c r="B206">
        <v>2018</v>
      </c>
      <c r="C206" t="s">
        <v>228</v>
      </c>
      <c r="D206" t="s">
        <v>1282</v>
      </c>
      <c r="E206">
        <v>139.4</v>
      </c>
      <c r="F206">
        <v>147.19999999999999</v>
      </c>
      <c r="G206">
        <v>136.6</v>
      </c>
      <c r="H206">
        <v>143.69999999999999</v>
      </c>
      <c r="I206">
        <v>124.6</v>
      </c>
      <c r="J206">
        <v>150.1</v>
      </c>
      <c r="K206">
        <v>149.4</v>
      </c>
      <c r="L206">
        <v>125.4</v>
      </c>
      <c r="M206">
        <v>114.4</v>
      </c>
      <c r="N206">
        <v>138.69999999999999</v>
      </c>
      <c r="O206">
        <v>133.1</v>
      </c>
      <c r="P206">
        <v>155.9</v>
      </c>
      <c r="Q206">
        <v>141.30000000000001</v>
      </c>
      <c r="R206">
        <v>157.69999999999999</v>
      </c>
      <c r="S206">
        <v>152.1</v>
      </c>
      <c r="T206">
        <v>146.1</v>
      </c>
      <c r="U206">
        <v>151.30000000000001</v>
      </c>
      <c r="V206">
        <v>139.26</v>
      </c>
      <c r="W206">
        <v>149</v>
      </c>
      <c r="X206">
        <v>144</v>
      </c>
      <c r="Y206">
        <v>140</v>
      </c>
      <c r="Z206">
        <v>129.9</v>
      </c>
      <c r="AA206">
        <v>140</v>
      </c>
      <c r="AB206">
        <v>147.6</v>
      </c>
      <c r="AC206">
        <v>132</v>
      </c>
      <c r="AD206">
        <v>137.4</v>
      </c>
      <c r="AE206">
        <v>142.1</v>
      </c>
      <c r="AF206">
        <v>1799.8000000000002</v>
      </c>
      <c r="AG206">
        <v>449.5</v>
      </c>
      <c r="AH206">
        <v>970.9</v>
      </c>
      <c r="AI206">
        <v>3666.16</v>
      </c>
    </row>
    <row r="207" spans="1:35" x14ac:dyDescent="0.25">
      <c r="A207" t="s">
        <v>85</v>
      </c>
      <c r="B207">
        <v>2018</v>
      </c>
      <c r="C207" t="s">
        <v>228</v>
      </c>
      <c r="D207" t="s">
        <v>1282</v>
      </c>
      <c r="E207">
        <v>137</v>
      </c>
      <c r="F207">
        <v>143.1</v>
      </c>
      <c r="G207">
        <v>132.80000000000001</v>
      </c>
      <c r="H207">
        <v>141.5</v>
      </c>
      <c r="I207">
        <v>117.8</v>
      </c>
      <c r="J207">
        <v>140</v>
      </c>
      <c r="K207">
        <v>151.30000000000001</v>
      </c>
      <c r="L207">
        <v>113.5</v>
      </c>
      <c r="M207">
        <v>112.3</v>
      </c>
      <c r="N207">
        <v>141.19999999999999</v>
      </c>
      <c r="O207">
        <v>127.7</v>
      </c>
      <c r="P207">
        <v>151.30000000000001</v>
      </c>
      <c r="Q207">
        <v>138.9</v>
      </c>
      <c r="R207">
        <v>163.30000000000001</v>
      </c>
      <c r="S207">
        <v>140.80000000000001</v>
      </c>
      <c r="T207">
        <v>129.30000000000001</v>
      </c>
      <c r="U207">
        <v>139.1</v>
      </c>
      <c r="V207">
        <v>145.30000000000001</v>
      </c>
      <c r="W207">
        <v>131.19999999999999</v>
      </c>
      <c r="X207">
        <v>134.9</v>
      </c>
      <c r="Y207">
        <v>135.69999999999999</v>
      </c>
      <c r="Z207">
        <v>122.5</v>
      </c>
      <c r="AA207">
        <v>130.19999999999999</v>
      </c>
      <c r="AB207">
        <v>145.19999999999999</v>
      </c>
      <c r="AC207">
        <v>129.30000000000001</v>
      </c>
      <c r="AD207">
        <v>131.9</v>
      </c>
      <c r="AE207">
        <v>138.1</v>
      </c>
      <c r="AF207">
        <v>1748.4</v>
      </c>
      <c r="AG207">
        <v>409.20000000000005</v>
      </c>
      <c r="AH207">
        <v>929.69999999999993</v>
      </c>
      <c r="AI207">
        <v>3527.1000000000004</v>
      </c>
    </row>
    <row r="208" spans="1:35" x14ac:dyDescent="0.25">
      <c r="A208" t="s">
        <v>104</v>
      </c>
      <c r="B208">
        <v>2018</v>
      </c>
      <c r="C208" t="s">
        <v>228</v>
      </c>
      <c r="D208" t="s">
        <v>1282</v>
      </c>
      <c r="E208">
        <v>138.6</v>
      </c>
      <c r="F208">
        <v>145.80000000000001</v>
      </c>
      <c r="G208">
        <v>135.1</v>
      </c>
      <c r="H208">
        <v>142.9</v>
      </c>
      <c r="I208">
        <v>122.1</v>
      </c>
      <c r="J208">
        <v>145.4</v>
      </c>
      <c r="K208">
        <v>150</v>
      </c>
      <c r="L208">
        <v>121.4</v>
      </c>
      <c r="M208">
        <v>113.7</v>
      </c>
      <c r="N208">
        <v>139.5</v>
      </c>
      <c r="O208">
        <v>130.80000000000001</v>
      </c>
      <c r="P208">
        <v>153.80000000000001</v>
      </c>
      <c r="Q208">
        <v>140.4</v>
      </c>
      <c r="R208">
        <v>159.19999999999999</v>
      </c>
      <c r="S208">
        <v>147.69999999999999</v>
      </c>
      <c r="T208">
        <v>139.1</v>
      </c>
      <c r="U208">
        <v>146.5</v>
      </c>
      <c r="V208">
        <v>145.30000000000001</v>
      </c>
      <c r="W208">
        <v>142.30000000000001</v>
      </c>
      <c r="X208">
        <v>139.69999999999999</v>
      </c>
      <c r="Y208">
        <v>138.4</v>
      </c>
      <c r="Z208">
        <v>126</v>
      </c>
      <c r="AA208">
        <v>134.5</v>
      </c>
      <c r="AB208">
        <v>146.19999999999999</v>
      </c>
      <c r="AC208">
        <v>130.9</v>
      </c>
      <c r="AD208">
        <v>134.69999999999999</v>
      </c>
      <c r="AE208">
        <v>140.19999999999999</v>
      </c>
      <c r="AF208">
        <v>1779.5</v>
      </c>
      <c r="AG208">
        <v>433.29999999999995</v>
      </c>
      <c r="AH208">
        <v>950.39999999999986</v>
      </c>
      <c r="AI208">
        <v>3610</v>
      </c>
    </row>
    <row r="209" spans="1:35" x14ac:dyDescent="0.25">
      <c r="A209" t="s">
        <v>60</v>
      </c>
      <c r="B209">
        <v>2018</v>
      </c>
      <c r="C209" t="s">
        <v>238</v>
      </c>
      <c r="D209" t="s">
        <v>1283</v>
      </c>
      <c r="E209">
        <v>139.30000000000001</v>
      </c>
      <c r="F209">
        <v>147.6</v>
      </c>
      <c r="G209">
        <v>134.6</v>
      </c>
      <c r="H209">
        <v>141.9</v>
      </c>
      <c r="I209">
        <v>123.5</v>
      </c>
      <c r="J209">
        <v>144.5</v>
      </c>
      <c r="K209">
        <v>147.6</v>
      </c>
      <c r="L209">
        <v>121.4</v>
      </c>
      <c r="M209">
        <v>112.3</v>
      </c>
      <c r="N209">
        <v>139.5</v>
      </c>
      <c r="O209">
        <v>134.6</v>
      </c>
      <c r="P209">
        <v>155.19999999999999</v>
      </c>
      <c r="Q209">
        <v>140.19999999999999</v>
      </c>
      <c r="R209">
        <v>159.6</v>
      </c>
      <c r="S209">
        <v>150.69999999999999</v>
      </c>
      <c r="T209">
        <v>144.5</v>
      </c>
      <c r="U209">
        <v>149.80000000000001</v>
      </c>
      <c r="V209">
        <v>139.26</v>
      </c>
      <c r="W209">
        <v>149.69999999999999</v>
      </c>
      <c r="X209">
        <v>147.5</v>
      </c>
      <c r="Y209">
        <v>144.80000000000001</v>
      </c>
      <c r="Z209">
        <v>130.80000000000001</v>
      </c>
      <c r="AA209">
        <v>140.1</v>
      </c>
      <c r="AB209">
        <v>148</v>
      </c>
      <c r="AC209">
        <v>134.4</v>
      </c>
      <c r="AD209">
        <v>139.80000000000001</v>
      </c>
      <c r="AE209">
        <v>142.19999999999999</v>
      </c>
      <c r="AF209">
        <v>1782.2</v>
      </c>
      <c r="AG209">
        <v>445</v>
      </c>
      <c r="AH209">
        <v>985.40000000000009</v>
      </c>
      <c r="AI209">
        <v>3661.16</v>
      </c>
    </row>
    <row r="210" spans="1:35" x14ac:dyDescent="0.25">
      <c r="A210" t="s">
        <v>85</v>
      </c>
      <c r="B210">
        <v>2018</v>
      </c>
      <c r="C210" t="s">
        <v>238</v>
      </c>
      <c r="D210" t="s">
        <v>1283</v>
      </c>
      <c r="E210">
        <v>137.6</v>
      </c>
      <c r="F210">
        <v>144.9</v>
      </c>
      <c r="G210">
        <v>133.5</v>
      </c>
      <c r="H210">
        <v>141.5</v>
      </c>
      <c r="I210">
        <v>118</v>
      </c>
      <c r="J210">
        <v>139.5</v>
      </c>
      <c r="K210">
        <v>153</v>
      </c>
      <c r="L210">
        <v>113.2</v>
      </c>
      <c r="M210">
        <v>112.8</v>
      </c>
      <c r="N210">
        <v>141.1</v>
      </c>
      <c r="O210">
        <v>127.6</v>
      </c>
      <c r="P210">
        <v>152</v>
      </c>
      <c r="Q210">
        <v>139.4</v>
      </c>
      <c r="R210">
        <v>164</v>
      </c>
      <c r="S210">
        <v>141.5</v>
      </c>
      <c r="T210">
        <v>129.80000000000001</v>
      </c>
      <c r="U210">
        <v>139.69999999999999</v>
      </c>
      <c r="V210">
        <v>146.30000000000001</v>
      </c>
      <c r="W210">
        <v>133.4</v>
      </c>
      <c r="X210">
        <v>135.1</v>
      </c>
      <c r="Y210">
        <v>136.19999999999999</v>
      </c>
      <c r="Z210">
        <v>123.3</v>
      </c>
      <c r="AA210">
        <v>130.69999999999999</v>
      </c>
      <c r="AB210">
        <v>145.5</v>
      </c>
      <c r="AC210">
        <v>130.4</v>
      </c>
      <c r="AD210">
        <v>132.5</v>
      </c>
      <c r="AE210">
        <v>138.9</v>
      </c>
      <c r="AF210">
        <v>1754.1</v>
      </c>
      <c r="AG210">
        <v>411</v>
      </c>
      <c r="AH210">
        <v>933.69999999999993</v>
      </c>
      <c r="AI210">
        <v>3542.5</v>
      </c>
    </row>
    <row r="211" spans="1:35" x14ac:dyDescent="0.25">
      <c r="A211" t="s">
        <v>104</v>
      </c>
      <c r="B211">
        <v>2018</v>
      </c>
      <c r="C211" t="s">
        <v>238</v>
      </c>
      <c r="D211" t="s">
        <v>1283</v>
      </c>
      <c r="E211">
        <v>137.4</v>
      </c>
      <c r="F211">
        <v>149.5</v>
      </c>
      <c r="G211">
        <v>137.30000000000001</v>
      </c>
      <c r="H211">
        <v>141.9</v>
      </c>
      <c r="I211">
        <v>121.1</v>
      </c>
      <c r="J211">
        <v>142.5</v>
      </c>
      <c r="K211">
        <v>146.69999999999999</v>
      </c>
      <c r="L211">
        <v>119.1</v>
      </c>
      <c r="M211">
        <v>111.9</v>
      </c>
      <c r="N211">
        <v>141</v>
      </c>
      <c r="O211">
        <v>133.6</v>
      </c>
      <c r="P211">
        <v>154.5</v>
      </c>
      <c r="Q211">
        <v>139.69999999999999</v>
      </c>
      <c r="R211">
        <v>162.6</v>
      </c>
      <c r="S211">
        <v>148</v>
      </c>
      <c r="T211">
        <v>139.19999999999999</v>
      </c>
      <c r="U211">
        <v>146.80000000000001</v>
      </c>
      <c r="V211">
        <v>146.9</v>
      </c>
      <c r="W211">
        <v>145.30000000000001</v>
      </c>
      <c r="X211">
        <v>142.19999999999999</v>
      </c>
      <c r="Y211">
        <v>142.1</v>
      </c>
      <c r="Z211">
        <v>125.5</v>
      </c>
      <c r="AA211">
        <v>136.5</v>
      </c>
      <c r="AB211">
        <v>147.80000000000001</v>
      </c>
      <c r="AC211">
        <v>132</v>
      </c>
      <c r="AD211">
        <v>136.30000000000001</v>
      </c>
      <c r="AE211">
        <v>140.80000000000001</v>
      </c>
      <c r="AF211">
        <v>1776.2</v>
      </c>
      <c r="AG211">
        <v>434</v>
      </c>
      <c r="AH211">
        <v>962.39999999999986</v>
      </c>
      <c r="AI211">
        <v>3627.3999999999996</v>
      </c>
    </row>
    <row r="212" spans="1:35" x14ac:dyDescent="0.25">
      <c r="A212" t="s">
        <v>60</v>
      </c>
      <c r="B212">
        <v>2018</v>
      </c>
      <c r="C212" t="s">
        <v>264</v>
      </c>
      <c r="D212" t="s">
        <v>1284</v>
      </c>
      <c r="E212">
        <v>137.1</v>
      </c>
      <c r="F212">
        <v>150.80000000000001</v>
      </c>
      <c r="G212">
        <v>136.69999999999999</v>
      </c>
      <c r="H212">
        <v>141.9</v>
      </c>
      <c r="I212">
        <v>122.8</v>
      </c>
      <c r="J212">
        <v>143.9</v>
      </c>
      <c r="K212">
        <v>147.5</v>
      </c>
      <c r="L212">
        <v>121</v>
      </c>
      <c r="M212">
        <v>111.6</v>
      </c>
      <c r="N212">
        <v>140.6</v>
      </c>
      <c r="O212">
        <v>137.5</v>
      </c>
      <c r="P212">
        <v>156.1</v>
      </c>
      <c r="Q212">
        <v>140</v>
      </c>
      <c r="R212">
        <v>161.9</v>
      </c>
      <c r="S212">
        <v>151.69999999999999</v>
      </c>
      <c r="T212">
        <v>145.5</v>
      </c>
      <c r="U212">
        <v>150.80000000000001</v>
      </c>
      <c r="V212">
        <v>139.26</v>
      </c>
      <c r="W212">
        <v>150.30000000000001</v>
      </c>
      <c r="X212">
        <v>148</v>
      </c>
      <c r="Y212">
        <v>145.4</v>
      </c>
      <c r="Z212">
        <v>130.30000000000001</v>
      </c>
      <c r="AA212">
        <v>143.1</v>
      </c>
      <c r="AB212">
        <v>150.19999999999999</v>
      </c>
      <c r="AC212">
        <v>133.1</v>
      </c>
      <c r="AD212">
        <v>140.1</v>
      </c>
      <c r="AE212">
        <v>142.4</v>
      </c>
      <c r="AF212">
        <v>1787.4999999999995</v>
      </c>
      <c r="AG212">
        <v>448</v>
      </c>
      <c r="AH212">
        <v>990.2</v>
      </c>
      <c r="AI212">
        <v>3677.16</v>
      </c>
    </row>
    <row r="213" spans="1:35" x14ac:dyDescent="0.25">
      <c r="A213" t="s">
        <v>85</v>
      </c>
      <c r="B213">
        <v>2018</v>
      </c>
      <c r="C213" t="s">
        <v>264</v>
      </c>
      <c r="D213" t="s">
        <v>1284</v>
      </c>
      <c r="E213">
        <v>138.1</v>
      </c>
      <c r="F213">
        <v>146.30000000000001</v>
      </c>
      <c r="G213">
        <v>137.80000000000001</v>
      </c>
      <c r="H213">
        <v>141.6</v>
      </c>
      <c r="I213">
        <v>118.1</v>
      </c>
      <c r="J213">
        <v>141.5</v>
      </c>
      <c r="K213">
        <v>145.19999999999999</v>
      </c>
      <c r="L213">
        <v>115.3</v>
      </c>
      <c r="M213">
        <v>112.5</v>
      </c>
      <c r="N213">
        <v>141.4</v>
      </c>
      <c r="O213">
        <v>128</v>
      </c>
      <c r="P213">
        <v>152.6</v>
      </c>
      <c r="Q213">
        <v>139.1</v>
      </c>
      <c r="R213">
        <v>164.4</v>
      </c>
      <c r="S213">
        <v>142.4</v>
      </c>
      <c r="T213">
        <v>130.19999999999999</v>
      </c>
      <c r="U213">
        <v>140.5</v>
      </c>
      <c r="V213">
        <v>146.9</v>
      </c>
      <c r="W213">
        <v>136.69999999999999</v>
      </c>
      <c r="X213">
        <v>135.80000000000001</v>
      </c>
      <c r="Y213">
        <v>136.80000000000001</v>
      </c>
      <c r="Z213">
        <v>121.2</v>
      </c>
      <c r="AA213">
        <v>131.30000000000001</v>
      </c>
      <c r="AB213">
        <v>146.1</v>
      </c>
      <c r="AC213">
        <v>130.5</v>
      </c>
      <c r="AD213">
        <v>132.19999999999999</v>
      </c>
      <c r="AE213">
        <v>139</v>
      </c>
      <c r="AF213">
        <v>1757.4999999999998</v>
      </c>
      <c r="AG213">
        <v>413.1</v>
      </c>
      <c r="AH213">
        <v>933.90000000000009</v>
      </c>
      <c r="AI213">
        <v>3552.5</v>
      </c>
    </row>
    <row r="214" spans="1:35" x14ac:dyDescent="0.25">
      <c r="A214" t="s">
        <v>104</v>
      </c>
      <c r="B214">
        <v>2018</v>
      </c>
      <c r="C214" t="s">
        <v>264</v>
      </c>
      <c r="D214" t="s">
        <v>1284</v>
      </c>
      <c r="E214">
        <v>137.4</v>
      </c>
      <c r="F214">
        <v>149.19999999999999</v>
      </c>
      <c r="G214">
        <v>137.1</v>
      </c>
      <c r="H214">
        <v>141.80000000000001</v>
      </c>
      <c r="I214">
        <v>121.1</v>
      </c>
      <c r="J214">
        <v>142.80000000000001</v>
      </c>
      <c r="K214">
        <v>146.69999999999999</v>
      </c>
      <c r="L214">
        <v>119.1</v>
      </c>
      <c r="M214">
        <v>111.9</v>
      </c>
      <c r="N214">
        <v>140.9</v>
      </c>
      <c r="O214">
        <v>133.5</v>
      </c>
      <c r="P214">
        <v>154.5</v>
      </c>
      <c r="Q214">
        <v>139.69999999999999</v>
      </c>
      <c r="R214">
        <v>162.6</v>
      </c>
      <c r="S214">
        <v>148</v>
      </c>
      <c r="T214">
        <v>139.1</v>
      </c>
      <c r="U214">
        <v>146.69999999999999</v>
      </c>
      <c r="V214">
        <v>146.9</v>
      </c>
      <c r="W214">
        <v>145.1</v>
      </c>
      <c r="X214">
        <v>142.19999999999999</v>
      </c>
      <c r="Y214">
        <v>142.1</v>
      </c>
      <c r="Z214">
        <v>125.5</v>
      </c>
      <c r="AA214">
        <v>136.5</v>
      </c>
      <c r="AB214">
        <v>147.80000000000001</v>
      </c>
      <c r="AC214">
        <v>132</v>
      </c>
      <c r="AD214">
        <v>136.30000000000001</v>
      </c>
      <c r="AE214">
        <v>140.80000000000001</v>
      </c>
      <c r="AF214">
        <v>1775.7000000000003</v>
      </c>
      <c r="AG214">
        <v>433.8</v>
      </c>
      <c r="AH214">
        <v>962.39999999999986</v>
      </c>
      <c r="AI214">
        <v>3626.5000000000005</v>
      </c>
    </row>
    <row r="215" spans="1:35" x14ac:dyDescent="0.25">
      <c r="A215" t="s">
        <v>60</v>
      </c>
      <c r="B215">
        <v>2018</v>
      </c>
      <c r="C215" t="s">
        <v>273</v>
      </c>
      <c r="D215" t="s">
        <v>1285</v>
      </c>
      <c r="E215">
        <v>137.1</v>
      </c>
      <c r="F215">
        <v>151.9</v>
      </c>
      <c r="G215">
        <v>137.4</v>
      </c>
      <c r="H215">
        <v>142.4</v>
      </c>
      <c r="I215">
        <v>124.2</v>
      </c>
      <c r="J215">
        <v>140.19999999999999</v>
      </c>
      <c r="K215">
        <v>136.6</v>
      </c>
      <c r="L215">
        <v>120.9</v>
      </c>
      <c r="M215">
        <v>109.9</v>
      </c>
      <c r="N215">
        <v>140.19999999999999</v>
      </c>
      <c r="O215">
        <v>137.80000000000001</v>
      </c>
      <c r="P215">
        <v>156</v>
      </c>
      <c r="Q215">
        <v>138.5</v>
      </c>
      <c r="R215">
        <v>162.4</v>
      </c>
      <c r="S215">
        <v>151.6</v>
      </c>
      <c r="T215">
        <v>145.9</v>
      </c>
      <c r="U215">
        <v>150.80000000000001</v>
      </c>
      <c r="V215">
        <v>139.26</v>
      </c>
      <c r="W215">
        <v>149</v>
      </c>
      <c r="X215">
        <v>149.5</v>
      </c>
      <c r="Y215">
        <v>149.6</v>
      </c>
      <c r="Z215">
        <v>128.9</v>
      </c>
      <c r="AA215">
        <v>143.30000000000001</v>
      </c>
      <c r="AB215">
        <v>155.1</v>
      </c>
      <c r="AC215">
        <v>133.19999999999999</v>
      </c>
      <c r="AD215">
        <v>141.6</v>
      </c>
      <c r="AE215">
        <v>141.9</v>
      </c>
      <c r="AF215">
        <v>1773.1000000000001</v>
      </c>
      <c r="AG215">
        <v>448.3</v>
      </c>
      <c r="AH215">
        <v>1001.1999999999999</v>
      </c>
      <c r="AI215">
        <v>3673.26</v>
      </c>
    </row>
    <row r="216" spans="1:35" x14ac:dyDescent="0.25">
      <c r="A216" t="s">
        <v>85</v>
      </c>
      <c r="B216">
        <v>2018</v>
      </c>
      <c r="C216" t="s">
        <v>273</v>
      </c>
      <c r="D216" t="s">
        <v>1285</v>
      </c>
      <c r="E216">
        <v>138.5</v>
      </c>
      <c r="F216">
        <v>147.80000000000001</v>
      </c>
      <c r="G216">
        <v>141.1</v>
      </c>
      <c r="H216">
        <v>141.6</v>
      </c>
      <c r="I216">
        <v>118.1</v>
      </c>
      <c r="J216">
        <v>138.5</v>
      </c>
      <c r="K216">
        <v>132.4</v>
      </c>
      <c r="L216">
        <v>117.5</v>
      </c>
      <c r="M216">
        <v>111</v>
      </c>
      <c r="N216">
        <v>141.5</v>
      </c>
      <c r="O216">
        <v>128.1</v>
      </c>
      <c r="P216">
        <v>152.9</v>
      </c>
      <c r="Q216">
        <v>137.6</v>
      </c>
      <c r="R216">
        <v>164.6</v>
      </c>
      <c r="S216">
        <v>142.69999999999999</v>
      </c>
      <c r="T216">
        <v>130.30000000000001</v>
      </c>
      <c r="U216">
        <v>140.80000000000001</v>
      </c>
      <c r="V216">
        <v>146.5</v>
      </c>
      <c r="W216">
        <v>132.4</v>
      </c>
      <c r="X216">
        <v>136.19999999999999</v>
      </c>
      <c r="Y216">
        <v>137.30000000000001</v>
      </c>
      <c r="Z216">
        <v>118.8</v>
      </c>
      <c r="AA216">
        <v>131.69999999999999</v>
      </c>
      <c r="AB216">
        <v>146.5</v>
      </c>
      <c r="AC216">
        <v>130.80000000000001</v>
      </c>
      <c r="AD216">
        <v>131.69999999999999</v>
      </c>
      <c r="AE216">
        <v>138</v>
      </c>
      <c r="AF216">
        <v>1746.6</v>
      </c>
      <c r="AG216">
        <v>413.8</v>
      </c>
      <c r="AH216">
        <v>933</v>
      </c>
      <c r="AI216">
        <v>3536.9</v>
      </c>
    </row>
    <row r="217" spans="1:35" x14ac:dyDescent="0.25">
      <c r="A217" t="s">
        <v>104</v>
      </c>
      <c r="B217">
        <v>2018</v>
      </c>
      <c r="C217" t="s">
        <v>273</v>
      </c>
      <c r="D217" t="s">
        <v>1285</v>
      </c>
      <c r="E217">
        <v>137.5</v>
      </c>
      <c r="F217">
        <v>150.5</v>
      </c>
      <c r="G217">
        <v>138.80000000000001</v>
      </c>
      <c r="H217">
        <v>142.1</v>
      </c>
      <c r="I217">
        <v>122</v>
      </c>
      <c r="J217">
        <v>139.4</v>
      </c>
      <c r="K217">
        <v>135.19999999999999</v>
      </c>
      <c r="L217">
        <v>119.8</v>
      </c>
      <c r="M217">
        <v>110.3</v>
      </c>
      <c r="N217">
        <v>140.6</v>
      </c>
      <c r="O217">
        <v>133.80000000000001</v>
      </c>
      <c r="P217">
        <v>154.6</v>
      </c>
      <c r="Q217">
        <v>138.19999999999999</v>
      </c>
      <c r="R217">
        <v>163</v>
      </c>
      <c r="S217">
        <v>148.1</v>
      </c>
      <c r="T217">
        <v>139.4</v>
      </c>
      <c r="U217">
        <v>146.80000000000001</v>
      </c>
      <c r="V217">
        <v>146.5</v>
      </c>
      <c r="W217">
        <v>142.69999999999999</v>
      </c>
      <c r="X217">
        <v>143.19999999999999</v>
      </c>
      <c r="Y217">
        <v>144.9</v>
      </c>
      <c r="Z217">
        <v>123.6</v>
      </c>
      <c r="AA217">
        <v>136.80000000000001</v>
      </c>
      <c r="AB217">
        <v>150.1</v>
      </c>
      <c r="AC217">
        <v>132.19999999999999</v>
      </c>
      <c r="AD217">
        <v>136.80000000000001</v>
      </c>
      <c r="AE217">
        <v>140.1</v>
      </c>
      <c r="AF217">
        <v>1762.7999999999997</v>
      </c>
      <c r="AG217">
        <v>434.3</v>
      </c>
      <c r="AH217">
        <v>967.59999999999991</v>
      </c>
      <c r="AI217">
        <v>3616.8999999999996</v>
      </c>
    </row>
    <row r="218" spans="1:35" x14ac:dyDescent="0.25">
      <c r="A218" t="s">
        <v>60</v>
      </c>
      <c r="B218">
        <v>2019</v>
      </c>
      <c r="C218" t="s">
        <v>62</v>
      </c>
      <c r="D218" t="s">
        <v>1286</v>
      </c>
      <c r="E218">
        <v>136.6</v>
      </c>
      <c r="F218">
        <v>152.5</v>
      </c>
      <c r="G218">
        <v>138.19999999999999</v>
      </c>
      <c r="H218">
        <v>142.4</v>
      </c>
      <c r="I218">
        <v>123.9</v>
      </c>
      <c r="J218">
        <v>135.5</v>
      </c>
      <c r="K218">
        <v>131.69999999999999</v>
      </c>
      <c r="L218">
        <v>121.3</v>
      </c>
      <c r="M218">
        <v>108.4</v>
      </c>
      <c r="N218">
        <v>138.9</v>
      </c>
      <c r="O218">
        <v>137</v>
      </c>
      <c r="P218">
        <v>155.80000000000001</v>
      </c>
      <c r="Q218">
        <v>137.4</v>
      </c>
      <c r="R218">
        <v>162.69999999999999</v>
      </c>
      <c r="S218">
        <v>150.6</v>
      </c>
      <c r="T218">
        <v>145.1</v>
      </c>
      <c r="U218">
        <v>149.9</v>
      </c>
      <c r="V218">
        <v>139.26</v>
      </c>
      <c r="W218">
        <v>146.19999999999999</v>
      </c>
      <c r="X218">
        <v>150.1</v>
      </c>
      <c r="Y218">
        <v>149.6</v>
      </c>
      <c r="Z218">
        <v>128.6</v>
      </c>
      <c r="AA218">
        <v>142.9</v>
      </c>
      <c r="AB218">
        <v>155.19999999999999</v>
      </c>
      <c r="AC218">
        <v>133.5</v>
      </c>
      <c r="AD218">
        <v>141.69999999999999</v>
      </c>
      <c r="AE218">
        <v>141</v>
      </c>
      <c r="AF218">
        <v>1759.6000000000001</v>
      </c>
      <c r="AG218">
        <v>445.6</v>
      </c>
      <c r="AH218">
        <v>1001.5999999999999</v>
      </c>
      <c r="AI218">
        <v>3654.96</v>
      </c>
    </row>
    <row r="219" spans="1:35" x14ac:dyDescent="0.25">
      <c r="A219" t="s">
        <v>85</v>
      </c>
      <c r="B219">
        <v>2019</v>
      </c>
      <c r="C219" t="s">
        <v>62</v>
      </c>
      <c r="D219" t="s">
        <v>1286</v>
      </c>
      <c r="E219">
        <v>138.30000000000001</v>
      </c>
      <c r="F219">
        <v>149.4</v>
      </c>
      <c r="G219">
        <v>143.5</v>
      </c>
      <c r="H219">
        <v>141.69999999999999</v>
      </c>
      <c r="I219">
        <v>118.1</v>
      </c>
      <c r="J219">
        <v>135.19999999999999</v>
      </c>
      <c r="K219">
        <v>130.5</v>
      </c>
      <c r="L219">
        <v>118.2</v>
      </c>
      <c r="M219">
        <v>110.4</v>
      </c>
      <c r="N219">
        <v>140.4</v>
      </c>
      <c r="O219">
        <v>128.1</v>
      </c>
      <c r="P219">
        <v>153.19999999999999</v>
      </c>
      <c r="Q219">
        <v>137.30000000000001</v>
      </c>
      <c r="R219">
        <v>164.7</v>
      </c>
      <c r="S219">
        <v>143</v>
      </c>
      <c r="T219">
        <v>130.4</v>
      </c>
      <c r="U219">
        <v>141.1</v>
      </c>
      <c r="V219">
        <v>147.69999999999999</v>
      </c>
      <c r="W219">
        <v>128.6</v>
      </c>
      <c r="X219">
        <v>136.30000000000001</v>
      </c>
      <c r="Y219">
        <v>137.80000000000001</v>
      </c>
      <c r="Z219">
        <v>118.6</v>
      </c>
      <c r="AA219">
        <v>131.9</v>
      </c>
      <c r="AB219">
        <v>146.6</v>
      </c>
      <c r="AC219">
        <v>131.69999999999999</v>
      </c>
      <c r="AD219">
        <v>131.80000000000001</v>
      </c>
      <c r="AE219">
        <v>138</v>
      </c>
      <c r="AF219">
        <v>1744.3000000000002</v>
      </c>
      <c r="AG219">
        <v>414.5</v>
      </c>
      <c r="AH219">
        <v>934.7</v>
      </c>
      <c r="AI219">
        <v>3534.4999999999995</v>
      </c>
    </row>
    <row r="220" spans="1:35" x14ac:dyDescent="0.25">
      <c r="A220" t="s">
        <v>104</v>
      </c>
      <c r="B220">
        <v>2019</v>
      </c>
      <c r="C220" t="s">
        <v>62</v>
      </c>
      <c r="D220" t="s">
        <v>1286</v>
      </c>
      <c r="E220">
        <v>137.1</v>
      </c>
      <c r="F220">
        <v>151.4</v>
      </c>
      <c r="G220">
        <v>140.19999999999999</v>
      </c>
      <c r="H220">
        <v>142.1</v>
      </c>
      <c r="I220">
        <v>121.8</v>
      </c>
      <c r="J220">
        <v>135.4</v>
      </c>
      <c r="K220">
        <v>131.30000000000001</v>
      </c>
      <c r="L220">
        <v>120.3</v>
      </c>
      <c r="M220">
        <v>109.1</v>
      </c>
      <c r="N220">
        <v>139.4</v>
      </c>
      <c r="O220">
        <v>133.30000000000001</v>
      </c>
      <c r="P220">
        <v>154.6</v>
      </c>
      <c r="Q220">
        <v>137.4</v>
      </c>
      <c r="R220">
        <v>163.19999999999999</v>
      </c>
      <c r="S220">
        <v>147.6</v>
      </c>
      <c r="T220">
        <v>139</v>
      </c>
      <c r="U220">
        <v>146.4</v>
      </c>
      <c r="V220">
        <v>147.69999999999999</v>
      </c>
      <c r="W220">
        <v>139.5</v>
      </c>
      <c r="X220">
        <v>143.6</v>
      </c>
      <c r="Y220">
        <v>145.1</v>
      </c>
      <c r="Z220">
        <v>123.3</v>
      </c>
      <c r="AA220">
        <v>136.69999999999999</v>
      </c>
      <c r="AB220">
        <v>150.19999999999999</v>
      </c>
      <c r="AC220">
        <v>132.80000000000001</v>
      </c>
      <c r="AD220">
        <v>136.9</v>
      </c>
      <c r="AE220">
        <v>139.6</v>
      </c>
      <c r="AF220">
        <v>1753.3999999999999</v>
      </c>
      <c r="AG220">
        <v>433</v>
      </c>
      <c r="AH220">
        <v>968.6</v>
      </c>
      <c r="AI220">
        <v>3605.3999999999992</v>
      </c>
    </row>
    <row r="221" spans="1:35" x14ac:dyDescent="0.25">
      <c r="A221" t="s">
        <v>60</v>
      </c>
      <c r="B221">
        <v>2019</v>
      </c>
      <c r="C221" t="s">
        <v>116</v>
      </c>
      <c r="D221" t="s">
        <v>1287</v>
      </c>
      <c r="E221">
        <v>136.80000000000001</v>
      </c>
      <c r="F221">
        <v>153</v>
      </c>
      <c r="G221">
        <v>139.1</v>
      </c>
      <c r="H221">
        <v>142.5</v>
      </c>
      <c r="I221">
        <v>124.1</v>
      </c>
      <c r="J221">
        <v>135.80000000000001</v>
      </c>
      <c r="K221">
        <v>128.69999999999999</v>
      </c>
      <c r="L221">
        <v>121.5</v>
      </c>
      <c r="M221">
        <v>108.3</v>
      </c>
      <c r="N221">
        <v>139.19999999999999</v>
      </c>
      <c r="O221">
        <v>137.4</v>
      </c>
      <c r="P221">
        <v>156.19999999999999</v>
      </c>
      <c r="Q221">
        <v>137.19999999999999</v>
      </c>
      <c r="R221">
        <v>162.80000000000001</v>
      </c>
      <c r="S221">
        <v>150.5</v>
      </c>
      <c r="T221">
        <v>146.1</v>
      </c>
      <c r="U221">
        <v>149.9</v>
      </c>
      <c r="V221">
        <v>139.26</v>
      </c>
      <c r="W221">
        <v>145.30000000000001</v>
      </c>
      <c r="X221">
        <v>150.1</v>
      </c>
      <c r="Y221">
        <v>149.9</v>
      </c>
      <c r="Z221">
        <v>129.19999999999999</v>
      </c>
      <c r="AA221">
        <v>143.4</v>
      </c>
      <c r="AB221">
        <v>155.5</v>
      </c>
      <c r="AC221">
        <v>134.9</v>
      </c>
      <c r="AD221">
        <v>142.19999999999999</v>
      </c>
      <c r="AE221">
        <v>141</v>
      </c>
      <c r="AF221">
        <v>1759.8000000000002</v>
      </c>
      <c r="AG221">
        <v>446.5</v>
      </c>
      <c r="AH221">
        <v>1005.2</v>
      </c>
      <c r="AI221">
        <v>3658.8600000000006</v>
      </c>
    </row>
    <row r="222" spans="1:35" x14ac:dyDescent="0.25">
      <c r="A222" t="s">
        <v>85</v>
      </c>
      <c r="B222">
        <v>2019</v>
      </c>
      <c r="C222" t="s">
        <v>116</v>
      </c>
      <c r="D222" t="s">
        <v>1287</v>
      </c>
      <c r="E222">
        <v>139.4</v>
      </c>
      <c r="F222">
        <v>150.1</v>
      </c>
      <c r="G222">
        <v>145.30000000000001</v>
      </c>
      <c r="H222">
        <v>141.69999999999999</v>
      </c>
      <c r="I222">
        <v>118.4</v>
      </c>
      <c r="J222">
        <v>137</v>
      </c>
      <c r="K222">
        <v>131.6</v>
      </c>
      <c r="L222">
        <v>119.9</v>
      </c>
      <c r="M222">
        <v>110.4</v>
      </c>
      <c r="N222">
        <v>140.80000000000001</v>
      </c>
      <c r="O222">
        <v>128.30000000000001</v>
      </c>
      <c r="P222">
        <v>153.5</v>
      </c>
      <c r="Q222">
        <v>138</v>
      </c>
      <c r="R222">
        <v>164.9</v>
      </c>
      <c r="S222">
        <v>143.30000000000001</v>
      </c>
      <c r="T222">
        <v>130.80000000000001</v>
      </c>
      <c r="U222">
        <v>141.4</v>
      </c>
      <c r="V222">
        <v>148.5</v>
      </c>
      <c r="W222">
        <v>127.1</v>
      </c>
      <c r="X222">
        <v>136.6</v>
      </c>
      <c r="Y222">
        <v>138.5</v>
      </c>
      <c r="Z222">
        <v>119.2</v>
      </c>
      <c r="AA222">
        <v>132.19999999999999</v>
      </c>
      <c r="AB222">
        <v>146.6</v>
      </c>
      <c r="AC222">
        <v>133</v>
      </c>
      <c r="AD222">
        <v>132.4</v>
      </c>
      <c r="AE222">
        <v>138.6</v>
      </c>
      <c r="AF222">
        <v>1754.4</v>
      </c>
      <c r="AG222">
        <v>415.5</v>
      </c>
      <c r="AH222">
        <v>938.5</v>
      </c>
      <c r="AI222">
        <v>3548.9</v>
      </c>
    </row>
    <row r="223" spans="1:35" x14ac:dyDescent="0.25">
      <c r="A223" t="s">
        <v>104</v>
      </c>
      <c r="B223">
        <v>2019</v>
      </c>
      <c r="C223" t="s">
        <v>116</v>
      </c>
      <c r="D223" t="s">
        <v>1287</v>
      </c>
      <c r="E223">
        <v>137.6</v>
      </c>
      <c r="F223">
        <v>152</v>
      </c>
      <c r="G223">
        <v>141.5</v>
      </c>
      <c r="H223">
        <v>142.19999999999999</v>
      </c>
      <c r="I223">
        <v>122</v>
      </c>
      <c r="J223">
        <v>136.4</v>
      </c>
      <c r="K223">
        <v>129.69999999999999</v>
      </c>
      <c r="L223">
        <v>121</v>
      </c>
      <c r="M223">
        <v>109</v>
      </c>
      <c r="N223">
        <v>139.69999999999999</v>
      </c>
      <c r="O223">
        <v>133.6</v>
      </c>
      <c r="P223">
        <v>154.9</v>
      </c>
      <c r="Q223">
        <v>137.5</v>
      </c>
      <c r="R223">
        <v>163.4</v>
      </c>
      <c r="S223">
        <v>147.69999999999999</v>
      </c>
      <c r="T223">
        <v>139.69999999999999</v>
      </c>
      <c r="U223">
        <v>146.5</v>
      </c>
      <c r="V223">
        <v>148.5</v>
      </c>
      <c r="W223">
        <v>138.4</v>
      </c>
      <c r="X223">
        <v>143.69999999999999</v>
      </c>
      <c r="Y223">
        <v>145.6</v>
      </c>
      <c r="Z223">
        <v>123.9</v>
      </c>
      <c r="AA223">
        <v>137.1</v>
      </c>
      <c r="AB223">
        <v>150.30000000000001</v>
      </c>
      <c r="AC223">
        <v>134.1</v>
      </c>
      <c r="AD223">
        <v>137.4</v>
      </c>
      <c r="AE223">
        <v>139.9</v>
      </c>
      <c r="AF223">
        <v>1757.1</v>
      </c>
      <c r="AG223">
        <v>433.9</v>
      </c>
      <c r="AH223">
        <v>972.09999999999991</v>
      </c>
      <c r="AI223">
        <v>3613.4</v>
      </c>
    </row>
    <row r="224" spans="1:35" x14ac:dyDescent="0.25">
      <c r="A224" t="s">
        <v>60</v>
      </c>
      <c r="B224">
        <v>2019</v>
      </c>
      <c r="C224" t="s">
        <v>138</v>
      </c>
      <c r="D224" t="s">
        <v>1288</v>
      </c>
      <c r="E224">
        <v>136.9</v>
      </c>
      <c r="F224">
        <v>154.1</v>
      </c>
      <c r="G224">
        <v>138.69999999999999</v>
      </c>
      <c r="H224">
        <v>142.5</v>
      </c>
      <c r="I224">
        <v>124.1</v>
      </c>
      <c r="J224">
        <v>136.1</v>
      </c>
      <c r="K224">
        <v>128.19999999999999</v>
      </c>
      <c r="L224">
        <v>122.3</v>
      </c>
      <c r="M224">
        <v>108.3</v>
      </c>
      <c r="N224">
        <v>138.9</v>
      </c>
      <c r="O224">
        <v>137.4</v>
      </c>
      <c r="P224">
        <v>156.4</v>
      </c>
      <c r="Q224">
        <v>137.30000000000001</v>
      </c>
      <c r="R224">
        <v>162.9</v>
      </c>
      <c r="S224">
        <v>150.80000000000001</v>
      </c>
      <c r="T224">
        <v>146.1</v>
      </c>
      <c r="U224">
        <v>150.1</v>
      </c>
      <c r="V224">
        <v>139.26</v>
      </c>
      <c r="W224">
        <v>146.4</v>
      </c>
      <c r="X224">
        <v>150</v>
      </c>
      <c r="Y224">
        <v>150.4</v>
      </c>
      <c r="Z224">
        <v>129.9</v>
      </c>
      <c r="AA224">
        <v>143.80000000000001</v>
      </c>
      <c r="AB224">
        <v>155.5</v>
      </c>
      <c r="AC224">
        <v>134</v>
      </c>
      <c r="AD224">
        <v>142.4</v>
      </c>
      <c r="AE224">
        <v>141.19999999999999</v>
      </c>
      <c r="AF224">
        <v>1761.2000000000003</v>
      </c>
      <c r="AG224">
        <v>447</v>
      </c>
      <c r="AH224">
        <v>1005.9999999999999</v>
      </c>
      <c r="AI224">
        <v>3662.7600000000007</v>
      </c>
    </row>
    <row r="225" spans="1:35" x14ac:dyDescent="0.25">
      <c r="A225" t="s">
        <v>85</v>
      </c>
      <c r="B225">
        <v>2019</v>
      </c>
      <c r="C225" t="s">
        <v>138</v>
      </c>
      <c r="D225" t="s">
        <v>1288</v>
      </c>
      <c r="E225">
        <v>139.69999999999999</v>
      </c>
      <c r="F225">
        <v>151.1</v>
      </c>
      <c r="G225">
        <v>142.9</v>
      </c>
      <c r="H225">
        <v>141.9</v>
      </c>
      <c r="I225">
        <v>118.4</v>
      </c>
      <c r="J225">
        <v>139.4</v>
      </c>
      <c r="K225">
        <v>141.19999999999999</v>
      </c>
      <c r="L225">
        <v>120.7</v>
      </c>
      <c r="M225">
        <v>110.4</v>
      </c>
      <c r="N225">
        <v>140.69999999999999</v>
      </c>
      <c r="O225">
        <v>128.5</v>
      </c>
      <c r="P225">
        <v>153.9</v>
      </c>
      <c r="Q225">
        <v>139.6</v>
      </c>
      <c r="R225">
        <v>165.3</v>
      </c>
      <c r="S225">
        <v>143.5</v>
      </c>
      <c r="T225">
        <v>131.19999999999999</v>
      </c>
      <c r="U225">
        <v>141.6</v>
      </c>
      <c r="V225">
        <v>149</v>
      </c>
      <c r="W225">
        <v>128.80000000000001</v>
      </c>
      <c r="X225">
        <v>136.80000000000001</v>
      </c>
      <c r="Y225">
        <v>139.19999999999999</v>
      </c>
      <c r="Z225">
        <v>119.9</v>
      </c>
      <c r="AA225">
        <v>133</v>
      </c>
      <c r="AB225">
        <v>146.69999999999999</v>
      </c>
      <c r="AC225">
        <v>132.5</v>
      </c>
      <c r="AD225">
        <v>132.80000000000001</v>
      </c>
      <c r="AE225">
        <v>139.5</v>
      </c>
      <c r="AF225">
        <v>1768.4</v>
      </c>
      <c r="AG225">
        <v>416.29999999999995</v>
      </c>
      <c r="AH225">
        <v>940.89999999999986</v>
      </c>
      <c r="AI225">
        <v>3568.7</v>
      </c>
    </row>
    <row r="226" spans="1:35" x14ac:dyDescent="0.25">
      <c r="A226" t="s">
        <v>104</v>
      </c>
      <c r="B226">
        <v>2019</v>
      </c>
      <c r="C226" t="s">
        <v>138</v>
      </c>
      <c r="D226" t="s">
        <v>1288</v>
      </c>
      <c r="E226">
        <v>137.80000000000001</v>
      </c>
      <c r="F226">
        <v>153</v>
      </c>
      <c r="G226">
        <v>140.30000000000001</v>
      </c>
      <c r="H226">
        <v>142.30000000000001</v>
      </c>
      <c r="I226">
        <v>122</v>
      </c>
      <c r="J226">
        <v>137.6</v>
      </c>
      <c r="K226">
        <v>132.6</v>
      </c>
      <c r="L226">
        <v>121.8</v>
      </c>
      <c r="M226">
        <v>109</v>
      </c>
      <c r="N226">
        <v>139.5</v>
      </c>
      <c r="O226">
        <v>133.69999999999999</v>
      </c>
      <c r="P226">
        <v>155.19999999999999</v>
      </c>
      <c r="Q226">
        <v>138.1</v>
      </c>
      <c r="R226">
        <v>163.5</v>
      </c>
      <c r="S226">
        <v>147.9</v>
      </c>
      <c r="T226">
        <v>139.9</v>
      </c>
      <c r="U226">
        <v>146.69999999999999</v>
      </c>
      <c r="V226">
        <v>149</v>
      </c>
      <c r="W226">
        <v>139.69999999999999</v>
      </c>
      <c r="X226">
        <v>143.80000000000001</v>
      </c>
      <c r="Y226">
        <v>146.19999999999999</v>
      </c>
      <c r="Z226">
        <v>124.6</v>
      </c>
      <c r="AA226">
        <v>137.69999999999999</v>
      </c>
      <c r="AB226">
        <v>150.30000000000001</v>
      </c>
      <c r="AC226">
        <v>133.4</v>
      </c>
      <c r="AD226">
        <v>137.69999999999999</v>
      </c>
      <c r="AE226">
        <v>140.4</v>
      </c>
      <c r="AF226">
        <v>1762.9</v>
      </c>
      <c r="AG226">
        <v>434.5</v>
      </c>
      <c r="AH226">
        <v>973.69999999999982</v>
      </c>
      <c r="AI226">
        <v>3623.2999999999997</v>
      </c>
    </row>
    <row r="227" spans="1:35" x14ac:dyDescent="0.25">
      <c r="A227" t="s">
        <v>60</v>
      </c>
      <c r="B227">
        <v>2019</v>
      </c>
      <c r="C227" t="s">
        <v>167</v>
      </c>
      <c r="D227" t="s">
        <v>1289</v>
      </c>
      <c r="E227">
        <v>137.4</v>
      </c>
      <c r="F227">
        <v>159.5</v>
      </c>
      <c r="G227">
        <v>134.5</v>
      </c>
      <c r="H227">
        <v>142.6</v>
      </c>
      <c r="I227">
        <v>124</v>
      </c>
      <c r="J227">
        <v>143.69999999999999</v>
      </c>
      <c r="K227">
        <v>133.4</v>
      </c>
      <c r="L227">
        <v>125.1</v>
      </c>
      <c r="M227">
        <v>109.3</v>
      </c>
      <c r="N227">
        <v>139.30000000000001</v>
      </c>
      <c r="O227">
        <v>137.69999999999999</v>
      </c>
      <c r="P227">
        <v>156.4</v>
      </c>
      <c r="Q227">
        <v>139.19999999999999</v>
      </c>
      <c r="R227">
        <v>163.30000000000001</v>
      </c>
      <c r="S227">
        <v>151.30000000000001</v>
      </c>
      <c r="T227">
        <v>146.6</v>
      </c>
      <c r="U227">
        <v>150.69999999999999</v>
      </c>
      <c r="V227">
        <v>139.26</v>
      </c>
      <c r="W227">
        <v>146.9</v>
      </c>
      <c r="X227">
        <v>149.5</v>
      </c>
      <c r="Y227">
        <v>151.30000000000001</v>
      </c>
      <c r="Z227">
        <v>130.19999999999999</v>
      </c>
      <c r="AA227">
        <v>145.9</v>
      </c>
      <c r="AB227">
        <v>156.69999999999999</v>
      </c>
      <c r="AC227">
        <v>133.9</v>
      </c>
      <c r="AD227">
        <v>142.9</v>
      </c>
      <c r="AE227">
        <v>142.4</v>
      </c>
      <c r="AF227">
        <v>1782.1000000000001</v>
      </c>
      <c r="AG227">
        <v>448.59999999999997</v>
      </c>
      <c r="AH227">
        <v>1010.3999999999999</v>
      </c>
      <c r="AI227">
        <v>3690.5600000000009</v>
      </c>
    </row>
    <row r="228" spans="1:35" x14ac:dyDescent="0.25">
      <c r="A228" t="s">
        <v>85</v>
      </c>
      <c r="B228">
        <v>2019</v>
      </c>
      <c r="C228" t="s">
        <v>167</v>
      </c>
      <c r="D228" t="s">
        <v>1289</v>
      </c>
      <c r="E228">
        <v>140.4</v>
      </c>
      <c r="F228">
        <v>156.69999999999999</v>
      </c>
      <c r="G228">
        <v>138.30000000000001</v>
      </c>
      <c r="H228">
        <v>142.4</v>
      </c>
      <c r="I228">
        <v>118.6</v>
      </c>
      <c r="J228">
        <v>149.69999999999999</v>
      </c>
      <c r="K228">
        <v>161.6</v>
      </c>
      <c r="L228">
        <v>124.4</v>
      </c>
      <c r="M228">
        <v>111.2</v>
      </c>
      <c r="N228">
        <v>141</v>
      </c>
      <c r="O228">
        <v>128.9</v>
      </c>
      <c r="P228">
        <v>154.5</v>
      </c>
      <c r="Q228">
        <v>143.80000000000001</v>
      </c>
      <c r="R228">
        <v>166.2</v>
      </c>
      <c r="S228">
        <v>144</v>
      </c>
      <c r="T228">
        <v>131.69999999999999</v>
      </c>
      <c r="U228">
        <v>142.19999999999999</v>
      </c>
      <c r="V228">
        <v>150.1</v>
      </c>
      <c r="W228">
        <v>129.4</v>
      </c>
      <c r="X228">
        <v>137.19999999999999</v>
      </c>
      <c r="Y228">
        <v>139.80000000000001</v>
      </c>
      <c r="Z228">
        <v>120.1</v>
      </c>
      <c r="AA228">
        <v>134</v>
      </c>
      <c r="AB228">
        <v>148</v>
      </c>
      <c r="AC228">
        <v>132.6</v>
      </c>
      <c r="AD228">
        <v>133.30000000000001</v>
      </c>
      <c r="AE228">
        <v>141.5</v>
      </c>
      <c r="AF228">
        <v>1811.5000000000002</v>
      </c>
      <c r="AG228">
        <v>417.9</v>
      </c>
      <c r="AH228">
        <v>945</v>
      </c>
      <c r="AI228">
        <v>3620.1</v>
      </c>
    </row>
    <row r="229" spans="1:35" x14ac:dyDescent="0.25">
      <c r="A229" t="s">
        <v>104</v>
      </c>
      <c r="B229">
        <v>2019</v>
      </c>
      <c r="C229" t="s">
        <v>167</v>
      </c>
      <c r="D229" t="s">
        <v>1289</v>
      </c>
      <c r="E229">
        <v>138.30000000000001</v>
      </c>
      <c r="F229">
        <v>158.5</v>
      </c>
      <c r="G229">
        <v>136</v>
      </c>
      <c r="H229">
        <v>142.5</v>
      </c>
      <c r="I229">
        <v>122</v>
      </c>
      <c r="J229">
        <v>146.5</v>
      </c>
      <c r="K229">
        <v>143</v>
      </c>
      <c r="L229">
        <v>124.9</v>
      </c>
      <c r="M229">
        <v>109.9</v>
      </c>
      <c r="N229">
        <v>139.9</v>
      </c>
      <c r="O229">
        <v>134</v>
      </c>
      <c r="P229">
        <v>155.5</v>
      </c>
      <c r="Q229">
        <v>140.9</v>
      </c>
      <c r="R229">
        <v>164.1</v>
      </c>
      <c r="S229">
        <v>148.4</v>
      </c>
      <c r="T229">
        <v>140.4</v>
      </c>
      <c r="U229">
        <v>147.30000000000001</v>
      </c>
      <c r="V229">
        <v>150.1</v>
      </c>
      <c r="W229">
        <v>140.30000000000001</v>
      </c>
      <c r="X229">
        <v>143.69999999999999</v>
      </c>
      <c r="Y229">
        <v>146.9</v>
      </c>
      <c r="Z229">
        <v>124.9</v>
      </c>
      <c r="AA229">
        <v>139.19999999999999</v>
      </c>
      <c r="AB229">
        <v>151.6</v>
      </c>
      <c r="AC229">
        <v>133.4</v>
      </c>
      <c r="AD229">
        <v>138.19999999999999</v>
      </c>
      <c r="AE229">
        <v>142</v>
      </c>
      <c r="AF229">
        <v>1791.9000000000003</v>
      </c>
      <c r="AG229">
        <v>436.1</v>
      </c>
      <c r="AH229">
        <v>977.90000000000009</v>
      </c>
      <c r="AI229">
        <v>3660.4000000000005</v>
      </c>
    </row>
    <row r="230" spans="1:35" x14ac:dyDescent="0.25">
      <c r="A230" t="s">
        <v>60</v>
      </c>
      <c r="B230">
        <v>2019</v>
      </c>
      <c r="C230" t="s">
        <v>177</v>
      </c>
      <c r="D230" t="s">
        <v>1290</v>
      </c>
      <c r="E230">
        <v>137.80000000000001</v>
      </c>
      <c r="F230">
        <v>163.5</v>
      </c>
      <c r="G230">
        <v>136.19999999999999</v>
      </c>
      <c r="H230">
        <v>143.19999999999999</v>
      </c>
      <c r="I230">
        <v>124.3</v>
      </c>
      <c r="J230">
        <v>143.30000000000001</v>
      </c>
      <c r="K230">
        <v>140.6</v>
      </c>
      <c r="L230">
        <v>128.69999999999999</v>
      </c>
      <c r="M230">
        <v>110.6</v>
      </c>
      <c r="N230">
        <v>140.4</v>
      </c>
      <c r="O230">
        <v>138</v>
      </c>
      <c r="P230">
        <v>156.6</v>
      </c>
      <c r="Q230">
        <v>141</v>
      </c>
      <c r="R230">
        <v>164.2</v>
      </c>
      <c r="S230">
        <v>151.4</v>
      </c>
      <c r="T230">
        <v>146.5</v>
      </c>
      <c r="U230">
        <v>150.69999999999999</v>
      </c>
      <c r="V230">
        <v>139.26</v>
      </c>
      <c r="W230">
        <v>147.80000000000001</v>
      </c>
      <c r="X230">
        <v>149.6</v>
      </c>
      <c r="Y230">
        <v>151.69999999999999</v>
      </c>
      <c r="Z230">
        <v>130.19999999999999</v>
      </c>
      <c r="AA230">
        <v>146.4</v>
      </c>
      <c r="AB230">
        <v>157.69999999999999</v>
      </c>
      <c r="AC230">
        <v>134.80000000000001</v>
      </c>
      <c r="AD230">
        <v>143.30000000000001</v>
      </c>
      <c r="AE230">
        <v>143.6</v>
      </c>
      <c r="AF230">
        <v>1804.1999999999998</v>
      </c>
      <c r="AG230">
        <v>448.59999999999997</v>
      </c>
      <c r="AH230">
        <v>1013.6999999999998</v>
      </c>
      <c r="AI230">
        <v>3717.7599999999993</v>
      </c>
    </row>
    <row r="231" spans="1:35" x14ac:dyDescent="0.25">
      <c r="A231" t="s">
        <v>85</v>
      </c>
      <c r="B231">
        <v>2019</v>
      </c>
      <c r="C231" t="s">
        <v>177</v>
      </c>
      <c r="D231" t="s">
        <v>1290</v>
      </c>
      <c r="E231">
        <v>140.69999999999999</v>
      </c>
      <c r="F231">
        <v>159.6</v>
      </c>
      <c r="G231">
        <v>140.4</v>
      </c>
      <c r="H231">
        <v>143.4</v>
      </c>
      <c r="I231">
        <v>118.6</v>
      </c>
      <c r="J231">
        <v>150.9</v>
      </c>
      <c r="K231">
        <v>169.8</v>
      </c>
      <c r="L231">
        <v>127.4</v>
      </c>
      <c r="M231">
        <v>111.8</v>
      </c>
      <c r="N231">
        <v>141</v>
      </c>
      <c r="O231">
        <v>129</v>
      </c>
      <c r="P231">
        <v>155.1</v>
      </c>
      <c r="Q231">
        <v>145.6</v>
      </c>
      <c r="R231">
        <v>166.7</v>
      </c>
      <c r="S231">
        <v>144.30000000000001</v>
      </c>
      <c r="T231">
        <v>131.69999999999999</v>
      </c>
      <c r="U231">
        <v>142.4</v>
      </c>
      <c r="V231">
        <v>149.4</v>
      </c>
      <c r="W231">
        <v>130.5</v>
      </c>
      <c r="X231">
        <v>137.4</v>
      </c>
      <c r="Y231">
        <v>140.30000000000001</v>
      </c>
      <c r="Z231">
        <v>119.6</v>
      </c>
      <c r="AA231">
        <v>134.30000000000001</v>
      </c>
      <c r="AB231">
        <v>148.9</v>
      </c>
      <c r="AC231">
        <v>133.69999999999999</v>
      </c>
      <c r="AD231">
        <v>133.6</v>
      </c>
      <c r="AE231">
        <v>142.1</v>
      </c>
      <c r="AF231">
        <v>1833.2999999999997</v>
      </c>
      <c r="AG231">
        <v>418.4</v>
      </c>
      <c r="AH231">
        <v>947.80000000000007</v>
      </c>
      <c r="AI231">
        <v>3646.1</v>
      </c>
    </row>
    <row r="232" spans="1:35" x14ac:dyDescent="0.25">
      <c r="A232" t="s">
        <v>104</v>
      </c>
      <c r="B232">
        <v>2019</v>
      </c>
      <c r="C232" t="s">
        <v>177</v>
      </c>
      <c r="D232" t="s">
        <v>1290</v>
      </c>
      <c r="E232">
        <v>138.69999999999999</v>
      </c>
      <c r="F232">
        <v>162.1</v>
      </c>
      <c r="G232">
        <v>137.80000000000001</v>
      </c>
      <c r="H232">
        <v>143.30000000000001</v>
      </c>
      <c r="I232">
        <v>122.2</v>
      </c>
      <c r="J232">
        <v>146.80000000000001</v>
      </c>
      <c r="K232">
        <v>150.5</v>
      </c>
      <c r="L232">
        <v>128.30000000000001</v>
      </c>
      <c r="M232">
        <v>111</v>
      </c>
      <c r="N232">
        <v>140.6</v>
      </c>
      <c r="O232">
        <v>134.19999999999999</v>
      </c>
      <c r="P232">
        <v>155.9</v>
      </c>
      <c r="Q232">
        <v>142.69999999999999</v>
      </c>
      <c r="R232">
        <v>164.9</v>
      </c>
      <c r="S232">
        <v>148.6</v>
      </c>
      <c r="T232">
        <v>140.4</v>
      </c>
      <c r="U232">
        <v>147.4</v>
      </c>
      <c r="V232">
        <v>149.4</v>
      </c>
      <c r="W232">
        <v>141.19999999999999</v>
      </c>
      <c r="X232">
        <v>143.80000000000001</v>
      </c>
      <c r="Y232">
        <v>147.4</v>
      </c>
      <c r="Z232">
        <v>124.6</v>
      </c>
      <c r="AA232">
        <v>139.6</v>
      </c>
      <c r="AB232">
        <v>152.5</v>
      </c>
      <c r="AC232">
        <v>134.30000000000001</v>
      </c>
      <c r="AD232">
        <v>138.6</v>
      </c>
      <c r="AE232">
        <v>142.9</v>
      </c>
      <c r="AF232">
        <v>1814.1000000000001</v>
      </c>
      <c r="AG232">
        <v>436.4</v>
      </c>
      <c r="AH232">
        <v>980.80000000000007</v>
      </c>
      <c r="AI232">
        <v>3686.8</v>
      </c>
    </row>
    <row r="233" spans="1:35" x14ac:dyDescent="0.25">
      <c r="A233" t="s">
        <v>60</v>
      </c>
      <c r="B233">
        <v>2019</v>
      </c>
      <c r="C233" t="s">
        <v>194</v>
      </c>
      <c r="D233" t="s">
        <v>1291</v>
      </c>
      <c r="E233">
        <v>138.4</v>
      </c>
      <c r="F233">
        <v>164</v>
      </c>
      <c r="G233">
        <v>138.4</v>
      </c>
      <c r="H233">
        <v>143.9</v>
      </c>
      <c r="I233">
        <v>124.4</v>
      </c>
      <c r="J233">
        <v>146.4</v>
      </c>
      <c r="K233">
        <v>150.1</v>
      </c>
      <c r="L233">
        <v>130.6</v>
      </c>
      <c r="M233">
        <v>110.8</v>
      </c>
      <c r="N233">
        <v>141.69999999999999</v>
      </c>
      <c r="O233">
        <v>138.5</v>
      </c>
      <c r="P233">
        <v>156.69999999999999</v>
      </c>
      <c r="Q233">
        <v>143</v>
      </c>
      <c r="R233">
        <v>164.5</v>
      </c>
      <c r="S233">
        <v>151.6</v>
      </c>
      <c r="T233">
        <v>146.6</v>
      </c>
      <c r="U233">
        <v>150.9</v>
      </c>
      <c r="V233">
        <v>139.26</v>
      </c>
      <c r="W233">
        <v>146.80000000000001</v>
      </c>
      <c r="X233">
        <v>150</v>
      </c>
      <c r="Y233">
        <v>152.19999999999999</v>
      </c>
      <c r="Z233">
        <v>131.19999999999999</v>
      </c>
      <c r="AA233">
        <v>147.5</v>
      </c>
      <c r="AB233">
        <v>159.1</v>
      </c>
      <c r="AC233">
        <v>136.1</v>
      </c>
      <c r="AD233">
        <v>144.19999999999999</v>
      </c>
      <c r="AE233">
        <v>144.9</v>
      </c>
      <c r="AF233">
        <v>1826.8999999999999</v>
      </c>
      <c r="AG233">
        <v>449.1</v>
      </c>
      <c r="AH233">
        <v>1020.3</v>
      </c>
      <c r="AI233">
        <v>3746.8600000000006</v>
      </c>
    </row>
    <row r="234" spans="1:35" x14ac:dyDescent="0.25">
      <c r="A234" t="s">
        <v>85</v>
      </c>
      <c r="B234">
        <v>2019</v>
      </c>
      <c r="C234" t="s">
        <v>194</v>
      </c>
      <c r="D234" t="s">
        <v>1291</v>
      </c>
      <c r="E234">
        <v>141.4</v>
      </c>
      <c r="F234">
        <v>160.19999999999999</v>
      </c>
      <c r="G234">
        <v>142.5</v>
      </c>
      <c r="H234">
        <v>144.1</v>
      </c>
      <c r="I234">
        <v>119.3</v>
      </c>
      <c r="J234">
        <v>154.69999999999999</v>
      </c>
      <c r="K234">
        <v>180.1</v>
      </c>
      <c r="L234">
        <v>128.9</v>
      </c>
      <c r="M234">
        <v>111.8</v>
      </c>
      <c r="N234">
        <v>141.6</v>
      </c>
      <c r="O234">
        <v>129.5</v>
      </c>
      <c r="P234">
        <v>155.6</v>
      </c>
      <c r="Q234">
        <v>147.69999999999999</v>
      </c>
      <c r="R234">
        <v>167.2</v>
      </c>
      <c r="S234">
        <v>144.69999999999999</v>
      </c>
      <c r="T234">
        <v>131.9</v>
      </c>
      <c r="U234">
        <v>142.69999999999999</v>
      </c>
      <c r="V234">
        <v>150.6</v>
      </c>
      <c r="W234">
        <v>127</v>
      </c>
      <c r="X234">
        <v>137.69999999999999</v>
      </c>
      <c r="Y234">
        <v>140.80000000000001</v>
      </c>
      <c r="Z234">
        <v>120.6</v>
      </c>
      <c r="AA234">
        <v>135</v>
      </c>
      <c r="AB234">
        <v>150.4</v>
      </c>
      <c r="AC234">
        <v>135.1</v>
      </c>
      <c r="AD234">
        <v>134.5</v>
      </c>
      <c r="AE234">
        <v>143.30000000000001</v>
      </c>
      <c r="AF234">
        <v>1857.3999999999999</v>
      </c>
      <c r="AG234">
        <v>419.3</v>
      </c>
      <c r="AH234">
        <v>954.1</v>
      </c>
      <c r="AI234">
        <v>3675.5999999999995</v>
      </c>
    </row>
    <row r="235" spans="1:35" x14ac:dyDescent="0.25">
      <c r="A235" t="s">
        <v>104</v>
      </c>
      <c r="B235">
        <v>2019</v>
      </c>
      <c r="C235" t="s">
        <v>194</v>
      </c>
      <c r="D235" t="s">
        <v>1291</v>
      </c>
      <c r="E235">
        <v>139.30000000000001</v>
      </c>
      <c r="F235">
        <v>162.69999999999999</v>
      </c>
      <c r="G235">
        <v>140</v>
      </c>
      <c r="H235">
        <v>144</v>
      </c>
      <c r="I235">
        <v>122.5</v>
      </c>
      <c r="J235">
        <v>150.30000000000001</v>
      </c>
      <c r="K235">
        <v>160.30000000000001</v>
      </c>
      <c r="L235">
        <v>130</v>
      </c>
      <c r="M235">
        <v>111.1</v>
      </c>
      <c r="N235">
        <v>141.69999999999999</v>
      </c>
      <c r="O235">
        <v>134.69999999999999</v>
      </c>
      <c r="P235">
        <v>156.19999999999999</v>
      </c>
      <c r="Q235">
        <v>144.69999999999999</v>
      </c>
      <c r="R235">
        <v>165.2</v>
      </c>
      <c r="S235">
        <v>148.9</v>
      </c>
      <c r="T235">
        <v>140.5</v>
      </c>
      <c r="U235">
        <v>147.6</v>
      </c>
      <c r="V235">
        <v>150.6</v>
      </c>
      <c r="W235">
        <v>139.30000000000001</v>
      </c>
      <c r="X235">
        <v>144.19999999999999</v>
      </c>
      <c r="Y235">
        <v>147.9</v>
      </c>
      <c r="Z235">
        <v>125.6</v>
      </c>
      <c r="AA235">
        <v>140.5</v>
      </c>
      <c r="AB235">
        <v>154</v>
      </c>
      <c r="AC235">
        <v>135.69999999999999</v>
      </c>
      <c r="AD235">
        <v>139.5</v>
      </c>
      <c r="AE235">
        <v>144.19999999999999</v>
      </c>
      <c r="AF235">
        <v>1837.5</v>
      </c>
      <c r="AG235">
        <v>437</v>
      </c>
      <c r="AH235">
        <v>987.40000000000009</v>
      </c>
      <c r="AI235">
        <v>3717</v>
      </c>
    </row>
    <row r="236" spans="1:35" x14ac:dyDescent="0.25">
      <c r="A236" t="s">
        <v>60</v>
      </c>
      <c r="B236">
        <v>2019</v>
      </c>
      <c r="C236" t="s">
        <v>213</v>
      </c>
      <c r="D236" t="s">
        <v>1292</v>
      </c>
      <c r="E236">
        <v>139.19999999999999</v>
      </c>
      <c r="F236">
        <v>161.9</v>
      </c>
      <c r="G236">
        <v>137.1</v>
      </c>
      <c r="H236">
        <v>144.6</v>
      </c>
      <c r="I236">
        <v>124.7</v>
      </c>
      <c r="J236">
        <v>145.5</v>
      </c>
      <c r="K236">
        <v>156.19999999999999</v>
      </c>
      <c r="L236">
        <v>131.5</v>
      </c>
      <c r="M236">
        <v>111.7</v>
      </c>
      <c r="N236">
        <v>142.69999999999999</v>
      </c>
      <c r="O236">
        <v>138.5</v>
      </c>
      <c r="P236">
        <v>156.9</v>
      </c>
      <c r="Q236">
        <v>144</v>
      </c>
      <c r="R236">
        <v>165.1</v>
      </c>
      <c r="S236">
        <v>151.80000000000001</v>
      </c>
      <c r="T236">
        <v>146.6</v>
      </c>
      <c r="U236">
        <v>151.1</v>
      </c>
      <c r="V236">
        <v>139.26</v>
      </c>
      <c r="W236">
        <v>146.4</v>
      </c>
      <c r="X236">
        <v>150.19999999999999</v>
      </c>
      <c r="Y236">
        <v>152.69999999999999</v>
      </c>
      <c r="Z236">
        <v>131.4</v>
      </c>
      <c r="AA236">
        <v>148</v>
      </c>
      <c r="AB236">
        <v>159.69999999999999</v>
      </c>
      <c r="AC236">
        <v>138.80000000000001</v>
      </c>
      <c r="AD236">
        <v>144.9</v>
      </c>
      <c r="AE236">
        <v>145.69999999999999</v>
      </c>
      <c r="AF236">
        <v>1834.5000000000002</v>
      </c>
      <c r="AG236">
        <v>449.5</v>
      </c>
      <c r="AH236">
        <v>1025.7</v>
      </c>
      <c r="AI236">
        <v>3760.4599999999996</v>
      </c>
    </row>
    <row r="237" spans="1:35" x14ac:dyDescent="0.25">
      <c r="A237" t="s">
        <v>85</v>
      </c>
      <c r="B237">
        <v>2019</v>
      </c>
      <c r="C237" t="s">
        <v>213</v>
      </c>
      <c r="D237" t="s">
        <v>1292</v>
      </c>
      <c r="E237">
        <v>142.1</v>
      </c>
      <c r="F237">
        <v>158.30000000000001</v>
      </c>
      <c r="G237">
        <v>140.80000000000001</v>
      </c>
      <c r="H237">
        <v>144.9</v>
      </c>
      <c r="I237">
        <v>119.9</v>
      </c>
      <c r="J237">
        <v>153.9</v>
      </c>
      <c r="K237">
        <v>189.1</v>
      </c>
      <c r="L237">
        <v>129.80000000000001</v>
      </c>
      <c r="M237">
        <v>112.7</v>
      </c>
      <c r="N237">
        <v>142.5</v>
      </c>
      <c r="O237">
        <v>129.80000000000001</v>
      </c>
      <c r="P237">
        <v>156.19999999999999</v>
      </c>
      <c r="Q237">
        <v>149.1</v>
      </c>
      <c r="R237">
        <v>167.9</v>
      </c>
      <c r="S237">
        <v>145</v>
      </c>
      <c r="T237">
        <v>132.19999999999999</v>
      </c>
      <c r="U237">
        <v>143</v>
      </c>
      <c r="V237">
        <v>151.6</v>
      </c>
      <c r="W237">
        <v>125.5</v>
      </c>
      <c r="X237">
        <v>138.1</v>
      </c>
      <c r="Y237">
        <v>141.5</v>
      </c>
      <c r="Z237">
        <v>120.8</v>
      </c>
      <c r="AA237">
        <v>135.4</v>
      </c>
      <c r="AB237">
        <v>151.5</v>
      </c>
      <c r="AC237">
        <v>137.80000000000001</v>
      </c>
      <c r="AD237">
        <v>135.30000000000001</v>
      </c>
      <c r="AE237">
        <v>144.19999999999999</v>
      </c>
      <c r="AF237">
        <v>1869.1</v>
      </c>
      <c r="AG237">
        <v>420.2</v>
      </c>
      <c r="AH237">
        <v>960.40000000000009</v>
      </c>
      <c r="AI237">
        <v>3694.7</v>
      </c>
    </row>
    <row r="238" spans="1:35" x14ac:dyDescent="0.25">
      <c r="A238" t="s">
        <v>104</v>
      </c>
      <c r="B238">
        <v>2019</v>
      </c>
      <c r="C238" t="s">
        <v>213</v>
      </c>
      <c r="D238" t="s">
        <v>1292</v>
      </c>
      <c r="E238">
        <v>140.1</v>
      </c>
      <c r="F238">
        <v>160.6</v>
      </c>
      <c r="G238">
        <v>138.5</v>
      </c>
      <c r="H238">
        <v>144.69999999999999</v>
      </c>
      <c r="I238">
        <v>122.9</v>
      </c>
      <c r="J238">
        <v>149.4</v>
      </c>
      <c r="K238">
        <v>167.4</v>
      </c>
      <c r="L238">
        <v>130.9</v>
      </c>
      <c r="M238">
        <v>112</v>
      </c>
      <c r="N238">
        <v>142.6</v>
      </c>
      <c r="O238">
        <v>134.9</v>
      </c>
      <c r="P238">
        <v>156.6</v>
      </c>
      <c r="Q238">
        <v>145.9</v>
      </c>
      <c r="R238">
        <v>165.8</v>
      </c>
      <c r="S238">
        <v>149.1</v>
      </c>
      <c r="T238">
        <v>140.6</v>
      </c>
      <c r="U238">
        <v>147.9</v>
      </c>
      <c r="V238">
        <v>151.6</v>
      </c>
      <c r="W238">
        <v>138.5</v>
      </c>
      <c r="X238">
        <v>144.5</v>
      </c>
      <c r="Y238">
        <v>148.5</v>
      </c>
      <c r="Z238">
        <v>125.8</v>
      </c>
      <c r="AA238">
        <v>140.9</v>
      </c>
      <c r="AB238">
        <v>154.9</v>
      </c>
      <c r="AC238">
        <v>138.4</v>
      </c>
      <c r="AD238">
        <v>140.19999999999999</v>
      </c>
      <c r="AE238">
        <v>145</v>
      </c>
      <c r="AF238">
        <v>1846.5</v>
      </c>
      <c r="AG238">
        <v>437.6</v>
      </c>
      <c r="AH238">
        <v>993.2</v>
      </c>
      <c r="AI238">
        <v>3733.2000000000003</v>
      </c>
    </row>
    <row r="239" spans="1:35" x14ac:dyDescent="0.25">
      <c r="A239" t="s">
        <v>60</v>
      </c>
      <c r="B239">
        <v>2019</v>
      </c>
      <c r="C239" t="s">
        <v>228</v>
      </c>
      <c r="D239" t="s">
        <v>1293</v>
      </c>
      <c r="E239">
        <v>140.1</v>
      </c>
      <c r="F239">
        <v>161.9</v>
      </c>
      <c r="G239">
        <v>138.30000000000001</v>
      </c>
      <c r="H239">
        <v>145.69999999999999</v>
      </c>
      <c r="I239">
        <v>125.1</v>
      </c>
      <c r="J239">
        <v>143.80000000000001</v>
      </c>
      <c r="K239">
        <v>163.4</v>
      </c>
      <c r="L239">
        <v>132.19999999999999</v>
      </c>
      <c r="M239">
        <v>112.8</v>
      </c>
      <c r="N239">
        <v>144.19999999999999</v>
      </c>
      <c r="O239">
        <v>138.5</v>
      </c>
      <c r="P239">
        <v>157.19999999999999</v>
      </c>
      <c r="Q239">
        <v>145.5</v>
      </c>
      <c r="R239">
        <v>165.7</v>
      </c>
      <c r="S239">
        <v>151.69999999999999</v>
      </c>
      <c r="T239">
        <v>146.6</v>
      </c>
      <c r="U239">
        <v>151</v>
      </c>
      <c r="V239">
        <v>139.26</v>
      </c>
      <c r="W239">
        <v>146.9</v>
      </c>
      <c r="X239">
        <v>150.30000000000001</v>
      </c>
      <c r="Y239">
        <v>153.4</v>
      </c>
      <c r="Z239">
        <v>131.6</v>
      </c>
      <c r="AA239">
        <v>148.30000000000001</v>
      </c>
      <c r="AB239">
        <v>160.19999999999999</v>
      </c>
      <c r="AC239">
        <v>140.19999999999999</v>
      </c>
      <c r="AD239">
        <v>145.4</v>
      </c>
      <c r="AE239">
        <v>146.69999999999999</v>
      </c>
      <c r="AF239">
        <v>1848.7</v>
      </c>
      <c r="AG239">
        <v>449.29999999999995</v>
      </c>
      <c r="AH239">
        <v>1029.4000000000003</v>
      </c>
      <c r="AI239">
        <v>3779.2600000000007</v>
      </c>
    </row>
    <row r="240" spans="1:35" x14ac:dyDescent="0.25">
      <c r="A240" t="s">
        <v>85</v>
      </c>
      <c r="B240">
        <v>2019</v>
      </c>
      <c r="C240" t="s">
        <v>228</v>
      </c>
      <c r="D240" t="s">
        <v>1293</v>
      </c>
      <c r="E240">
        <v>142.69999999999999</v>
      </c>
      <c r="F240">
        <v>158.69999999999999</v>
      </c>
      <c r="G240">
        <v>141.6</v>
      </c>
      <c r="H240">
        <v>144.9</v>
      </c>
      <c r="I240">
        <v>120.8</v>
      </c>
      <c r="J240">
        <v>149.80000000000001</v>
      </c>
      <c r="K240">
        <v>192.4</v>
      </c>
      <c r="L240">
        <v>130.30000000000001</v>
      </c>
      <c r="M240">
        <v>114</v>
      </c>
      <c r="N240">
        <v>143.80000000000001</v>
      </c>
      <c r="O240">
        <v>130</v>
      </c>
      <c r="P240">
        <v>156.4</v>
      </c>
      <c r="Q240">
        <v>149.5</v>
      </c>
      <c r="R240">
        <v>168.6</v>
      </c>
      <c r="S240">
        <v>145.30000000000001</v>
      </c>
      <c r="T240">
        <v>132.19999999999999</v>
      </c>
      <c r="U240">
        <v>143.30000000000001</v>
      </c>
      <c r="V240">
        <v>152.19999999999999</v>
      </c>
      <c r="W240">
        <v>126.6</v>
      </c>
      <c r="X240">
        <v>138.30000000000001</v>
      </c>
      <c r="Y240">
        <v>141.9</v>
      </c>
      <c r="Z240">
        <v>121.2</v>
      </c>
      <c r="AA240">
        <v>135.9</v>
      </c>
      <c r="AB240">
        <v>151.6</v>
      </c>
      <c r="AC240">
        <v>139</v>
      </c>
      <c r="AD240">
        <v>135.69999999999999</v>
      </c>
      <c r="AE240">
        <v>144.69999999999999</v>
      </c>
      <c r="AF240">
        <v>1874.9</v>
      </c>
      <c r="AG240">
        <v>420.8</v>
      </c>
      <c r="AH240">
        <v>963.60000000000014</v>
      </c>
      <c r="AI240">
        <v>3706.7</v>
      </c>
    </row>
    <row r="241" spans="1:35" x14ac:dyDescent="0.25">
      <c r="A241" t="s">
        <v>104</v>
      </c>
      <c r="B241">
        <v>2019</v>
      </c>
      <c r="C241" t="s">
        <v>228</v>
      </c>
      <c r="D241" t="s">
        <v>1293</v>
      </c>
      <c r="E241">
        <v>140.9</v>
      </c>
      <c r="F241">
        <v>160.80000000000001</v>
      </c>
      <c r="G241">
        <v>139.6</v>
      </c>
      <c r="H241">
        <v>145.4</v>
      </c>
      <c r="I241">
        <v>123.5</v>
      </c>
      <c r="J241">
        <v>146.6</v>
      </c>
      <c r="K241">
        <v>173.2</v>
      </c>
      <c r="L241">
        <v>131.6</v>
      </c>
      <c r="M241">
        <v>113.2</v>
      </c>
      <c r="N241">
        <v>144.1</v>
      </c>
      <c r="O241">
        <v>135</v>
      </c>
      <c r="P241">
        <v>156.80000000000001</v>
      </c>
      <c r="Q241">
        <v>147</v>
      </c>
      <c r="R241">
        <v>166.5</v>
      </c>
      <c r="S241">
        <v>149.19999999999999</v>
      </c>
      <c r="T241">
        <v>140.6</v>
      </c>
      <c r="U241">
        <v>147.9</v>
      </c>
      <c r="V241">
        <v>152.19999999999999</v>
      </c>
      <c r="W241">
        <v>139.19999999999999</v>
      </c>
      <c r="X241">
        <v>144.6</v>
      </c>
      <c r="Y241">
        <v>149</v>
      </c>
      <c r="Z241">
        <v>126.1</v>
      </c>
      <c r="AA241">
        <v>141.30000000000001</v>
      </c>
      <c r="AB241">
        <v>155.19999999999999</v>
      </c>
      <c r="AC241">
        <v>139.69999999999999</v>
      </c>
      <c r="AD241">
        <v>140.69999999999999</v>
      </c>
      <c r="AE241">
        <v>145.80000000000001</v>
      </c>
      <c r="AF241">
        <v>1857.6999999999998</v>
      </c>
      <c r="AG241">
        <v>437.69999999999993</v>
      </c>
      <c r="AH241">
        <v>996.60000000000014</v>
      </c>
      <c r="AI241">
        <v>3749.8999999999996</v>
      </c>
    </row>
    <row r="242" spans="1:35" x14ac:dyDescent="0.25">
      <c r="A242" t="s">
        <v>60</v>
      </c>
      <c r="B242">
        <v>2019</v>
      </c>
      <c r="C242" t="s">
        <v>238</v>
      </c>
      <c r="D242" t="s">
        <v>1294</v>
      </c>
      <c r="E242">
        <v>141</v>
      </c>
      <c r="F242">
        <v>161.6</v>
      </c>
      <c r="G242">
        <v>141.19999999999999</v>
      </c>
      <c r="H242">
        <v>146.5</v>
      </c>
      <c r="I242">
        <v>125.6</v>
      </c>
      <c r="J242">
        <v>145.69999999999999</v>
      </c>
      <c r="K242">
        <v>178.8</v>
      </c>
      <c r="L242">
        <v>133.1</v>
      </c>
      <c r="M242">
        <v>113.6</v>
      </c>
      <c r="N242">
        <v>145.5</v>
      </c>
      <c r="O242">
        <v>138.6</v>
      </c>
      <c r="P242">
        <v>157.4</v>
      </c>
      <c r="Q242">
        <v>148.30000000000001</v>
      </c>
      <c r="R242">
        <v>166.3</v>
      </c>
      <c r="S242">
        <v>151.69999999999999</v>
      </c>
      <c r="T242">
        <v>146.69999999999999</v>
      </c>
      <c r="U242">
        <v>151</v>
      </c>
      <c r="V242">
        <v>139.26</v>
      </c>
      <c r="W242">
        <v>147.69999999999999</v>
      </c>
      <c r="X242">
        <v>150.6</v>
      </c>
      <c r="Y242">
        <v>153.69999999999999</v>
      </c>
      <c r="Z242">
        <v>131.69999999999999</v>
      </c>
      <c r="AA242">
        <v>148.69999999999999</v>
      </c>
      <c r="AB242">
        <v>160.69999999999999</v>
      </c>
      <c r="AC242">
        <v>140.30000000000001</v>
      </c>
      <c r="AD242">
        <v>145.69999999999999</v>
      </c>
      <c r="AE242">
        <v>148.30000000000001</v>
      </c>
      <c r="AF242">
        <v>1876.8999999999996</v>
      </c>
      <c r="AG242">
        <v>449.4</v>
      </c>
      <c r="AH242">
        <v>1031.3999999999999</v>
      </c>
      <c r="AI242">
        <v>3810.96</v>
      </c>
    </row>
    <row r="243" spans="1:35" x14ac:dyDescent="0.25">
      <c r="A243" t="s">
        <v>85</v>
      </c>
      <c r="B243">
        <v>2019</v>
      </c>
      <c r="C243" t="s">
        <v>238</v>
      </c>
      <c r="D243" t="s">
        <v>1294</v>
      </c>
      <c r="E243">
        <v>143.5</v>
      </c>
      <c r="F243">
        <v>159.80000000000001</v>
      </c>
      <c r="G243">
        <v>144.69999999999999</v>
      </c>
      <c r="H243">
        <v>145.6</v>
      </c>
      <c r="I243">
        <v>121.1</v>
      </c>
      <c r="J243">
        <v>150.6</v>
      </c>
      <c r="K243">
        <v>207.2</v>
      </c>
      <c r="L243">
        <v>131.19999999999999</v>
      </c>
      <c r="M243">
        <v>114.8</v>
      </c>
      <c r="N243">
        <v>145.19999999999999</v>
      </c>
      <c r="O243">
        <v>130.19999999999999</v>
      </c>
      <c r="P243">
        <v>156.80000000000001</v>
      </c>
      <c r="Q243">
        <v>151.9</v>
      </c>
      <c r="R243">
        <v>169.3</v>
      </c>
      <c r="S243">
        <v>145.9</v>
      </c>
      <c r="T243">
        <v>132.4</v>
      </c>
      <c r="U243">
        <v>143.9</v>
      </c>
      <c r="V243">
        <v>153</v>
      </c>
      <c r="W243">
        <v>128.9</v>
      </c>
      <c r="X243">
        <v>138.69999999999999</v>
      </c>
      <c r="Y243">
        <v>142.4</v>
      </c>
      <c r="Z243">
        <v>121.5</v>
      </c>
      <c r="AA243">
        <v>136.19999999999999</v>
      </c>
      <c r="AB243">
        <v>151.69999999999999</v>
      </c>
      <c r="AC243">
        <v>139.5</v>
      </c>
      <c r="AD243">
        <v>136</v>
      </c>
      <c r="AE243">
        <v>146</v>
      </c>
      <c r="AF243">
        <v>1902.6000000000001</v>
      </c>
      <c r="AG243">
        <v>422.20000000000005</v>
      </c>
      <c r="AH243">
        <v>966</v>
      </c>
      <c r="AI243">
        <v>3742.0000000000005</v>
      </c>
    </row>
    <row r="244" spans="1:35" x14ac:dyDescent="0.25">
      <c r="A244" t="s">
        <v>104</v>
      </c>
      <c r="B244">
        <v>2019</v>
      </c>
      <c r="C244" t="s">
        <v>238</v>
      </c>
      <c r="D244" t="s">
        <v>1294</v>
      </c>
      <c r="E244">
        <v>141.80000000000001</v>
      </c>
      <c r="F244">
        <v>161</v>
      </c>
      <c r="G244">
        <v>142.6</v>
      </c>
      <c r="H244">
        <v>146.19999999999999</v>
      </c>
      <c r="I244">
        <v>123.9</v>
      </c>
      <c r="J244">
        <v>148</v>
      </c>
      <c r="K244">
        <v>188.4</v>
      </c>
      <c r="L244">
        <v>132.5</v>
      </c>
      <c r="M244">
        <v>114</v>
      </c>
      <c r="N244">
        <v>145.4</v>
      </c>
      <c r="O244">
        <v>135.1</v>
      </c>
      <c r="P244">
        <v>157.1</v>
      </c>
      <c r="Q244">
        <v>149.6</v>
      </c>
      <c r="R244">
        <v>167.1</v>
      </c>
      <c r="S244">
        <v>149.4</v>
      </c>
      <c r="T244">
        <v>140.80000000000001</v>
      </c>
      <c r="U244">
        <v>148.19999999999999</v>
      </c>
      <c r="V244">
        <v>153</v>
      </c>
      <c r="W244">
        <v>140.6</v>
      </c>
      <c r="X244">
        <v>145</v>
      </c>
      <c r="Y244">
        <v>149.4</v>
      </c>
      <c r="Z244">
        <v>126.3</v>
      </c>
      <c r="AA244">
        <v>141.69999999999999</v>
      </c>
      <c r="AB244">
        <v>155.4</v>
      </c>
      <c r="AC244">
        <v>140</v>
      </c>
      <c r="AD244">
        <v>141</v>
      </c>
      <c r="AE244">
        <v>147.19999999999999</v>
      </c>
      <c r="AF244">
        <v>1885.5999999999997</v>
      </c>
      <c r="AG244">
        <v>438.40000000000003</v>
      </c>
      <c r="AH244">
        <v>998.8</v>
      </c>
      <c r="AI244">
        <v>3783.4999999999991</v>
      </c>
    </row>
    <row r="245" spans="1:35" x14ac:dyDescent="0.25">
      <c r="A245" t="s">
        <v>60</v>
      </c>
      <c r="B245">
        <v>2019</v>
      </c>
      <c r="C245" t="s">
        <v>264</v>
      </c>
      <c r="D245" t="s">
        <v>1295</v>
      </c>
      <c r="E245">
        <v>141.80000000000001</v>
      </c>
      <c r="F245">
        <v>163.69999999999999</v>
      </c>
      <c r="G245">
        <v>143.80000000000001</v>
      </c>
      <c r="H245">
        <v>147.1</v>
      </c>
      <c r="I245">
        <v>126</v>
      </c>
      <c r="J245">
        <v>146.19999999999999</v>
      </c>
      <c r="K245">
        <v>191.4</v>
      </c>
      <c r="L245">
        <v>136.19999999999999</v>
      </c>
      <c r="M245">
        <v>113.8</v>
      </c>
      <c r="N245">
        <v>147.30000000000001</v>
      </c>
      <c r="O245">
        <v>138.69999999999999</v>
      </c>
      <c r="P245">
        <v>157.69999999999999</v>
      </c>
      <c r="Q245">
        <v>150.9</v>
      </c>
      <c r="R245">
        <v>167.2</v>
      </c>
      <c r="S245">
        <v>152.30000000000001</v>
      </c>
      <c r="T245">
        <v>147</v>
      </c>
      <c r="U245">
        <v>151.5</v>
      </c>
      <c r="V245">
        <v>139.26</v>
      </c>
      <c r="W245">
        <v>148.4</v>
      </c>
      <c r="X245">
        <v>150.9</v>
      </c>
      <c r="Y245">
        <v>154.30000000000001</v>
      </c>
      <c r="Z245">
        <v>132.1</v>
      </c>
      <c r="AA245">
        <v>149.1</v>
      </c>
      <c r="AB245">
        <v>160.80000000000001</v>
      </c>
      <c r="AC245">
        <v>140.6</v>
      </c>
      <c r="AD245">
        <v>146.1</v>
      </c>
      <c r="AE245">
        <v>149.9</v>
      </c>
      <c r="AF245">
        <v>1904.6000000000001</v>
      </c>
      <c r="AG245">
        <v>450.8</v>
      </c>
      <c r="AH245">
        <v>1033.9000000000001</v>
      </c>
      <c r="AI245">
        <v>3844.1600000000003</v>
      </c>
    </row>
    <row r="246" spans="1:35" x14ac:dyDescent="0.25">
      <c r="A246" t="s">
        <v>85</v>
      </c>
      <c r="B246">
        <v>2019</v>
      </c>
      <c r="C246" t="s">
        <v>264</v>
      </c>
      <c r="D246" t="s">
        <v>1295</v>
      </c>
      <c r="E246">
        <v>144.1</v>
      </c>
      <c r="F246">
        <v>162.4</v>
      </c>
      <c r="G246">
        <v>148.4</v>
      </c>
      <c r="H246">
        <v>145.9</v>
      </c>
      <c r="I246">
        <v>121.5</v>
      </c>
      <c r="J246">
        <v>148.80000000000001</v>
      </c>
      <c r="K246">
        <v>215.7</v>
      </c>
      <c r="L246">
        <v>134.6</v>
      </c>
      <c r="M246">
        <v>115</v>
      </c>
      <c r="N246">
        <v>146.30000000000001</v>
      </c>
      <c r="O246">
        <v>130.5</v>
      </c>
      <c r="P246">
        <v>157.19999999999999</v>
      </c>
      <c r="Q246">
        <v>153.6</v>
      </c>
      <c r="R246">
        <v>169.9</v>
      </c>
      <c r="S246">
        <v>146.30000000000001</v>
      </c>
      <c r="T246">
        <v>132.6</v>
      </c>
      <c r="U246">
        <v>144.19999999999999</v>
      </c>
      <c r="V246">
        <v>153.5</v>
      </c>
      <c r="W246">
        <v>132.19999999999999</v>
      </c>
      <c r="X246">
        <v>139.1</v>
      </c>
      <c r="Y246">
        <v>142.80000000000001</v>
      </c>
      <c r="Z246">
        <v>121.7</v>
      </c>
      <c r="AA246">
        <v>136.69999999999999</v>
      </c>
      <c r="AB246">
        <v>151.80000000000001</v>
      </c>
      <c r="AC246">
        <v>139.80000000000001</v>
      </c>
      <c r="AD246">
        <v>136.30000000000001</v>
      </c>
      <c r="AE246">
        <v>147</v>
      </c>
      <c r="AF246">
        <v>1923.9999999999998</v>
      </c>
      <c r="AG246">
        <v>423.09999999999997</v>
      </c>
      <c r="AH246">
        <v>968.19999999999982</v>
      </c>
      <c r="AI246">
        <v>3770.8999999999996</v>
      </c>
    </row>
    <row r="247" spans="1:35" x14ac:dyDescent="0.25">
      <c r="A247" t="s">
        <v>104</v>
      </c>
      <c r="B247">
        <v>2019</v>
      </c>
      <c r="C247" t="s">
        <v>264</v>
      </c>
      <c r="D247" t="s">
        <v>1295</v>
      </c>
      <c r="E247">
        <v>142.5</v>
      </c>
      <c r="F247">
        <v>163.19999999999999</v>
      </c>
      <c r="G247">
        <v>145.6</v>
      </c>
      <c r="H247">
        <v>146.69999999999999</v>
      </c>
      <c r="I247">
        <v>124.3</v>
      </c>
      <c r="J247">
        <v>147.4</v>
      </c>
      <c r="K247">
        <v>199.6</v>
      </c>
      <c r="L247">
        <v>135.69999999999999</v>
      </c>
      <c r="M247">
        <v>114.2</v>
      </c>
      <c r="N247">
        <v>147</v>
      </c>
      <c r="O247">
        <v>135.30000000000001</v>
      </c>
      <c r="P247">
        <v>157.5</v>
      </c>
      <c r="Q247">
        <v>151.9</v>
      </c>
      <c r="R247">
        <v>167.9</v>
      </c>
      <c r="S247">
        <v>149.9</v>
      </c>
      <c r="T247">
        <v>141</v>
      </c>
      <c r="U247">
        <v>148.6</v>
      </c>
      <c r="V247">
        <v>153.5</v>
      </c>
      <c r="W247">
        <v>142.30000000000001</v>
      </c>
      <c r="X247">
        <v>145.30000000000001</v>
      </c>
      <c r="Y247">
        <v>149.9</v>
      </c>
      <c r="Z247">
        <v>126.6</v>
      </c>
      <c r="AA247">
        <v>142.1</v>
      </c>
      <c r="AB247">
        <v>155.5</v>
      </c>
      <c r="AC247">
        <v>140.30000000000001</v>
      </c>
      <c r="AD247">
        <v>141.30000000000001</v>
      </c>
      <c r="AE247">
        <v>148.6</v>
      </c>
      <c r="AF247">
        <v>1910.9</v>
      </c>
      <c r="AG247">
        <v>439.5</v>
      </c>
      <c r="AH247">
        <v>1001</v>
      </c>
      <c r="AI247">
        <v>3815.1000000000004</v>
      </c>
    </row>
    <row r="248" spans="1:35" x14ac:dyDescent="0.25">
      <c r="A248" t="s">
        <v>60</v>
      </c>
      <c r="B248">
        <v>2019</v>
      </c>
      <c r="C248" t="s">
        <v>273</v>
      </c>
      <c r="D248" t="s">
        <v>1296</v>
      </c>
      <c r="E248">
        <v>142.80000000000001</v>
      </c>
      <c r="F248">
        <v>165.3</v>
      </c>
      <c r="G248">
        <v>149.5</v>
      </c>
      <c r="H248">
        <v>148.69999999999999</v>
      </c>
      <c r="I248">
        <v>127.5</v>
      </c>
      <c r="J248">
        <v>144.30000000000001</v>
      </c>
      <c r="K248">
        <v>209.5</v>
      </c>
      <c r="L248">
        <v>138.80000000000001</v>
      </c>
      <c r="M248">
        <v>113.6</v>
      </c>
      <c r="N248">
        <v>149.1</v>
      </c>
      <c r="O248">
        <v>139.30000000000001</v>
      </c>
      <c r="P248">
        <v>158.30000000000001</v>
      </c>
      <c r="Q248">
        <v>154.30000000000001</v>
      </c>
      <c r="R248">
        <v>167.8</v>
      </c>
      <c r="S248">
        <v>152.6</v>
      </c>
      <c r="T248">
        <v>147.30000000000001</v>
      </c>
      <c r="U248">
        <v>151.9</v>
      </c>
      <c r="V248">
        <v>139.26</v>
      </c>
      <c r="W248">
        <v>149.9</v>
      </c>
      <c r="X248">
        <v>151.19999999999999</v>
      </c>
      <c r="Y248">
        <v>154.80000000000001</v>
      </c>
      <c r="Z248">
        <v>135</v>
      </c>
      <c r="AA248">
        <v>149.5</v>
      </c>
      <c r="AB248">
        <v>161.1</v>
      </c>
      <c r="AC248">
        <v>140.6</v>
      </c>
      <c r="AD248">
        <v>147.1</v>
      </c>
      <c r="AE248">
        <v>152.30000000000001</v>
      </c>
      <c r="AF248">
        <v>1940.9999999999995</v>
      </c>
      <c r="AG248">
        <v>451.79999999999995</v>
      </c>
      <c r="AH248">
        <v>1039.3</v>
      </c>
      <c r="AI248">
        <v>3889.06</v>
      </c>
    </row>
    <row r="249" spans="1:35" x14ac:dyDescent="0.25">
      <c r="A249" t="s">
        <v>85</v>
      </c>
      <c r="B249">
        <v>2019</v>
      </c>
      <c r="C249" t="s">
        <v>273</v>
      </c>
      <c r="D249" t="s">
        <v>1296</v>
      </c>
      <c r="E249">
        <v>144.9</v>
      </c>
      <c r="F249">
        <v>164.5</v>
      </c>
      <c r="G249">
        <v>153.69999999999999</v>
      </c>
      <c r="H249">
        <v>147.5</v>
      </c>
      <c r="I249">
        <v>122.7</v>
      </c>
      <c r="J249">
        <v>147.19999999999999</v>
      </c>
      <c r="K249">
        <v>231.5</v>
      </c>
      <c r="L249">
        <v>137.19999999999999</v>
      </c>
      <c r="M249">
        <v>114.7</v>
      </c>
      <c r="N249">
        <v>148</v>
      </c>
      <c r="O249">
        <v>130.80000000000001</v>
      </c>
      <c r="P249">
        <v>157.69999999999999</v>
      </c>
      <c r="Q249">
        <v>156.30000000000001</v>
      </c>
      <c r="R249">
        <v>170.4</v>
      </c>
      <c r="S249">
        <v>146.80000000000001</v>
      </c>
      <c r="T249">
        <v>132.80000000000001</v>
      </c>
      <c r="U249">
        <v>144.6</v>
      </c>
      <c r="V249">
        <v>152.80000000000001</v>
      </c>
      <c r="W249">
        <v>133.6</v>
      </c>
      <c r="X249">
        <v>139.80000000000001</v>
      </c>
      <c r="Y249">
        <v>143.19999999999999</v>
      </c>
      <c r="Z249">
        <v>125.2</v>
      </c>
      <c r="AA249">
        <v>136.80000000000001</v>
      </c>
      <c r="AB249">
        <v>151.9</v>
      </c>
      <c r="AC249">
        <v>140.19999999999999</v>
      </c>
      <c r="AD249">
        <v>137.69999999999999</v>
      </c>
      <c r="AE249">
        <v>148.30000000000001</v>
      </c>
      <c r="AF249">
        <v>1956.7</v>
      </c>
      <c r="AG249">
        <v>424.20000000000005</v>
      </c>
      <c r="AH249">
        <v>974.8</v>
      </c>
      <c r="AI249">
        <v>3812.5</v>
      </c>
    </row>
    <row r="250" spans="1:35" x14ac:dyDescent="0.25">
      <c r="A250" t="s">
        <v>104</v>
      </c>
      <c r="B250">
        <v>2019</v>
      </c>
      <c r="C250" t="s">
        <v>273</v>
      </c>
      <c r="D250" t="s">
        <v>1296</v>
      </c>
      <c r="E250">
        <v>143.5</v>
      </c>
      <c r="F250">
        <v>165</v>
      </c>
      <c r="G250">
        <v>151.1</v>
      </c>
      <c r="H250">
        <v>148.30000000000001</v>
      </c>
      <c r="I250">
        <v>125.7</v>
      </c>
      <c r="J250">
        <v>145.69999999999999</v>
      </c>
      <c r="K250">
        <v>217</v>
      </c>
      <c r="L250">
        <v>138.30000000000001</v>
      </c>
      <c r="M250">
        <v>114</v>
      </c>
      <c r="N250">
        <v>148.69999999999999</v>
      </c>
      <c r="O250">
        <v>135.80000000000001</v>
      </c>
      <c r="P250">
        <v>158</v>
      </c>
      <c r="Q250">
        <v>155</v>
      </c>
      <c r="R250">
        <v>168.5</v>
      </c>
      <c r="S250">
        <v>150.30000000000001</v>
      </c>
      <c r="T250">
        <v>141.30000000000001</v>
      </c>
      <c r="U250">
        <v>149</v>
      </c>
      <c r="V250">
        <v>152.80000000000001</v>
      </c>
      <c r="W250">
        <v>143.69999999999999</v>
      </c>
      <c r="X250">
        <v>145.80000000000001</v>
      </c>
      <c r="Y250">
        <v>150.4</v>
      </c>
      <c r="Z250">
        <v>129.80000000000001</v>
      </c>
      <c r="AA250">
        <v>142.30000000000001</v>
      </c>
      <c r="AB250">
        <v>155.69999999999999</v>
      </c>
      <c r="AC250">
        <v>140.4</v>
      </c>
      <c r="AD250">
        <v>142.5</v>
      </c>
      <c r="AE250">
        <v>150.4</v>
      </c>
      <c r="AF250">
        <v>1946.1000000000001</v>
      </c>
      <c r="AG250">
        <v>440.6</v>
      </c>
      <c r="AH250">
        <v>1006.9</v>
      </c>
      <c r="AI250">
        <v>3858.6000000000004</v>
      </c>
    </row>
    <row r="251" spans="1:35" x14ac:dyDescent="0.25">
      <c r="A251" t="s">
        <v>60</v>
      </c>
      <c r="B251">
        <v>2020</v>
      </c>
      <c r="C251" t="s">
        <v>62</v>
      </c>
      <c r="D251" t="s">
        <v>1297</v>
      </c>
      <c r="E251">
        <v>143.69999999999999</v>
      </c>
      <c r="F251">
        <v>167.3</v>
      </c>
      <c r="G251">
        <v>153.5</v>
      </c>
      <c r="H251">
        <v>150.5</v>
      </c>
      <c r="I251">
        <v>132</v>
      </c>
      <c r="J251">
        <v>142.19999999999999</v>
      </c>
      <c r="K251">
        <v>191.5</v>
      </c>
      <c r="L251">
        <v>141.1</v>
      </c>
      <c r="M251">
        <v>113.8</v>
      </c>
      <c r="N251">
        <v>151.6</v>
      </c>
      <c r="O251">
        <v>139.69999999999999</v>
      </c>
      <c r="P251">
        <v>158.69999999999999</v>
      </c>
      <c r="Q251">
        <v>153</v>
      </c>
      <c r="R251">
        <v>168.6</v>
      </c>
      <c r="S251">
        <v>152.80000000000001</v>
      </c>
      <c r="T251">
        <v>147.4</v>
      </c>
      <c r="U251">
        <v>152.1</v>
      </c>
      <c r="V251">
        <v>139.26</v>
      </c>
      <c r="W251">
        <v>150.4</v>
      </c>
      <c r="X251">
        <v>151.69999999999999</v>
      </c>
      <c r="Y251">
        <v>155.69999999999999</v>
      </c>
      <c r="Z251">
        <v>136.30000000000001</v>
      </c>
      <c r="AA251">
        <v>150.1</v>
      </c>
      <c r="AB251">
        <v>161.69999999999999</v>
      </c>
      <c r="AC251">
        <v>142.5</v>
      </c>
      <c r="AD251">
        <v>148.1</v>
      </c>
      <c r="AE251">
        <v>151.9</v>
      </c>
      <c r="AF251">
        <v>1938.6</v>
      </c>
      <c r="AG251">
        <v>452.30000000000007</v>
      </c>
      <c r="AH251">
        <v>1046.0999999999999</v>
      </c>
      <c r="AI251">
        <v>3895.2599999999998</v>
      </c>
    </row>
    <row r="252" spans="1:35" x14ac:dyDescent="0.25">
      <c r="A252" t="s">
        <v>85</v>
      </c>
      <c r="B252">
        <v>2020</v>
      </c>
      <c r="C252" t="s">
        <v>62</v>
      </c>
      <c r="D252" t="s">
        <v>1297</v>
      </c>
      <c r="E252">
        <v>145.6</v>
      </c>
      <c r="F252">
        <v>167.6</v>
      </c>
      <c r="G252">
        <v>157</v>
      </c>
      <c r="H252">
        <v>149.30000000000001</v>
      </c>
      <c r="I252">
        <v>126.3</v>
      </c>
      <c r="J252">
        <v>144.4</v>
      </c>
      <c r="K252">
        <v>207.8</v>
      </c>
      <c r="L252">
        <v>139.1</v>
      </c>
      <c r="M252">
        <v>114.8</v>
      </c>
      <c r="N252">
        <v>149.5</v>
      </c>
      <c r="O252">
        <v>131.1</v>
      </c>
      <c r="P252">
        <v>158.5</v>
      </c>
      <c r="Q252">
        <v>154.4</v>
      </c>
      <c r="R252">
        <v>170.8</v>
      </c>
      <c r="S252">
        <v>147</v>
      </c>
      <c r="T252">
        <v>133.19999999999999</v>
      </c>
      <c r="U252">
        <v>144.9</v>
      </c>
      <c r="V252">
        <v>153.9</v>
      </c>
      <c r="W252">
        <v>135.1</v>
      </c>
      <c r="X252">
        <v>140.1</v>
      </c>
      <c r="Y252">
        <v>143.80000000000001</v>
      </c>
      <c r="Z252">
        <v>126.1</v>
      </c>
      <c r="AA252">
        <v>137.19999999999999</v>
      </c>
      <c r="AB252">
        <v>152.1</v>
      </c>
      <c r="AC252">
        <v>142.1</v>
      </c>
      <c r="AD252">
        <v>138.4</v>
      </c>
      <c r="AE252">
        <v>148.19999999999999</v>
      </c>
      <c r="AF252">
        <v>1945.3999999999999</v>
      </c>
      <c r="AG252">
        <v>425.1</v>
      </c>
      <c r="AH252">
        <v>979.80000000000007</v>
      </c>
      <c r="AI252">
        <v>3810.1000000000004</v>
      </c>
    </row>
    <row r="253" spans="1:35" x14ac:dyDescent="0.25">
      <c r="A253" t="s">
        <v>104</v>
      </c>
      <c r="B253">
        <v>2020</v>
      </c>
      <c r="C253" t="s">
        <v>62</v>
      </c>
      <c r="D253" t="s">
        <v>1297</v>
      </c>
      <c r="E253">
        <v>144.30000000000001</v>
      </c>
      <c r="F253">
        <v>167.4</v>
      </c>
      <c r="G253">
        <v>154.9</v>
      </c>
      <c r="H253">
        <v>150.1</v>
      </c>
      <c r="I253">
        <v>129.9</v>
      </c>
      <c r="J253">
        <v>143.19999999999999</v>
      </c>
      <c r="K253">
        <v>197</v>
      </c>
      <c r="L253">
        <v>140.4</v>
      </c>
      <c r="M253">
        <v>114.1</v>
      </c>
      <c r="N253">
        <v>150.9</v>
      </c>
      <c r="O253">
        <v>136.1</v>
      </c>
      <c r="P253">
        <v>158.6</v>
      </c>
      <c r="Q253">
        <v>153.5</v>
      </c>
      <c r="R253">
        <v>169.2</v>
      </c>
      <c r="S253">
        <v>150.5</v>
      </c>
      <c r="T253">
        <v>141.5</v>
      </c>
      <c r="U253">
        <v>149.19999999999999</v>
      </c>
      <c r="V253">
        <v>153.9</v>
      </c>
      <c r="W253">
        <v>144.6</v>
      </c>
      <c r="X253">
        <v>146.19999999999999</v>
      </c>
      <c r="Y253">
        <v>151.19999999999999</v>
      </c>
      <c r="Z253">
        <v>130.9</v>
      </c>
      <c r="AA253">
        <v>142.80000000000001</v>
      </c>
      <c r="AB253">
        <v>156.1</v>
      </c>
      <c r="AC253">
        <v>142.30000000000001</v>
      </c>
      <c r="AD253">
        <v>143.4</v>
      </c>
      <c r="AE253">
        <v>150.19999999999999</v>
      </c>
      <c r="AF253">
        <v>1940.3999999999999</v>
      </c>
      <c r="AG253">
        <v>441.2</v>
      </c>
      <c r="AH253">
        <v>1012.9</v>
      </c>
      <c r="AI253">
        <v>3862.2</v>
      </c>
    </row>
    <row r="254" spans="1:35" x14ac:dyDescent="0.25">
      <c r="A254" t="s">
        <v>60</v>
      </c>
      <c r="B254">
        <v>2020</v>
      </c>
      <c r="C254" t="s">
        <v>116</v>
      </c>
      <c r="D254" t="s">
        <v>1298</v>
      </c>
      <c r="E254">
        <v>144.19999999999999</v>
      </c>
      <c r="F254">
        <v>167.5</v>
      </c>
      <c r="G254">
        <v>150.9</v>
      </c>
      <c r="H254">
        <v>150.9</v>
      </c>
      <c r="I254">
        <v>133.69999999999999</v>
      </c>
      <c r="J254">
        <v>140.69999999999999</v>
      </c>
      <c r="K254">
        <v>165.1</v>
      </c>
      <c r="L254">
        <v>141.80000000000001</v>
      </c>
      <c r="M254">
        <v>113.1</v>
      </c>
      <c r="N254">
        <v>152.80000000000001</v>
      </c>
      <c r="O254">
        <v>140.1</v>
      </c>
      <c r="P254">
        <v>159.19999999999999</v>
      </c>
      <c r="Q254">
        <v>149.80000000000001</v>
      </c>
      <c r="R254">
        <v>169.4</v>
      </c>
      <c r="S254">
        <v>153</v>
      </c>
      <c r="T254">
        <v>147.5</v>
      </c>
      <c r="U254">
        <v>152.30000000000001</v>
      </c>
      <c r="V254">
        <v>139.26</v>
      </c>
      <c r="W254">
        <v>152.30000000000001</v>
      </c>
      <c r="X254">
        <v>151.80000000000001</v>
      </c>
      <c r="Y254">
        <v>156.19999999999999</v>
      </c>
      <c r="Z254">
        <v>136</v>
      </c>
      <c r="AA254">
        <v>150.4</v>
      </c>
      <c r="AB254">
        <v>161.9</v>
      </c>
      <c r="AC254">
        <v>143.4</v>
      </c>
      <c r="AD254">
        <v>148.4</v>
      </c>
      <c r="AE254">
        <v>150.4</v>
      </c>
      <c r="AF254">
        <v>1909.7999999999997</v>
      </c>
      <c r="AG254">
        <v>452.8</v>
      </c>
      <c r="AH254">
        <v>1048.0999999999999</v>
      </c>
      <c r="AI254">
        <v>3871.66</v>
      </c>
    </row>
    <row r="255" spans="1:35" x14ac:dyDescent="0.25">
      <c r="A255" t="s">
        <v>85</v>
      </c>
      <c r="B255">
        <v>2020</v>
      </c>
      <c r="C255" t="s">
        <v>116</v>
      </c>
      <c r="D255" t="s">
        <v>1298</v>
      </c>
      <c r="E255">
        <v>146.19999999999999</v>
      </c>
      <c r="F255">
        <v>167.6</v>
      </c>
      <c r="G255">
        <v>153.1</v>
      </c>
      <c r="H255">
        <v>150.69999999999999</v>
      </c>
      <c r="I255">
        <v>127.4</v>
      </c>
      <c r="J255">
        <v>143.1</v>
      </c>
      <c r="K255">
        <v>181.7</v>
      </c>
      <c r="L255">
        <v>139.6</v>
      </c>
      <c r="M255">
        <v>114.6</v>
      </c>
      <c r="N255">
        <v>150.4</v>
      </c>
      <c r="O255">
        <v>131.5</v>
      </c>
      <c r="P255">
        <v>159</v>
      </c>
      <c r="Q255">
        <v>151.69999999999999</v>
      </c>
      <c r="R255">
        <v>172</v>
      </c>
      <c r="S255">
        <v>147.30000000000001</v>
      </c>
      <c r="T255">
        <v>133.5</v>
      </c>
      <c r="U255">
        <v>145.19999999999999</v>
      </c>
      <c r="V255">
        <v>154.80000000000001</v>
      </c>
      <c r="W255">
        <v>138.9</v>
      </c>
      <c r="X255">
        <v>140.4</v>
      </c>
      <c r="Y255">
        <v>144.4</v>
      </c>
      <c r="Z255">
        <v>125.2</v>
      </c>
      <c r="AA255">
        <v>137.69999999999999</v>
      </c>
      <c r="AB255">
        <v>152.19999999999999</v>
      </c>
      <c r="AC255">
        <v>143.5</v>
      </c>
      <c r="AD255">
        <v>138.4</v>
      </c>
      <c r="AE255">
        <v>147.69999999999999</v>
      </c>
      <c r="AF255">
        <v>1916.6</v>
      </c>
      <c r="AG255">
        <v>426</v>
      </c>
      <c r="AH255">
        <v>981.80000000000007</v>
      </c>
      <c r="AI255">
        <v>3790.1000000000004</v>
      </c>
    </row>
    <row r="256" spans="1:35" x14ac:dyDescent="0.25">
      <c r="A256" t="s">
        <v>104</v>
      </c>
      <c r="B256">
        <v>2020</v>
      </c>
      <c r="C256" t="s">
        <v>116</v>
      </c>
      <c r="D256" t="s">
        <v>1298</v>
      </c>
      <c r="E256">
        <v>144.80000000000001</v>
      </c>
      <c r="F256">
        <v>167.5</v>
      </c>
      <c r="G256">
        <v>151.80000000000001</v>
      </c>
      <c r="H256">
        <v>150.80000000000001</v>
      </c>
      <c r="I256">
        <v>131.4</v>
      </c>
      <c r="J256">
        <v>141.80000000000001</v>
      </c>
      <c r="K256">
        <v>170.7</v>
      </c>
      <c r="L256">
        <v>141.1</v>
      </c>
      <c r="M256">
        <v>113.6</v>
      </c>
      <c r="N256">
        <v>152</v>
      </c>
      <c r="O256">
        <v>136.5</v>
      </c>
      <c r="P256">
        <v>159.1</v>
      </c>
      <c r="Q256">
        <v>150.5</v>
      </c>
      <c r="R256">
        <v>170.1</v>
      </c>
      <c r="S256">
        <v>150.80000000000001</v>
      </c>
      <c r="T256">
        <v>141.69999999999999</v>
      </c>
      <c r="U256">
        <v>149.5</v>
      </c>
      <c r="V256">
        <v>154.80000000000001</v>
      </c>
      <c r="W256">
        <v>147.19999999999999</v>
      </c>
      <c r="X256">
        <v>146.4</v>
      </c>
      <c r="Y256">
        <v>151.69999999999999</v>
      </c>
      <c r="Z256">
        <v>130.30000000000001</v>
      </c>
      <c r="AA256">
        <v>143.19999999999999</v>
      </c>
      <c r="AB256">
        <v>156.19999999999999</v>
      </c>
      <c r="AC256">
        <v>143.4</v>
      </c>
      <c r="AD256">
        <v>143.6</v>
      </c>
      <c r="AE256">
        <v>149.1</v>
      </c>
      <c r="AF256">
        <v>1911.6</v>
      </c>
      <c r="AG256">
        <v>442</v>
      </c>
      <c r="AH256">
        <v>1014.8</v>
      </c>
      <c r="AI256">
        <v>3840.4999999999995</v>
      </c>
    </row>
    <row r="257" spans="1:35" x14ac:dyDescent="0.25">
      <c r="A257" t="s">
        <v>60</v>
      </c>
      <c r="B257">
        <v>2020</v>
      </c>
      <c r="C257" t="s">
        <v>138</v>
      </c>
      <c r="D257" t="s">
        <v>1299</v>
      </c>
      <c r="E257">
        <v>144.4</v>
      </c>
      <c r="F257">
        <v>166.8</v>
      </c>
      <c r="G257">
        <v>147.6</v>
      </c>
      <c r="H257">
        <v>151.69999999999999</v>
      </c>
      <c r="I257">
        <v>133.30000000000001</v>
      </c>
      <c r="J257">
        <v>141.80000000000001</v>
      </c>
      <c r="K257">
        <v>152.30000000000001</v>
      </c>
      <c r="L257">
        <v>141.80000000000001</v>
      </c>
      <c r="M257">
        <v>112.6</v>
      </c>
      <c r="N257">
        <v>154</v>
      </c>
      <c r="O257">
        <v>140.1</v>
      </c>
      <c r="P257">
        <v>160</v>
      </c>
      <c r="Q257">
        <v>148.19999999999999</v>
      </c>
      <c r="R257">
        <v>170.5</v>
      </c>
      <c r="S257">
        <v>153.4</v>
      </c>
      <c r="T257">
        <v>147.6</v>
      </c>
      <c r="U257">
        <v>152.5</v>
      </c>
      <c r="V257">
        <v>139.26</v>
      </c>
      <c r="W257">
        <v>153.4</v>
      </c>
      <c r="X257">
        <v>151.5</v>
      </c>
      <c r="Y257">
        <v>156.69999999999999</v>
      </c>
      <c r="Z257">
        <v>135.80000000000001</v>
      </c>
      <c r="AA257">
        <v>151.19999999999999</v>
      </c>
      <c r="AB257">
        <v>161.19999999999999</v>
      </c>
      <c r="AC257">
        <v>145.1</v>
      </c>
      <c r="AD257">
        <v>148.6</v>
      </c>
      <c r="AE257">
        <v>149.80000000000001</v>
      </c>
      <c r="AF257">
        <v>1894.5999999999997</v>
      </c>
      <c r="AG257">
        <v>453.5</v>
      </c>
      <c r="AH257">
        <v>1050.1000000000001</v>
      </c>
      <c r="AI257">
        <v>3861.36</v>
      </c>
    </row>
    <row r="258" spans="1:35" x14ac:dyDescent="0.25">
      <c r="A258" t="s">
        <v>85</v>
      </c>
      <c r="B258">
        <v>2020</v>
      </c>
      <c r="C258" t="s">
        <v>138</v>
      </c>
      <c r="D258" t="s">
        <v>1299</v>
      </c>
      <c r="E258">
        <v>146.5</v>
      </c>
      <c r="F258">
        <v>167.5</v>
      </c>
      <c r="G258">
        <v>148.9</v>
      </c>
      <c r="H258">
        <v>151.1</v>
      </c>
      <c r="I258">
        <v>127.5</v>
      </c>
      <c r="J258">
        <v>143.30000000000001</v>
      </c>
      <c r="K258">
        <v>167</v>
      </c>
      <c r="L258">
        <v>139.69999999999999</v>
      </c>
      <c r="M258">
        <v>114.4</v>
      </c>
      <c r="N258">
        <v>151.5</v>
      </c>
      <c r="O258">
        <v>131.9</v>
      </c>
      <c r="P258">
        <v>159.1</v>
      </c>
      <c r="Q258">
        <v>150.1</v>
      </c>
      <c r="R258">
        <v>173.3</v>
      </c>
      <c r="S258">
        <v>147.69999999999999</v>
      </c>
      <c r="T258">
        <v>133.80000000000001</v>
      </c>
      <c r="U258">
        <v>145.6</v>
      </c>
      <c r="V258">
        <v>154.5</v>
      </c>
      <c r="W258">
        <v>141.4</v>
      </c>
      <c r="X258">
        <v>140.80000000000001</v>
      </c>
      <c r="Y258">
        <v>145</v>
      </c>
      <c r="Z258">
        <v>124.6</v>
      </c>
      <c r="AA258">
        <v>137.9</v>
      </c>
      <c r="AB258">
        <v>152.5</v>
      </c>
      <c r="AC258">
        <v>145.30000000000001</v>
      </c>
      <c r="AD258">
        <v>138.69999999999999</v>
      </c>
      <c r="AE258">
        <v>147.30000000000001</v>
      </c>
      <c r="AF258">
        <v>1898.5</v>
      </c>
      <c r="AG258">
        <v>427.1</v>
      </c>
      <c r="AH258">
        <v>984.8</v>
      </c>
      <c r="AI258">
        <v>3779.6</v>
      </c>
    </row>
    <row r="259" spans="1:35" x14ac:dyDescent="0.25">
      <c r="A259" t="s">
        <v>104</v>
      </c>
      <c r="B259">
        <v>2020</v>
      </c>
      <c r="C259" t="s">
        <v>138</v>
      </c>
      <c r="D259" t="s">
        <v>1299</v>
      </c>
      <c r="E259">
        <v>145.1</v>
      </c>
      <c r="F259">
        <v>167</v>
      </c>
      <c r="G259">
        <v>148.1</v>
      </c>
      <c r="H259">
        <v>151.5</v>
      </c>
      <c r="I259">
        <v>131.19999999999999</v>
      </c>
      <c r="J259">
        <v>142.5</v>
      </c>
      <c r="K259">
        <v>157.30000000000001</v>
      </c>
      <c r="L259">
        <v>141.1</v>
      </c>
      <c r="M259">
        <v>113.2</v>
      </c>
      <c r="N259">
        <v>153.19999999999999</v>
      </c>
      <c r="O259">
        <v>136.69999999999999</v>
      </c>
      <c r="P259">
        <v>159.6</v>
      </c>
      <c r="Q259">
        <v>148.9</v>
      </c>
      <c r="R259">
        <v>171.2</v>
      </c>
      <c r="S259">
        <v>151.19999999999999</v>
      </c>
      <c r="T259">
        <v>141.9</v>
      </c>
      <c r="U259">
        <v>149.80000000000001</v>
      </c>
      <c r="V259">
        <v>154.5</v>
      </c>
      <c r="W259">
        <v>148.9</v>
      </c>
      <c r="X259">
        <v>146.4</v>
      </c>
      <c r="Y259">
        <v>152.30000000000001</v>
      </c>
      <c r="Z259">
        <v>129.9</v>
      </c>
      <c r="AA259">
        <v>143.69999999999999</v>
      </c>
      <c r="AB259">
        <v>156.1</v>
      </c>
      <c r="AC259">
        <v>145.19999999999999</v>
      </c>
      <c r="AD259">
        <v>143.80000000000001</v>
      </c>
      <c r="AE259">
        <v>148.6</v>
      </c>
      <c r="AF259">
        <v>1895.4</v>
      </c>
      <c r="AG259">
        <v>442.90000000000003</v>
      </c>
      <c r="AH259">
        <v>1017.3999999999999</v>
      </c>
      <c r="AI259">
        <v>3830.2999999999997</v>
      </c>
    </row>
    <row r="260" spans="1:35" x14ac:dyDescent="0.25">
      <c r="A260" t="s">
        <v>60</v>
      </c>
      <c r="B260">
        <v>2020</v>
      </c>
      <c r="C260" t="s">
        <v>154</v>
      </c>
      <c r="D260" t="s">
        <v>1300</v>
      </c>
      <c r="E260">
        <v>147.19999999999999</v>
      </c>
      <c r="G260">
        <v>146.9</v>
      </c>
      <c r="H260">
        <v>155.6</v>
      </c>
      <c r="I260">
        <v>137.1</v>
      </c>
      <c r="J260">
        <v>147.30000000000001</v>
      </c>
      <c r="K260">
        <v>162.69999999999999</v>
      </c>
      <c r="L260">
        <v>150.19999999999999</v>
      </c>
      <c r="M260">
        <v>119.8</v>
      </c>
      <c r="N260">
        <v>158.69999999999999</v>
      </c>
      <c r="O260">
        <v>139.19999999999999</v>
      </c>
      <c r="Q260">
        <v>150.1</v>
      </c>
      <c r="V260">
        <v>139.26</v>
      </c>
      <c r="W260">
        <v>148.4</v>
      </c>
      <c r="Y260">
        <v>154.30000000000001</v>
      </c>
      <c r="AF260">
        <v>1371.6999999999998</v>
      </c>
      <c r="AG260">
        <v>0</v>
      </c>
      <c r="AH260">
        <v>154.30000000000001</v>
      </c>
      <c r="AI260">
        <v>1813.6599999999999</v>
      </c>
    </row>
    <row r="261" spans="1:35" x14ac:dyDescent="0.25">
      <c r="A261" t="s">
        <v>85</v>
      </c>
      <c r="B261">
        <v>2020</v>
      </c>
      <c r="C261" t="s">
        <v>154</v>
      </c>
      <c r="D261" t="s">
        <v>1300</v>
      </c>
      <c r="E261">
        <v>151.80000000000001</v>
      </c>
      <c r="G261">
        <v>151.9</v>
      </c>
      <c r="H261">
        <v>155.5</v>
      </c>
      <c r="I261">
        <v>131.6</v>
      </c>
      <c r="J261">
        <v>152.9</v>
      </c>
      <c r="K261">
        <v>180</v>
      </c>
      <c r="L261">
        <v>150.80000000000001</v>
      </c>
      <c r="M261">
        <v>121.2</v>
      </c>
      <c r="N261">
        <v>154</v>
      </c>
      <c r="O261">
        <v>133.5</v>
      </c>
      <c r="Q261">
        <v>153.5</v>
      </c>
      <c r="V261">
        <v>155.6</v>
      </c>
      <c r="W261">
        <v>137.1</v>
      </c>
      <c r="Y261">
        <v>144.80000000000001</v>
      </c>
      <c r="AF261">
        <v>1376.4</v>
      </c>
      <c r="AG261">
        <v>0</v>
      </c>
      <c r="AH261">
        <v>144.80000000000001</v>
      </c>
      <c r="AI261">
        <v>1813.8999999999999</v>
      </c>
    </row>
    <row r="262" spans="1:35" x14ac:dyDescent="0.25">
      <c r="A262" t="s">
        <v>104</v>
      </c>
      <c r="B262">
        <v>2020</v>
      </c>
      <c r="C262" t="s">
        <v>154</v>
      </c>
      <c r="D262" t="s">
        <v>1300</v>
      </c>
      <c r="E262">
        <v>148.69999999999999</v>
      </c>
      <c r="G262">
        <v>148.80000000000001</v>
      </c>
      <c r="H262">
        <v>155.6</v>
      </c>
      <c r="I262">
        <v>135.1</v>
      </c>
      <c r="J262">
        <v>149.9</v>
      </c>
      <c r="K262">
        <v>168.6</v>
      </c>
      <c r="L262">
        <v>150.4</v>
      </c>
      <c r="M262">
        <v>120.3</v>
      </c>
      <c r="N262">
        <v>157.1</v>
      </c>
      <c r="O262">
        <v>136.80000000000001</v>
      </c>
      <c r="Q262">
        <v>151.4</v>
      </c>
      <c r="V262">
        <v>155.6</v>
      </c>
      <c r="W262">
        <v>144.1</v>
      </c>
      <c r="Y262">
        <v>150.69999999999999</v>
      </c>
      <c r="AF262">
        <v>1373.3000000000002</v>
      </c>
      <c r="AG262">
        <v>0</v>
      </c>
      <c r="AH262">
        <v>150.69999999999999</v>
      </c>
      <c r="AI262">
        <v>1823.7</v>
      </c>
    </row>
    <row r="263" spans="1:35" x14ac:dyDescent="0.25">
      <c r="A263" t="s">
        <v>60</v>
      </c>
      <c r="B263">
        <v>2020</v>
      </c>
      <c r="C263" t="s">
        <v>167</v>
      </c>
      <c r="D263" t="s">
        <v>1301</v>
      </c>
      <c r="V263">
        <v>139.26</v>
      </c>
      <c r="AF263">
        <v>0</v>
      </c>
      <c r="AG263">
        <v>0</v>
      </c>
      <c r="AH263">
        <v>0</v>
      </c>
      <c r="AI263">
        <v>139.26</v>
      </c>
    </row>
    <row r="264" spans="1:35" x14ac:dyDescent="0.25">
      <c r="A264" t="s">
        <v>85</v>
      </c>
      <c r="B264">
        <v>2020</v>
      </c>
      <c r="C264" t="s">
        <v>167</v>
      </c>
      <c r="D264" t="s">
        <v>1301</v>
      </c>
      <c r="V264">
        <v>139.26</v>
      </c>
      <c r="AF264">
        <v>0</v>
      </c>
      <c r="AG264">
        <v>0</v>
      </c>
      <c r="AH264">
        <v>0</v>
      </c>
      <c r="AI264">
        <v>139.26</v>
      </c>
    </row>
    <row r="265" spans="1:35" x14ac:dyDescent="0.25">
      <c r="A265" t="s">
        <v>104</v>
      </c>
      <c r="B265">
        <v>2020</v>
      </c>
      <c r="C265" t="s">
        <v>167</v>
      </c>
      <c r="D265" t="s">
        <v>1301</v>
      </c>
      <c r="V265">
        <v>139.26</v>
      </c>
      <c r="AF265">
        <v>0</v>
      </c>
      <c r="AG265">
        <v>0</v>
      </c>
      <c r="AH265">
        <v>0</v>
      </c>
      <c r="AI265">
        <v>139.26</v>
      </c>
    </row>
    <row r="266" spans="1:35" x14ac:dyDescent="0.25">
      <c r="A266" t="s">
        <v>60</v>
      </c>
      <c r="B266">
        <v>2020</v>
      </c>
      <c r="C266" t="s">
        <v>177</v>
      </c>
      <c r="D266" t="s">
        <v>1302</v>
      </c>
      <c r="E266">
        <v>148.19999999999999</v>
      </c>
      <c r="F266">
        <v>190.3</v>
      </c>
      <c r="G266">
        <v>149.4</v>
      </c>
      <c r="H266">
        <v>153.30000000000001</v>
      </c>
      <c r="I266">
        <v>138.19999999999999</v>
      </c>
      <c r="J266">
        <v>143.19999999999999</v>
      </c>
      <c r="K266">
        <v>148.9</v>
      </c>
      <c r="L266">
        <v>150.30000000000001</v>
      </c>
      <c r="M266">
        <v>113.2</v>
      </c>
      <c r="N266">
        <v>159.80000000000001</v>
      </c>
      <c r="O266">
        <v>142.1</v>
      </c>
      <c r="P266">
        <v>161.80000000000001</v>
      </c>
      <c r="Q266">
        <v>152.30000000000001</v>
      </c>
      <c r="R266">
        <v>182.4</v>
      </c>
      <c r="S266">
        <v>154.69999999999999</v>
      </c>
      <c r="T266">
        <v>150</v>
      </c>
      <c r="U266">
        <v>154.1</v>
      </c>
      <c r="V266">
        <v>139.26</v>
      </c>
      <c r="W266">
        <v>144.9</v>
      </c>
      <c r="X266">
        <v>151.69999999999999</v>
      </c>
      <c r="Y266">
        <v>158.19999999999999</v>
      </c>
      <c r="Z266">
        <v>141.4</v>
      </c>
      <c r="AA266">
        <v>153.19999999999999</v>
      </c>
      <c r="AB266">
        <v>161.80000000000001</v>
      </c>
      <c r="AC266">
        <v>151.19999999999999</v>
      </c>
      <c r="AD266">
        <v>151.69999999999999</v>
      </c>
      <c r="AE266">
        <v>152.69999999999999</v>
      </c>
      <c r="AF266">
        <v>1951</v>
      </c>
      <c r="AG266">
        <v>458.79999999999995</v>
      </c>
      <c r="AH266">
        <v>1069.2</v>
      </c>
      <c r="AI266">
        <v>3945.56</v>
      </c>
    </row>
    <row r="267" spans="1:35" x14ac:dyDescent="0.25">
      <c r="A267" t="s">
        <v>85</v>
      </c>
      <c r="B267">
        <v>2020</v>
      </c>
      <c r="C267" t="s">
        <v>177</v>
      </c>
      <c r="D267" t="s">
        <v>1302</v>
      </c>
      <c r="E267">
        <v>152.69999999999999</v>
      </c>
      <c r="F267">
        <v>197</v>
      </c>
      <c r="G267">
        <v>154.6</v>
      </c>
      <c r="H267">
        <v>153.4</v>
      </c>
      <c r="I267">
        <v>132.9</v>
      </c>
      <c r="J267">
        <v>151.80000000000001</v>
      </c>
      <c r="K267">
        <v>171.2</v>
      </c>
      <c r="L267">
        <v>152</v>
      </c>
      <c r="M267">
        <v>116.3</v>
      </c>
      <c r="N267">
        <v>158.80000000000001</v>
      </c>
      <c r="O267">
        <v>135.6</v>
      </c>
      <c r="P267">
        <v>161.69999999999999</v>
      </c>
      <c r="Q267">
        <v>157</v>
      </c>
      <c r="R267">
        <v>186.7</v>
      </c>
      <c r="S267">
        <v>149.1</v>
      </c>
      <c r="T267">
        <v>136.6</v>
      </c>
      <c r="U267">
        <v>147.19999999999999</v>
      </c>
      <c r="V267">
        <v>154.69999999999999</v>
      </c>
      <c r="W267">
        <v>137.1</v>
      </c>
      <c r="X267">
        <v>140.4</v>
      </c>
      <c r="Y267">
        <v>148.1</v>
      </c>
      <c r="Z267">
        <v>129.30000000000001</v>
      </c>
      <c r="AA267">
        <v>144.5</v>
      </c>
      <c r="AB267">
        <v>152.5</v>
      </c>
      <c r="AC267">
        <v>152.19999999999999</v>
      </c>
      <c r="AD267">
        <v>142</v>
      </c>
      <c r="AE267">
        <v>150.80000000000001</v>
      </c>
      <c r="AF267">
        <v>1994.9999999999998</v>
      </c>
      <c r="AG267">
        <v>432.9</v>
      </c>
      <c r="AH267">
        <v>1009</v>
      </c>
      <c r="AI267">
        <v>3915.3999999999992</v>
      </c>
    </row>
    <row r="268" spans="1:35" x14ac:dyDescent="0.25">
      <c r="A268" t="s">
        <v>104</v>
      </c>
      <c r="B268">
        <v>2020</v>
      </c>
      <c r="C268" t="s">
        <v>177</v>
      </c>
      <c r="D268" t="s">
        <v>1302</v>
      </c>
      <c r="E268">
        <v>149.6</v>
      </c>
      <c r="F268">
        <v>192.7</v>
      </c>
      <c r="G268">
        <v>151.4</v>
      </c>
      <c r="H268">
        <v>153.30000000000001</v>
      </c>
      <c r="I268">
        <v>136.30000000000001</v>
      </c>
      <c r="J268">
        <v>147.19999999999999</v>
      </c>
      <c r="K268">
        <v>156.5</v>
      </c>
      <c r="L268">
        <v>150.9</v>
      </c>
      <c r="M268">
        <v>114.2</v>
      </c>
      <c r="N268">
        <v>159.5</v>
      </c>
      <c r="O268">
        <v>139.4</v>
      </c>
      <c r="P268">
        <v>161.80000000000001</v>
      </c>
      <c r="Q268">
        <v>154</v>
      </c>
      <c r="R268">
        <v>183.5</v>
      </c>
      <c r="S268">
        <v>152.5</v>
      </c>
      <c r="T268">
        <v>144.4</v>
      </c>
      <c r="U268">
        <v>151.4</v>
      </c>
      <c r="V268">
        <v>154.69999999999999</v>
      </c>
      <c r="W268">
        <v>141.9</v>
      </c>
      <c r="X268">
        <v>146.4</v>
      </c>
      <c r="Y268">
        <v>154.4</v>
      </c>
      <c r="Z268">
        <v>135</v>
      </c>
      <c r="AA268">
        <v>148.30000000000001</v>
      </c>
      <c r="AB268">
        <v>156.4</v>
      </c>
      <c r="AC268">
        <v>151.6</v>
      </c>
      <c r="AD268">
        <v>147</v>
      </c>
      <c r="AE268">
        <v>151.80000000000001</v>
      </c>
      <c r="AF268">
        <v>1966.8000000000002</v>
      </c>
      <c r="AG268">
        <v>448.29999999999995</v>
      </c>
      <c r="AH268">
        <v>1039.0999999999999</v>
      </c>
      <c r="AI268">
        <v>3934.3</v>
      </c>
    </row>
    <row r="269" spans="1:35" x14ac:dyDescent="0.25">
      <c r="A269" t="s">
        <v>60</v>
      </c>
      <c r="B269">
        <v>2020</v>
      </c>
      <c r="C269" t="s">
        <v>194</v>
      </c>
      <c r="D269" t="s">
        <v>1303</v>
      </c>
      <c r="E269">
        <v>148.19999999999999</v>
      </c>
      <c r="F269">
        <v>190.3</v>
      </c>
      <c r="G269">
        <v>149.4</v>
      </c>
      <c r="H269">
        <v>153.30000000000001</v>
      </c>
      <c r="I269">
        <v>138.19999999999999</v>
      </c>
      <c r="J269">
        <v>143.19999999999999</v>
      </c>
      <c r="K269">
        <v>148.9</v>
      </c>
      <c r="L269">
        <v>150.30000000000001</v>
      </c>
      <c r="M269">
        <v>113.2</v>
      </c>
      <c r="N269">
        <v>159.80000000000001</v>
      </c>
      <c r="O269">
        <v>142.1</v>
      </c>
      <c r="P269">
        <v>161.80000000000001</v>
      </c>
      <c r="Q269">
        <v>152.30000000000001</v>
      </c>
      <c r="R269">
        <v>182.4</v>
      </c>
      <c r="S269">
        <v>154.69999999999999</v>
      </c>
      <c r="T269">
        <v>150</v>
      </c>
      <c r="U269">
        <v>154.1</v>
      </c>
      <c r="V269">
        <v>139.26</v>
      </c>
      <c r="W269">
        <v>144.9</v>
      </c>
      <c r="X269">
        <v>151.69999999999999</v>
      </c>
      <c r="Y269">
        <v>158.19999999999999</v>
      </c>
      <c r="Z269">
        <v>141.4</v>
      </c>
      <c r="AA269">
        <v>153.19999999999999</v>
      </c>
      <c r="AB269">
        <v>161.80000000000001</v>
      </c>
      <c r="AC269">
        <v>151.19999999999999</v>
      </c>
      <c r="AD269">
        <v>151.69999999999999</v>
      </c>
      <c r="AE269">
        <v>152.69999999999999</v>
      </c>
      <c r="AF269">
        <v>1951</v>
      </c>
      <c r="AG269">
        <v>458.79999999999995</v>
      </c>
      <c r="AH269">
        <v>1069.2</v>
      </c>
      <c r="AI269">
        <v>3945.56</v>
      </c>
    </row>
    <row r="270" spans="1:35" x14ac:dyDescent="0.25">
      <c r="A270" t="s">
        <v>85</v>
      </c>
      <c r="B270">
        <v>2020</v>
      </c>
      <c r="C270" t="s">
        <v>194</v>
      </c>
      <c r="D270" t="s">
        <v>1303</v>
      </c>
      <c r="E270">
        <v>152.69999999999999</v>
      </c>
      <c r="F270">
        <v>197</v>
      </c>
      <c r="G270">
        <v>154.6</v>
      </c>
      <c r="H270">
        <v>153.4</v>
      </c>
      <c r="I270">
        <v>132.9</v>
      </c>
      <c r="J270">
        <v>151.80000000000001</v>
      </c>
      <c r="K270">
        <v>171.2</v>
      </c>
      <c r="L270">
        <v>152</v>
      </c>
      <c r="M270">
        <v>116.3</v>
      </c>
      <c r="N270">
        <v>158.80000000000001</v>
      </c>
      <c r="O270">
        <v>135.6</v>
      </c>
      <c r="P270">
        <v>161.69999999999999</v>
      </c>
      <c r="Q270">
        <v>157</v>
      </c>
      <c r="R270">
        <v>186.7</v>
      </c>
      <c r="S270">
        <v>149.1</v>
      </c>
      <c r="T270">
        <v>136.6</v>
      </c>
      <c r="U270">
        <v>147.19999999999999</v>
      </c>
      <c r="V270">
        <v>154.69999999999999</v>
      </c>
      <c r="W270">
        <v>137.1</v>
      </c>
      <c r="X270">
        <v>140.4</v>
      </c>
      <c r="Y270">
        <v>148.1</v>
      </c>
      <c r="Z270">
        <v>129.30000000000001</v>
      </c>
      <c r="AA270">
        <v>144.5</v>
      </c>
      <c r="AB270">
        <v>152.5</v>
      </c>
      <c r="AC270">
        <v>152.19999999999999</v>
      </c>
      <c r="AD270">
        <v>142</v>
      </c>
      <c r="AE270">
        <v>150.80000000000001</v>
      </c>
      <c r="AF270">
        <v>1994.9999999999998</v>
      </c>
      <c r="AG270">
        <v>432.9</v>
      </c>
      <c r="AH270">
        <v>1009</v>
      </c>
      <c r="AI270">
        <v>3915.3999999999992</v>
      </c>
    </row>
    <row r="271" spans="1:35" x14ac:dyDescent="0.25">
      <c r="A271" t="s">
        <v>104</v>
      </c>
      <c r="B271">
        <v>2020</v>
      </c>
      <c r="C271" t="s">
        <v>194</v>
      </c>
      <c r="D271" t="s">
        <v>1303</v>
      </c>
      <c r="E271">
        <v>149.6</v>
      </c>
      <c r="F271">
        <v>192.7</v>
      </c>
      <c r="G271">
        <v>151.4</v>
      </c>
      <c r="H271">
        <v>153.30000000000001</v>
      </c>
      <c r="I271">
        <v>136.30000000000001</v>
      </c>
      <c r="J271">
        <v>147.19999999999999</v>
      </c>
      <c r="K271">
        <v>156.5</v>
      </c>
      <c r="L271">
        <v>150.9</v>
      </c>
      <c r="M271">
        <v>114.2</v>
      </c>
      <c r="N271">
        <v>159.5</v>
      </c>
      <c r="O271">
        <v>139.4</v>
      </c>
      <c r="P271">
        <v>161.80000000000001</v>
      </c>
      <c r="Q271">
        <v>154</v>
      </c>
      <c r="R271">
        <v>183.5</v>
      </c>
      <c r="S271">
        <v>152.5</v>
      </c>
      <c r="T271">
        <v>144.4</v>
      </c>
      <c r="U271">
        <v>151.4</v>
      </c>
      <c r="V271">
        <v>154.69999999999999</v>
      </c>
      <c r="W271">
        <v>141.9</v>
      </c>
      <c r="X271">
        <v>146.4</v>
      </c>
      <c r="Y271">
        <v>154.4</v>
      </c>
      <c r="Z271">
        <v>135</v>
      </c>
      <c r="AA271">
        <v>148.30000000000001</v>
      </c>
      <c r="AB271">
        <v>156.4</v>
      </c>
      <c r="AC271">
        <v>151.6</v>
      </c>
      <c r="AD271">
        <v>147</v>
      </c>
      <c r="AE271">
        <v>151.80000000000001</v>
      </c>
      <c r="AF271">
        <v>1966.8000000000002</v>
      </c>
      <c r="AG271">
        <v>448.29999999999995</v>
      </c>
      <c r="AH271">
        <v>1039.0999999999999</v>
      </c>
      <c r="AI271">
        <v>3934.3</v>
      </c>
    </row>
    <row r="272" spans="1:35" x14ac:dyDescent="0.25">
      <c r="A272" t="s">
        <v>60</v>
      </c>
      <c r="B272">
        <v>2020</v>
      </c>
      <c r="C272" t="s">
        <v>213</v>
      </c>
      <c r="D272" t="s">
        <v>1304</v>
      </c>
      <c r="E272">
        <v>147.6</v>
      </c>
      <c r="F272">
        <v>187.2</v>
      </c>
      <c r="G272">
        <v>148.4</v>
      </c>
      <c r="H272">
        <v>153.30000000000001</v>
      </c>
      <c r="I272">
        <v>139.80000000000001</v>
      </c>
      <c r="J272">
        <v>146.9</v>
      </c>
      <c r="K272">
        <v>171</v>
      </c>
      <c r="L272">
        <v>149.9</v>
      </c>
      <c r="M272">
        <v>114.2</v>
      </c>
      <c r="N272">
        <v>160</v>
      </c>
      <c r="O272">
        <v>143.5</v>
      </c>
      <c r="P272">
        <v>161.5</v>
      </c>
      <c r="Q272">
        <v>155.30000000000001</v>
      </c>
      <c r="R272">
        <v>180.9</v>
      </c>
      <c r="S272">
        <v>155.1</v>
      </c>
      <c r="T272">
        <v>149.30000000000001</v>
      </c>
      <c r="U272">
        <v>154.30000000000001</v>
      </c>
      <c r="V272">
        <v>139.26</v>
      </c>
      <c r="W272">
        <v>145.80000000000001</v>
      </c>
      <c r="X272">
        <v>151.9</v>
      </c>
      <c r="Y272">
        <v>158.80000000000001</v>
      </c>
      <c r="Z272">
        <v>143.6</v>
      </c>
      <c r="AA272">
        <v>152.19999999999999</v>
      </c>
      <c r="AB272">
        <v>162.69999999999999</v>
      </c>
      <c r="AC272">
        <v>153.6</v>
      </c>
      <c r="AD272">
        <v>153</v>
      </c>
      <c r="AE272">
        <v>154.69999999999999</v>
      </c>
      <c r="AF272">
        <v>1978.6</v>
      </c>
      <c r="AG272">
        <v>458.7</v>
      </c>
      <c r="AH272">
        <v>1075.8000000000002</v>
      </c>
      <c r="AI272">
        <v>3979.0600000000004</v>
      </c>
    </row>
    <row r="273" spans="1:35" x14ac:dyDescent="0.25">
      <c r="A273" t="s">
        <v>85</v>
      </c>
      <c r="B273">
        <v>2020</v>
      </c>
      <c r="C273" t="s">
        <v>213</v>
      </c>
      <c r="D273" t="s">
        <v>1304</v>
      </c>
      <c r="E273">
        <v>151.6</v>
      </c>
      <c r="F273">
        <v>197.8</v>
      </c>
      <c r="G273">
        <v>154.5</v>
      </c>
      <c r="H273">
        <v>153.4</v>
      </c>
      <c r="I273">
        <v>133.4</v>
      </c>
      <c r="J273">
        <v>154.5</v>
      </c>
      <c r="K273">
        <v>191.9</v>
      </c>
      <c r="L273">
        <v>151.30000000000001</v>
      </c>
      <c r="M273">
        <v>116.8</v>
      </c>
      <c r="N273">
        <v>160</v>
      </c>
      <c r="O273">
        <v>136.5</v>
      </c>
      <c r="P273">
        <v>163.30000000000001</v>
      </c>
      <c r="Q273">
        <v>159.9</v>
      </c>
      <c r="R273">
        <v>187.2</v>
      </c>
      <c r="S273">
        <v>150</v>
      </c>
      <c r="T273">
        <v>135.19999999999999</v>
      </c>
      <c r="U273">
        <v>147.80000000000001</v>
      </c>
      <c r="V273">
        <v>155.5</v>
      </c>
      <c r="W273">
        <v>138.30000000000001</v>
      </c>
      <c r="X273">
        <v>144.5</v>
      </c>
      <c r="Y273">
        <v>148.69999999999999</v>
      </c>
      <c r="Z273">
        <v>133.9</v>
      </c>
      <c r="AA273">
        <v>141.19999999999999</v>
      </c>
      <c r="AB273">
        <v>155.5</v>
      </c>
      <c r="AC273">
        <v>155.19999999999999</v>
      </c>
      <c r="AD273">
        <v>144.80000000000001</v>
      </c>
      <c r="AE273">
        <v>152.9</v>
      </c>
      <c r="AF273">
        <v>2024.8999999999999</v>
      </c>
      <c r="AG273">
        <v>433</v>
      </c>
      <c r="AH273">
        <v>1023.8</v>
      </c>
      <c r="AI273">
        <v>3962.7</v>
      </c>
    </row>
    <row r="274" spans="1:35" x14ac:dyDescent="0.25">
      <c r="A274" t="s">
        <v>104</v>
      </c>
      <c r="B274">
        <v>2020</v>
      </c>
      <c r="C274" t="s">
        <v>213</v>
      </c>
      <c r="D274" t="s">
        <v>1304</v>
      </c>
      <c r="E274">
        <v>148.9</v>
      </c>
      <c r="F274">
        <v>190.9</v>
      </c>
      <c r="G274">
        <v>150.80000000000001</v>
      </c>
      <c r="H274">
        <v>153.30000000000001</v>
      </c>
      <c r="I274">
        <v>137.4</v>
      </c>
      <c r="J274">
        <v>150.4</v>
      </c>
      <c r="K274">
        <v>178.1</v>
      </c>
      <c r="L274">
        <v>150.4</v>
      </c>
      <c r="M274">
        <v>115.1</v>
      </c>
      <c r="N274">
        <v>160</v>
      </c>
      <c r="O274">
        <v>140.6</v>
      </c>
      <c r="P274">
        <v>162.30000000000001</v>
      </c>
      <c r="Q274">
        <v>157</v>
      </c>
      <c r="R274">
        <v>182.6</v>
      </c>
      <c r="S274">
        <v>153.1</v>
      </c>
      <c r="T274">
        <v>143.4</v>
      </c>
      <c r="U274">
        <v>151.69999999999999</v>
      </c>
      <c r="V274">
        <v>155.5</v>
      </c>
      <c r="W274">
        <v>143</v>
      </c>
      <c r="X274">
        <v>148.4</v>
      </c>
      <c r="Y274">
        <v>155</v>
      </c>
      <c r="Z274">
        <v>138.5</v>
      </c>
      <c r="AA274">
        <v>146</v>
      </c>
      <c r="AB274">
        <v>158.5</v>
      </c>
      <c r="AC274">
        <v>154.30000000000001</v>
      </c>
      <c r="AD274">
        <v>149</v>
      </c>
      <c r="AE274">
        <v>153.9</v>
      </c>
      <c r="AF274">
        <v>1995.1999999999998</v>
      </c>
      <c r="AG274">
        <v>448.2</v>
      </c>
      <c r="AH274">
        <v>1049.7</v>
      </c>
      <c r="AI274">
        <v>3974.1999999999994</v>
      </c>
    </row>
    <row r="275" spans="1:35" x14ac:dyDescent="0.25">
      <c r="A275" t="s">
        <v>60</v>
      </c>
      <c r="B275">
        <v>2020</v>
      </c>
      <c r="C275" t="s">
        <v>228</v>
      </c>
      <c r="D275" t="s">
        <v>1305</v>
      </c>
      <c r="E275">
        <v>146.9</v>
      </c>
      <c r="F275">
        <v>183.9</v>
      </c>
      <c r="G275">
        <v>149.5</v>
      </c>
      <c r="H275">
        <v>153.4</v>
      </c>
      <c r="I275">
        <v>140.4</v>
      </c>
      <c r="J275">
        <v>147</v>
      </c>
      <c r="K275">
        <v>178.8</v>
      </c>
      <c r="L275">
        <v>149.30000000000001</v>
      </c>
      <c r="M275">
        <v>115.1</v>
      </c>
      <c r="N275">
        <v>160</v>
      </c>
      <c r="O275">
        <v>145.4</v>
      </c>
      <c r="P275">
        <v>161.6</v>
      </c>
      <c r="Q275">
        <v>156.1</v>
      </c>
      <c r="R275">
        <v>182.9</v>
      </c>
      <c r="S275">
        <v>155.4</v>
      </c>
      <c r="T275">
        <v>149.9</v>
      </c>
      <c r="U275">
        <v>154.6</v>
      </c>
      <c r="V275">
        <v>139.26</v>
      </c>
      <c r="W275">
        <v>146.4</v>
      </c>
      <c r="X275">
        <v>151.6</v>
      </c>
      <c r="Y275">
        <v>159.1</v>
      </c>
      <c r="Z275">
        <v>144.6</v>
      </c>
      <c r="AA275">
        <v>152.80000000000001</v>
      </c>
      <c r="AB275">
        <v>161.1</v>
      </c>
      <c r="AC275">
        <v>157.4</v>
      </c>
      <c r="AD275">
        <v>153.69999999999999</v>
      </c>
      <c r="AE275">
        <v>155.4</v>
      </c>
      <c r="AF275">
        <v>1987.3999999999999</v>
      </c>
      <c r="AG275">
        <v>459.9</v>
      </c>
      <c r="AH275">
        <v>1080.3</v>
      </c>
      <c r="AI275">
        <v>3996.1599999999994</v>
      </c>
    </row>
    <row r="276" spans="1:35" x14ac:dyDescent="0.25">
      <c r="A276" t="s">
        <v>85</v>
      </c>
      <c r="B276">
        <v>2020</v>
      </c>
      <c r="C276" t="s">
        <v>228</v>
      </c>
      <c r="D276" t="s">
        <v>1305</v>
      </c>
      <c r="E276">
        <v>151.5</v>
      </c>
      <c r="F276">
        <v>193.1</v>
      </c>
      <c r="G276">
        <v>157.30000000000001</v>
      </c>
      <c r="H276">
        <v>153.9</v>
      </c>
      <c r="I276">
        <v>134.4</v>
      </c>
      <c r="J276">
        <v>155.4</v>
      </c>
      <c r="K276">
        <v>202</v>
      </c>
      <c r="L276">
        <v>150.80000000000001</v>
      </c>
      <c r="M276">
        <v>118.9</v>
      </c>
      <c r="N276">
        <v>160.9</v>
      </c>
      <c r="O276">
        <v>137.69999999999999</v>
      </c>
      <c r="P276">
        <v>164.4</v>
      </c>
      <c r="Q276">
        <v>161.30000000000001</v>
      </c>
      <c r="R276">
        <v>188.7</v>
      </c>
      <c r="S276">
        <v>150.19999999999999</v>
      </c>
      <c r="T276">
        <v>136.30000000000001</v>
      </c>
      <c r="U276">
        <v>148.1</v>
      </c>
      <c r="V276">
        <v>156.30000000000001</v>
      </c>
      <c r="W276">
        <v>137.19999999999999</v>
      </c>
      <c r="X276">
        <v>145.4</v>
      </c>
      <c r="Y276">
        <v>150</v>
      </c>
      <c r="Z276">
        <v>135.1</v>
      </c>
      <c r="AA276">
        <v>141.80000000000001</v>
      </c>
      <c r="AB276">
        <v>154.9</v>
      </c>
      <c r="AC276">
        <v>159.80000000000001</v>
      </c>
      <c r="AD276">
        <v>146</v>
      </c>
      <c r="AE276">
        <v>154</v>
      </c>
      <c r="AF276">
        <v>2041.6000000000001</v>
      </c>
      <c r="AG276">
        <v>434.6</v>
      </c>
      <c r="AH276">
        <v>1033</v>
      </c>
      <c r="AI276">
        <v>3991.4</v>
      </c>
    </row>
    <row r="277" spans="1:35" x14ac:dyDescent="0.25">
      <c r="A277" t="s">
        <v>104</v>
      </c>
      <c r="B277">
        <v>2020</v>
      </c>
      <c r="C277" t="s">
        <v>228</v>
      </c>
      <c r="D277" t="s">
        <v>1305</v>
      </c>
      <c r="E277">
        <v>148.4</v>
      </c>
      <c r="F277">
        <v>187.1</v>
      </c>
      <c r="G277">
        <v>152.5</v>
      </c>
      <c r="H277">
        <v>153.6</v>
      </c>
      <c r="I277">
        <v>138.19999999999999</v>
      </c>
      <c r="J277">
        <v>150.9</v>
      </c>
      <c r="K277">
        <v>186.7</v>
      </c>
      <c r="L277">
        <v>149.80000000000001</v>
      </c>
      <c r="M277">
        <v>116.4</v>
      </c>
      <c r="N277">
        <v>160.30000000000001</v>
      </c>
      <c r="O277">
        <v>142.19999999999999</v>
      </c>
      <c r="P277">
        <v>162.9</v>
      </c>
      <c r="Q277">
        <v>158</v>
      </c>
      <c r="R277">
        <v>184.4</v>
      </c>
      <c r="S277">
        <v>153.4</v>
      </c>
      <c r="T277">
        <v>144.30000000000001</v>
      </c>
      <c r="U277">
        <v>152</v>
      </c>
      <c r="V277">
        <v>156.30000000000001</v>
      </c>
      <c r="W277">
        <v>142.9</v>
      </c>
      <c r="X277">
        <v>148.69999999999999</v>
      </c>
      <c r="Y277">
        <v>155.6</v>
      </c>
      <c r="Z277">
        <v>139.6</v>
      </c>
      <c r="AA277">
        <v>146.6</v>
      </c>
      <c r="AB277">
        <v>157.5</v>
      </c>
      <c r="AC277">
        <v>158.4</v>
      </c>
      <c r="AD277">
        <v>150</v>
      </c>
      <c r="AE277">
        <v>154.69999999999999</v>
      </c>
      <c r="AF277">
        <v>2007</v>
      </c>
      <c r="AG277">
        <v>449.70000000000005</v>
      </c>
      <c r="AH277">
        <v>1056.4000000000001</v>
      </c>
      <c r="AI277">
        <v>3996.7000000000003</v>
      </c>
    </row>
    <row r="278" spans="1:35" x14ac:dyDescent="0.25">
      <c r="A278" t="s">
        <v>60</v>
      </c>
      <c r="B278">
        <v>2020</v>
      </c>
      <c r="C278" t="s">
        <v>238</v>
      </c>
      <c r="D278" t="s">
        <v>1306</v>
      </c>
      <c r="E278">
        <v>146</v>
      </c>
      <c r="F278">
        <v>186.3</v>
      </c>
      <c r="G278">
        <v>159.19999999999999</v>
      </c>
      <c r="H278">
        <v>153.6</v>
      </c>
      <c r="I278">
        <v>142.6</v>
      </c>
      <c r="J278">
        <v>147.19999999999999</v>
      </c>
      <c r="K278">
        <v>200.6</v>
      </c>
      <c r="L278">
        <v>150.30000000000001</v>
      </c>
      <c r="M278">
        <v>115.3</v>
      </c>
      <c r="N278">
        <v>160.9</v>
      </c>
      <c r="O278">
        <v>147.4</v>
      </c>
      <c r="P278">
        <v>161.9</v>
      </c>
      <c r="Q278">
        <v>159.6</v>
      </c>
      <c r="R278">
        <v>182.7</v>
      </c>
      <c r="S278">
        <v>155.69999999999999</v>
      </c>
      <c r="T278">
        <v>150.6</v>
      </c>
      <c r="U278">
        <v>155</v>
      </c>
      <c r="V278">
        <v>139.26</v>
      </c>
      <c r="W278">
        <v>146.80000000000001</v>
      </c>
      <c r="X278">
        <v>152</v>
      </c>
      <c r="Y278">
        <v>159.5</v>
      </c>
      <c r="Z278">
        <v>146.4</v>
      </c>
      <c r="AA278">
        <v>152.4</v>
      </c>
      <c r="AB278">
        <v>162.5</v>
      </c>
      <c r="AC278">
        <v>156.19999999999999</v>
      </c>
      <c r="AD278">
        <v>154.30000000000001</v>
      </c>
      <c r="AE278">
        <v>157.5</v>
      </c>
      <c r="AF278">
        <v>2030.9</v>
      </c>
      <c r="AG278">
        <v>461.29999999999995</v>
      </c>
      <c r="AH278">
        <v>1083.3</v>
      </c>
      <c r="AI278">
        <v>4044.26</v>
      </c>
    </row>
    <row r="279" spans="1:35" x14ac:dyDescent="0.25">
      <c r="A279" t="s">
        <v>85</v>
      </c>
      <c r="B279">
        <v>2020</v>
      </c>
      <c r="C279" t="s">
        <v>238</v>
      </c>
      <c r="D279" t="s">
        <v>1306</v>
      </c>
      <c r="E279">
        <v>150.6</v>
      </c>
      <c r="F279">
        <v>193.7</v>
      </c>
      <c r="G279">
        <v>164.8</v>
      </c>
      <c r="H279">
        <v>153.69999999999999</v>
      </c>
      <c r="I279">
        <v>135.69999999999999</v>
      </c>
      <c r="J279">
        <v>155.69999999999999</v>
      </c>
      <c r="K279">
        <v>226</v>
      </c>
      <c r="L279">
        <v>152.19999999999999</v>
      </c>
      <c r="M279">
        <v>118.1</v>
      </c>
      <c r="N279">
        <v>161.30000000000001</v>
      </c>
      <c r="O279">
        <v>139.19999999999999</v>
      </c>
      <c r="P279">
        <v>164.8</v>
      </c>
      <c r="Q279">
        <v>164.4</v>
      </c>
      <c r="R279">
        <v>188.7</v>
      </c>
      <c r="S279">
        <v>150.5</v>
      </c>
      <c r="T279">
        <v>136.1</v>
      </c>
      <c r="U279">
        <v>148.30000000000001</v>
      </c>
      <c r="V279">
        <v>156.5</v>
      </c>
      <c r="W279">
        <v>137.1</v>
      </c>
      <c r="X279">
        <v>145.1</v>
      </c>
      <c r="Y279">
        <v>151</v>
      </c>
      <c r="Z279">
        <v>135.4</v>
      </c>
      <c r="AA279">
        <v>142</v>
      </c>
      <c r="AB279">
        <v>155.69999999999999</v>
      </c>
      <c r="AC279">
        <v>158.1</v>
      </c>
      <c r="AD279">
        <v>146.19999999999999</v>
      </c>
      <c r="AE279">
        <v>155.19999999999999</v>
      </c>
      <c r="AF279">
        <v>2080.1999999999998</v>
      </c>
      <c r="AG279">
        <v>434.90000000000003</v>
      </c>
      <c r="AH279">
        <v>1033.5</v>
      </c>
      <c r="AI279">
        <v>4030.8999999999996</v>
      </c>
    </row>
    <row r="280" spans="1:35" x14ac:dyDescent="0.25">
      <c r="A280" t="s">
        <v>104</v>
      </c>
      <c r="B280">
        <v>2020</v>
      </c>
      <c r="C280" t="s">
        <v>238</v>
      </c>
      <c r="D280" t="s">
        <v>1306</v>
      </c>
      <c r="E280">
        <v>147.5</v>
      </c>
      <c r="F280">
        <v>188.9</v>
      </c>
      <c r="G280">
        <v>161.4</v>
      </c>
      <c r="H280">
        <v>153.6</v>
      </c>
      <c r="I280">
        <v>140.1</v>
      </c>
      <c r="J280">
        <v>151.19999999999999</v>
      </c>
      <c r="K280">
        <v>209.2</v>
      </c>
      <c r="L280">
        <v>150.9</v>
      </c>
      <c r="M280">
        <v>116.2</v>
      </c>
      <c r="N280">
        <v>161</v>
      </c>
      <c r="O280">
        <v>144</v>
      </c>
      <c r="P280">
        <v>163.19999999999999</v>
      </c>
      <c r="Q280">
        <v>161.4</v>
      </c>
      <c r="R280">
        <v>184.3</v>
      </c>
      <c r="S280">
        <v>153.69999999999999</v>
      </c>
      <c r="T280">
        <v>144.6</v>
      </c>
      <c r="U280">
        <v>152.30000000000001</v>
      </c>
      <c r="V280">
        <v>156.5</v>
      </c>
      <c r="W280">
        <v>143.1</v>
      </c>
      <c r="X280">
        <v>148.69999999999999</v>
      </c>
      <c r="Y280">
        <v>156.30000000000001</v>
      </c>
      <c r="Z280">
        <v>140.6</v>
      </c>
      <c r="AA280">
        <v>146.5</v>
      </c>
      <c r="AB280">
        <v>158.5</v>
      </c>
      <c r="AC280">
        <v>157</v>
      </c>
      <c r="AD280">
        <v>150.4</v>
      </c>
      <c r="AE280">
        <v>156.4</v>
      </c>
      <c r="AF280">
        <v>2048.6000000000004</v>
      </c>
      <c r="AG280">
        <v>450.59999999999997</v>
      </c>
      <c r="AH280">
        <v>1058</v>
      </c>
      <c r="AI280">
        <v>4041.1000000000004</v>
      </c>
    </row>
    <row r="281" spans="1:35" x14ac:dyDescent="0.25">
      <c r="A281" t="s">
        <v>60</v>
      </c>
      <c r="B281">
        <v>2020</v>
      </c>
      <c r="C281" t="s">
        <v>264</v>
      </c>
      <c r="D281" t="s">
        <v>1307</v>
      </c>
      <c r="E281">
        <v>145.4</v>
      </c>
      <c r="F281">
        <v>188.6</v>
      </c>
      <c r="G281">
        <v>171.6</v>
      </c>
      <c r="H281">
        <v>153.80000000000001</v>
      </c>
      <c r="I281">
        <v>145.4</v>
      </c>
      <c r="J281">
        <v>146.5</v>
      </c>
      <c r="K281">
        <v>222.2</v>
      </c>
      <c r="L281">
        <v>155.9</v>
      </c>
      <c r="M281">
        <v>114.9</v>
      </c>
      <c r="N281">
        <v>162</v>
      </c>
      <c r="O281">
        <v>150</v>
      </c>
      <c r="P281">
        <v>162.69999999999999</v>
      </c>
      <c r="Q281">
        <v>163.4</v>
      </c>
      <c r="R281">
        <v>183.4</v>
      </c>
      <c r="S281">
        <v>156.30000000000001</v>
      </c>
      <c r="T281">
        <v>151</v>
      </c>
      <c r="U281">
        <v>155.5</v>
      </c>
      <c r="V281">
        <v>139.26</v>
      </c>
      <c r="W281">
        <v>147.5</v>
      </c>
      <c r="X281">
        <v>152.80000000000001</v>
      </c>
      <c r="Y281">
        <v>160.4</v>
      </c>
      <c r="Z281">
        <v>146.1</v>
      </c>
      <c r="AA281">
        <v>153.6</v>
      </c>
      <c r="AB281">
        <v>161.6</v>
      </c>
      <c r="AC281">
        <v>156.19999999999999</v>
      </c>
      <c r="AD281">
        <v>154.5</v>
      </c>
      <c r="AE281">
        <v>159.80000000000001</v>
      </c>
      <c r="AF281">
        <v>2082.4</v>
      </c>
      <c r="AG281">
        <v>462.8</v>
      </c>
      <c r="AH281">
        <v>1085.2</v>
      </c>
      <c r="AI281">
        <v>4100.5600000000004</v>
      </c>
    </row>
    <row r="282" spans="1:35" x14ac:dyDescent="0.25">
      <c r="A282" t="s">
        <v>85</v>
      </c>
      <c r="B282">
        <v>2020</v>
      </c>
      <c r="C282" t="s">
        <v>264</v>
      </c>
      <c r="D282" t="s">
        <v>1307</v>
      </c>
      <c r="E282">
        <v>149.69999999999999</v>
      </c>
      <c r="F282">
        <v>195.5</v>
      </c>
      <c r="G282">
        <v>176.9</v>
      </c>
      <c r="H282">
        <v>153.9</v>
      </c>
      <c r="I282">
        <v>138</v>
      </c>
      <c r="J282">
        <v>150.5</v>
      </c>
      <c r="K282">
        <v>245.3</v>
      </c>
      <c r="L282">
        <v>158.69999999999999</v>
      </c>
      <c r="M282">
        <v>117.2</v>
      </c>
      <c r="N282">
        <v>161.4</v>
      </c>
      <c r="O282">
        <v>141.5</v>
      </c>
      <c r="P282">
        <v>165.1</v>
      </c>
      <c r="Q282">
        <v>167</v>
      </c>
      <c r="R282">
        <v>188.8</v>
      </c>
      <c r="S282">
        <v>151.1</v>
      </c>
      <c r="T282">
        <v>136.4</v>
      </c>
      <c r="U282">
        <v>148.80000000000001</v>
      </c>
      <c r="V282">
        <v>158</v>
      </c>
      <c r="W282">
        <v>137.30000000000001</v>
      </c>
      <c r="X282">
        <v>145.1</v>
      </c>
      <c r="Y282">
        <v>152</v>
      </c>
      <c r="Z282">
        <v>135.19999999999999</v>
      </c>
      <c r="AA282">
        <v>144.4</v>
      </c>
      <c r="AB282">
        <v>156.4</v>
      </c>
      <c r="AC282">
        <v>157.9</v>
      </c>
      <c r="AD282">
        <v>146.6</v>
      </c>
      <c r="AE282">
        <v>156.69999999999999</v>
      </c>
      <c r="AF282">
        <v>2120.6999999999998</v>
      </c>
      <c r="AG282">
        <v>436.3</v>
      </c>
      <c r="AH282">
        <v>1037.5999999999999</v>
      </c>
      <c r="AI282">
        <v>4078.7000000000003</v>
      </c>
    </row>
    <row r="283" spans="1:35" x14ac:dyDescent="0.25">
      <c r="A283" t="s">
        <v>104</v>
      </c>
      <c r="B283">
        <v>2020</v>
      </c>
      <c r="C283" t="s">
        <v>264</v>
      </c>
      <c r="D283" t="s">
        <v>1307</v>
      </c>
      <c r="E283">
        <v>146.80000000000001</v>
      </c>
      <c r="F283">
        <v>191</v>
      </c>
      <c r="G283">
        <v>173.6</v>
      </c>
      <c r="H283">
        <v>153.80000000000001</v>
      </c>
      <c r="I283">
        <v>142.69999999999999</v>
      </c>
      <c r="J283">
        <v>148.4</v>
      </c>
      <c r="K283">
        <v>230</v>
      </c>
      <c r="L283">
        <v>156.80000000000001</v>
      </c>
      <c r="M283">
        <v>115.7</v>
      </c>
      <c r="N283">
        <v>161.80000000000001</v>
      </c>
      <c r="O283">
        <v>146.5</v>
      </c>
      <c r="P283">
        <v>163.80000000000001</v>
      </c>
      <c r="Q283">
        <v>164.7</v>
      </c>
      <c r="R283">
        <v>184.8</v>
      </c>
      <c r="S283">
        <v>154.30000000000001</v>
      </c>
      <c r="T283">
        <v>144.9</v>
      </c>
      <c r="U283">
        <v>152.80000000000001</v>
      </c>
      <c r="V283">
        <v>158</v>
      </c>
      <c r="W283">
        <v>143.6</v>
      </c>
      <c r="X283">
        <v>149.19999999999999</v>
      </c>
      <c r="Y283">
        <v>157.19999999999999</v>
      </c>
      <c r="Z283">
        <v>140.4</v>
      </c>
      <c r="AA283">
        <v>148.4</v>
      </c>
      <c r="AB283">
        <v>158.6</v>
      </c>
      <c r="AC283">
        <v>156.9</v>
      </c>
      <c r="AD283">
        <v>150.69999999999999</v>
      </c>
      <c r="AE283">
        <v>158.4</v>
      </c>
      <c r="AF283">
        <v>2095.6</v>
      </c>
      <c r="AG283">
        <v>452.00000000000006</v>
      </c>
      <c r="AH283">
        <v>1061.3999999999999</v>
      </c>
      <c r="AI283">
        <v>4095.4</v>
      </c>
    </row>
    <row r="284" spans="1:35" x14ac:dyDescent="0.25">
      <c r="A284" t="s">
        <v>60</v>
      </c>
      <c r="B284">
        <v>2020</v>
      </c>
      <c r="C284" t="s">
        <v>273</v>
      </c>
      <c r="D284" t="s">
        <v>1308</v>
      </c>
      <c r="E284">
        <v>144.6</v>
      </c>
      <c r="F284">
        <v>188.5</v>
      </c>
      <c r="G284">
        <v>173.4</v>
      </c>
      <c r="H284">
        <v>154</v>
      </c>
      <c r="I284">
        <v>150</v>
      </c>
      <c r="J284">
        <v>145.9</v>
      </c>
      <c r="K284">
        <v>225.2</v>
      </c>
      <c r="L284">
        <v>159.5</v>
      </c>
      <c r="M284">
        <v>114.4</v>
      </c>
      <c r="N284">
        <v>163.5</v>
      </c>
      <c r="O284">
        <v>153.4</v>
      </c>
      <c r="P284">
        <v>163.6</v>
      </c>
      <c r="Q284">
        <v>164.5</v>
      </c>
      <c r="R284">
        <v>183.6</v>
      </c>
      <c r="S284">
        <v>157</v>
      </c>
      <c r="T284">
        <v>151.6</v>
      </c>
      <c r="U284">
        <v>156.30000000000001</v>
      </c>
      <c r="V284">
        <v>139.26</v>
      </c>
      <c r="W284">
        <v>148.69999999999999</v>
      </c>
      <c r="X284">
        <v>153.4</v>
      </c>
      <c r="Y284">
        <v>161.6</v>
      </c>
      <c r="Z284">
        <v>146.4</v>
      </c>
      <c r="AA284">
        <v>153.9</v>
      </c>
      <c r="AB284">
        <v>162.9</v>
      </c>
      <c r="AC284">
        <v>156.6</v>
      </c>
      <c r="AD284">
        <v>155.19999999999999</v>
      </c>
      <c r="AE284">
        <v>160.69999999999999</v>
      </c>
      <c r="AF284">
        <v>2100.5</v>
      </c>
      <c r="AG284">
        <v>464.90000000000003</v>
      </c>
      <c r="AH284">
        <v>1090</v>
      </c>
      <c r="AI284">
        <v>4126.96</v>
      </c>
    </row>
    <row r="285" spans="1:35" x14ac:dyDescent="0.25">
      <c r="A285" t="s">
        <v>85</v>
      </c>
      <c r="B285">
        <v>2020</v>
      </c>
      <c r="C285" t="s">
        <v>273</v>
      </c>
      <c r="D285" t="s">
        <v>1308</v>
      </c>
      <c r="E285">
        <v>149</v>
      </c>
      <c r="F285">
        <v>195.7</v>
      </c>
      <c r="G285">
        <v>178.3</v>
      </c>
      <c r="H285">
        <v>154.19999999999999</v>
      </c>
      <c r="I285">
        <v>140.69999999999999</v>
      </c>
      <c r="J285">
        <v>149.69999999999999</v>
      </c>
      <c r="K285">
        <v>240.9</v>
      </c>
      <c r="L285">
        <v>161.5</v>
      </c>
      <c r="M285">
        <v>117.1</v>
      </c>
      <c r="N285">
        <v>161.9</v>
      </c>
      <c r="O285">
        <v>143.30000000000001</v>
      </c>
      <c r="P285">
        <v>166.1</v>
      </c>
      <c r="Q285">
        <v>167</v>
      </c>
      <c r="R285">
        <v>190.2</v>
      </c>
      <c r="S285">
        <v>151.9</v>
      </c>
      <c r="T285">
        <v>136.69999999999999</v>
      </c>
      <c r="U285">
        <v>149.6</v>
      </c>
      <c r="V285">
        <v>158.4</v>
      </c>
      <c r="W285">
        <v>137.9</v>
      </c>
      <c r="X285">
        <v>145.5</v>
      </c>
      <c r="Y285">
        <v>152.9</v>
      </c>
      <c r="Z285">
        <v>135.5</v>
      </c>
      <c r="AA285">
        <v>144.30000000000001</v>
      </c>
      <c r="AB285">
        <v>156.9</v>
      </c>
      <c r="AC285">
        <v>157.9</v>
      </c>
      <c r="AD285">
        <v>146.9</v>
      </c>
      <c r="AE285">
        <v>156.9</v>
      </c>
      <c r="AF285">
        <v>2125.4</v>
      </c>
      <c r="AG285">
        <v>438.20000000000005</v>
      </c>
      <c r="AH285">
        <v>1039.9000000000001</v>
      </c>
      <c r="AI285">
        <v>4090.0000000000005</v>
      </c>
    </row>
    <row r="286" spans="1:35" x14ac:dyDescent="0.25">
      <c r="A286" t="s">
        <v>104</v>
      </c>
      <c r="B286">
        <v>2020</v>
      </c>
      <c r="C286" t="s">
        <v>273</v>
      </c>
      <c r="D286" t="s">
        <v>1308</v>
      </c>
      <c r="E286">
        <v>146</v>
      </c>
      <c r="F286">
        <v>191</v>
      </c>
      <c r="G286">
        <v>175.3</v>
      </c>
      <c r="H286">
        <v>154.1</v>
      </c>
      <c r="I286">
        <v>146.6</v>
      </c>
      <c r="J286">
        <v>147.69999999999999</v>
      </c>
      <c r="K286">
        <v>230.5</v>
      </c>
      <c r="L286">
        <v>160.19999999999999</v>
      </c>
      <c r="M286">
        <v>115.3</v>
      </c>
      <c r="N286">
        <v>163</v>
      </c>
      <c r="O286">
        <v>149.19999999999999</v>
      </c>
      <c r="P286">
        <v>164.8</v>
      </c>
      <c r="Q286">
        <v>165.4</v>
      </c>
      <c r="R286">
        <v>185.4</v>
      </c>
      <c r="S286">
        <v>155</v>
      </c>
      <c r="T286">
        <v>145.4</v>
      </c>
      <c r="U286">
        <v>153.6</v>
      </c>
      <c r="V286">
        <v>158.4</v>
      </c>
      <c r="W286">
        <v>144.6</v>
      </c>
      <c r="X286">
        <v>149.69999999999999</v>
      </c>
      <c r="Y286">
        <v>158.30000000000001</v>
      </c>
      <c r="Z286">
        <v>140.69999999999999</v>
      </c>
      <c r="AA286">
        <v>148.5</v>
      </c>
      <c r="AB286">
        <v>159.4</v>
      </c>
      <c r="AC286">
        <v>157.1</v>
      </c>
      <c r="AD286">
        <v>151.19999999999999</v>
      </c>
      <c r="AE286">
        <v>158.9</v>
      </c>
      <c r="AF286">
        <v>2109.1</v>
      </c>
      <c r="AG286">
        <v>454</v>
      </c>
      <c r="AH286">
        <v>1064.9000000000001</v>
      </c>
      <c r="AI286">
        <v>4116.4000000000005</v>
      </c>
    </row>
    <row r="287" spans="1:35" x14ac:dyDescent="0.25">
      <c r="A287" t="s">
        <v>60</v>
      </c>
      <c r="B287">
        <v>2021</v>
      </c>
      <c r="C287" t="s">
        <v>62</v>
      </c>
      <c r="D287" t="s">
        <v>1309</v>
      </c>
      <c r="E287">
        <v>143.4</v>
      </c>
      <c r="F287">
        <v>187.5</v>
      </c>
      <c r="G287">
        <v>173.4</v>
      </c>
      <c r="H287">
        <v>154</v>
      </c>
      <c r="I287">
        <v>154.80000000000001</v>
      </c>
      <c r="J287">
        <v>147</v>
      </c>
      <c r="K287">
        <v>187.8</v>
      </c>
      <c r="L287">
        <v>159.5</v>
      </c>
      <c r="M287">
        <v>113.8</v>
      </c>
      <c r="N287">
        <v>164.5</v>
      </c>
      <c r="O287">
        <v>156.1</v>
      </c>
      <c r="P287">
        <v>164.3</v>
      </c>
      <c r="Q287">
        <v>159.6</v>
      </c>
      <c r="R287">
        <v>184.6</v>
      </c>
      <c r="S287">
        <v>157.5</v>
      </c>
      <c r="T287">
        <v>152.4</v>
      </c>
      <c r="U287">
        <v>156.80000000000001</v>
      </c>
      <c r="V287">
        <v>139.26</v>
      </c>
      <c r="W287">
        <v>150.9</v>
      </c>
      <c r="X287">
        <v>153.9</v>
      </c>
      <c r="Y287">
        <v>162.5</v>
      </c>
      <c r="Z287">
        <v>147.5</v>
      </c>
      <c r="AA287">
        <v>155.1</v>
      </c>
      <c r="AB287">
        <v>163.5</v>
      </c>
      <c r="AC287">
        <v>156.19999999999999</v>
      </c>
      <c r="AD287">
        <v>155.9</v>
      </c>
      <c r="AE287">
        <v>158.5</v>
      </c>
      <c r="AF287">
        <v>2065.6999999999998</v>
      </c>
      <c r="AG287">
        <v>466.7</v>
      </c>
      <c r="AH287">
        <v>1094.6000000000001</v>
      </c>
      <c r="AI287">
        <v>4101.7599999999993</v>
      </c>
    </row>
    <row r="288" spans="1:35" x14ac:dyDescent="0.25">
      <c r="A288" t="s">
        <v>85</v>
      </c>
      <c r="B288">
        <v>2021</v>
      </c>
      <c r="C288" t="s">
        <v>62</v>
      </c>
      <c r="D288" t="s">
        <v>1309</v>
      </c>
      <c r="E288">
        <v>148</v>
      </c>
      <c r="F288">
        <v>194.8</v>
      </c>
      <c r="G288">
        <v>178.4</v>
      </c>
      <c r="H288">
        <v>154.4</v>
      </c>
      <c r="I288">
        <v>144.1</v>
      </c>
      <c r="J288">
        <v>152.6</v>
      </c>
      <c r="K288">
        <v>206.8</v>
      </c>
      <c r="L288">
        <v>162.1</v>
      </c>
      <c r="M288">
        <v>116.3</v>
      </c>
      <c r="N288">
        <v>163</v>
      </c>
      <c r="O288">
        <v>145.9</v>
      </c>
      <c r="P288">
        <v>167.2</v>
      </c>
      <c r="Q288">
        <v>163.4</v>
      </c>
      <c r="R288">
        <v>191.8</v>
      </c>
      <c r="S288">
        <v>152.5</v>
      </c>
      <c r="T288">
        <v>137.30000000000001</v>
      </c>
      <c r="U288">
        <v>150.19999999999999</v>
      </c>
      <c r="V288">
        <v>157.69999999999999</v>
      </c>
      <c r="W288">
        <v>142.9</v>
      </c>
      <c r="X288">
        <v>145.69999999999999</v>
      </c>
      <c r="Y288">
        <v>154.1</v>
      </c>
      <c r="Z288">
        <v>136.9</v>
      </c>
      <c r="AA288">
        <v>145.4</v>
      </c>
      <c r="AB288">
        <v>156.1</v>
      </c>
      <c r="AC288">
        <v>157.69999999999999</v>
      </c>
      <c r="AD288">
        <v>147.6</v>
      </c>
      <c r="AE288">
        <v>156</v>
      </c>
      <c r="AF288">
        <v>2097</v>
      </c>
      <c r="AG288">
        <v>440</v>
      </c>
      <c r="AH288">
        <v>1043.4999999999998</v>
      </c>
      <c r="AI288">
        <v>4072.9</v>
      </c>
    </row>
    <row r="289" spans="1:35" x14ac:dyDescent="0.25">
      <c r="A289" t="s">
        <v>104</v>
      </c>
      <c r="B289">
        <v>2021</v>
      </c>
      <c r="C289" t="s">
        <v>62</v>
      </c>
      <c r="D289" t="s">
        <v>1309</v>
      </c>
      <c r="E289">
        <v>144.9</v>
      </c>
      <c r="F289">
        <v>190.1</v>
      </c>
      <c r="G289">
        <v>175.3</v>
      </c>
      <c r="H289">
        <v>154.1</v>
      </c>
      <c r="I289">
        <v>150.9</v>
      </c>
      <c r="J289">
        <v>149.6</v>
      </c>
      <c r="K289">
        <v>194.2</v>
      </c>
      <c r="L289">
        <v>160.4</v>
      </c>
      <c r="M289">
        <v>114.6</v>
      </c>
      <c r="N289">
        <v>164</v>
      </c>
      <c r="O289">
        <v>151.80000000000001</v>
      </c>
      <c r="P289">
        <v>165.6</v>
      </c>
      <c r="Q289">
        <v>161</v>
      </c>
      <c r="R289">
        <v>186.5</v>
      </c>
      <c r="S289">
        <v>155.5</v>
      </c>
      <c r="T289">
        <v>146.1</v>
      </c>
      <c r="U289">
        <v>154.19999999999999</v>
      </c>
      <c r="V289">
        <v>157.69999999999999</v>
      </c>
      <c r="W289">
        <v>147.9</v>
      </c>
      <c r="X289">
        <v>150</v>
      </c>
      <c r="Y289">
        <v>159.30000000000001</v>
      </c>
      <c r="Z289">
        <v>141.9</v>
      </c>
      <c r="AA289">
        <v>149.6</v>
      </c>
      <c r="AB289">
        <v>159.19999999999999</v>
      </c>
      <c r="AC289">
        <v>156.80000000000001</v>
      </c>
      <c r="AD289">
        <v>151.9</v>
      </c>
      <c r="AE289">
        <v>157.30000000000001</v>
      </c>
      <c r="AF289">
        <v>2076.5</v>
      </c>
      <c r="AG289">
        <v>455.8</v>
      </c>
      <c r="AH289">
        <v>1068.7</v>
      </c>
      <c r="AI289">
        <v>4093.1</v>
      </c>
    </row>
    <row r="290" spans="1:35" x14ac:dyDescent="0.25">
      <c r="A290" t="s">
        <v>60</v>
      </c>
      <c r="B290">
        <v>2021</v>
      </c>
      <c r="C290" t="s">
        <v>116</v>
      </c>
      <c r="D290" t="s">
        <v>1310</v>
      </c>
      <c r="E290">
        <v>142.80000000000001</v>
      </c>
      <c r="F290">
        <v>184</v>
      </c>
      <c r="G290">
        <v>168</v>
      </c>
      <c r="H290">
        <v>154.4</v>
      </c>
      <c r="I290">
        <v>163</v>
      </c>
      <c r="J290">
        <v>147.80000000000001</v>
      </c>
      <c r="K290">
        <v>149.69999999999999</v>
      </c>
      <c r="L290">
        <v>158.30000000000001</v>
      </c>
      <c r="M290">
        <v>111.8</v>
      </c>
      <c r="N290">
        <v>165</v>
      </c>
      <c r="O290">
        <v>160</v>
      </c>
      <c r="P290">
        <v>165.8</v>
      </c>
      <c r="Q290">
        <v>154.69999999999999</v>
      </c>
      <c r="R290">
        <v>186.5</v>
      </c>
      <c r="S290">
        <v>159.1</v>
      </c>
      <c r="T290">
        <v>153.9</v>
      </c>
      <c r="U290">
        <v>158.4</v>
      </c>
      <c r="V290">
        <v>139.26</v>
      </c>
      <c r="W290">
        <v>154.4</v>
      </c>
      <c r="X290">
        <v>154.80000000000001</v>
      </c>
      <c r="Y290">
        <v>164.3</v>
      </c>
      <c r="Z290">
        <v>150.19999999999999</v>
      </c>
      <c r="AA290">
        <v>157</v>
      </c>
      <c r="AB290">
        <v>163.6</v>
      </c>
      <c r="AC290">
        <v>155.19999999999999</v>
      </c>
      <c r="AD290">
        <v>157.19999999999999</v>
      </c>
      <c r="AE290">
        <v>156.69999999999999</v>
      </c>
      <c r="AF290">
        <v>2025.3</v>
      </c>
      <c r="AG290">
        <v>471.4</v>
      </c>
      <c r="AH290">
        <v>1102.3</v>
      </c>
      <c r="AI290">
        <v>4079.1600000000003</v>
      </c>
    </row>
    <row r="291" spans="1:35" x14ac:dyDescent="0.25">
      <c r="A291" t="s">
        <v>85</v>
      </c>
      <c r="B291">
        <v>2021</v>
      </c>
      <c r="C291" t="s">
        <v>116</v>
      </c>
      <c r="D291" t="s">
        <v>1310</v>
      </c>
      <c r="E291">
        <v>147.6</v>
      </c>
      <c r="F291">
        <v>191.2</v>
      </c>
      <c r="G291">
        <v>169.9</v>
      </c>
      <c r="H291">
        <v>155.1</v>
      </c>
      <c r="I291">
        <v>151.4</v>
      </c>
      <c r="J291">
        <v>154</v>
      </c>
      <c r="K291">
        <v>180.2</v>
      </c>
      <c r="L291">
        <v>159.80000000000001</v>
      </c>
      <c r="M291">
        <v>114.9</v>
      </c>
      <c r="N291">
        <v>162.5</v>
      </c>
      <c r="O291">
        <v>149.19999999999999</v>
      </c>
      <c r="P291">
        <v>169.4</v>
      </c>
      <c r="Q291">
        <v>160.80000000000001</v>
      </c>
      <c r="R291">
        <v>193.3</v>
      </c>
      <c r="S291">
        <v>154.19999999999999</v>
      </c>
      <c r="T291">
        <v>138.19999999999999</v>
      </c>
      <c r="U291">
        <v>151.80000000000001</v>
      </c>
      <c r="V291">
        <v>159.80000000000001</v>
      </c>
      <c r="W291">
        <v>149.1</v>
      </c>
      <c r="X291">
        <v>146.5</v>
      </c>
      <c r="Y291">
        <v>156.30000000000001</v>
      </c>
      <c r="Z291">
        <v>140.5</v>
      </c>
      <c r="AA291">
        <v>147.30000000000001</v>
      </c>
      <c r="AB291">
        <v>156.6</v>
      </c>
      <c r="AC291">
        <v>156.69999999999999</v>
      </c>
      <c r="AD291">
        <v>149.30000000000001</v>
      </c>
      <c r="AE291">
        <v>156.5</v>
      </c>
      <c r="AF291">
        <v>2066</v>
      </c>
      <c r="AG291">
        <v>444.2</v>
      </c>
      <c r="AH291">
        <v>1053.2</v>
      </c>
      <c r="AI291">
        <v>4065.6</v>
      </c>
    </row>
    <row r="292" spans="1:35" x14ac:dyDescent="0.25">
      <c r="A292" t="s">
        <v>104</v>
      </c>
      <c r="B292">
        <v>2021</v>
      </c>
      <c r="C292" t="s">
        <v>116</v>
      </c>
      <c r="D292" t="s">
        <v>1310</v>
      </c>
      <c r="E292">
        <v>144.30000000000001</v>
      </c>
      <c r="F292">
        <v>186.5</v>
      </c>
      <c r="G292">
        <v>168.7</v>
      </c>
      <c r="H292">
        <v>154.69999999999999</v>
      </c>
      <c r="I292">
        <v>158.69999999999999</v>
      </c>
      <c r="J292">
        <v>150.69999999999999</v>
      </c>
      <c r="K292">
        <v>160</v>
      </c>
      <c r="L292">
        <v>158.80000000000001</v>
      </c>
      <c r="M292">
        <v>112.8</v>
      </c>
      <c r="N292">
        <v>164.2</v>
      </c>
      <c r="O292">
        <v>155.5</v>
      </c>
      <c r="P292">
        <v>167.5</v>
      </c>
      <c r="Q292">
        <v>156.9</v>
      </c>
      <c r="R292">
        <v>188.3</v>
      </c>
      <c r="S292">
        <v>157.19999999999999</v>
      </c>
      <c r="T292">
        <v>147.4</v>
      </c>
      <c r="U292">
        <v>155.80000000000001</v>
      </c>
      <c r="V292">
        <v>159.80000000000001</v>
      </c>
      <c r="W292">
        <v>152.4</v>
      </c>
      <c r="X292">
        <v>150.9</v>
      </c>
      <c r="Y292">
        <v>161.30000000000001</v>
      </c>
      <c r="Z292">
        <v>145.1</v>
      </c>
      <c r="AA292">
        <v>151.5</v>
      </c>
      <c r="AB292">
        <v>159.5</v>
      </c>
      <c r="AC292">
        <v>155.80000000000001</v>
      </c>
      <c r="AD292">
        <v>153.4</v>
      </c>
      <c r="AE292">
        <v>156.6</v>
      </c>
      <c r="AF292">
        <v>2039.3000000000002</v>
      </c>
      <c r="AG292">
        <v>460.40000000000003</v>
      </c>
      <c r="AH292">
        <v>1077.5000000000002</v>
      </c>
      <c r="AI292">
        <v>4077.7000000000012</v>
      </c>
    </row>
    <row r="293" spans="1:35" x14ac:dyDescent="0.25">
      <c r="A293" t="s">
        <v>60</v>
      </c>
      <c r="B293">
        <v>2021</v>
      </c>
      <c r="C293" t="s">
        <v>138</v>
      </c>
      <c r="D293" t="s">
        <v>1311</v>
      </c>
      <c r="E293">
        <v>142.5</v>
      </c>
      <c r="F293">
        <v>189.4</v>
      </c>
      <c r="G293">
        <v>163.19999999999999</v>
      </c>
      <c r="H293">
        <v>154.5</v>
      </c>
      <c r="I293">
        <v>168.2</v>
      </c>
      <c r="J293">
        <v>150.5</v>
      </c>
      <c r="K293">
        <v>141</v>
      </c>
      <c r="L293">
        <v>159.19999999999999</v>
      </c>
      <c r="M293">
        <v>111.7</v>
      </c>
      <c r="N293">
        <v>164</v>
      </c>
      <c r="O293">
        <v>160.6</v>
      </c>
      <c r="P293">
        <v>166.4</v>
      </c>
      <c r="Q293">
        <v>154.5</v>
      </c>
      <c r="R293">
        <v>186.1</v>
      </c>
      <c r="S293">
        <v>159.6</v>
      </c>
      <c r="T293">
        <v>154.4</v>
      </c>
      <c r="U293">
        <v>158.9</v>
      </c>
      <c r="V293">
        <v>139.26</v>
      </c>
      <c r="W293">
        <v>156</v>
      </c>
      <c r="X293">
        <v>154.80000000000001</v>
      </c>
      <c r="Y293">
        <v>164.6</v>
      </c>
      <c r="Z293">
        <v>151.30000000000001</v>
      </c>
      <c r="AA293">
        <v>157.80000000000001</v>
      </c>
      <c r="AB293">
        <v>163.80000000000001</v>
      </c>
      <c r="AC293">
        <v>153.1</v>
      </c>
      <c r="AD293">
        <v>157.30000000000001</v>
      </c>
      <c r="AE293">
        <v>156.69999999999999</v>
      </c>
      <c r="AF293">
        <v>2025.7</v>
      </c>
      <c r="AG293">
        <v>472.9</v>
      </c>
      <c r="AH293">
        <v>1102.7</v>
      </c>
      <c r="AI293">
        <v>4082.66</v>
      </c>
    </row>
    <row r="294" spans="1:35" x14ac:dyDescent="0.25">
      <c r="A294" t="s">
        <v>85</v>
      </c>
      <c r="B294">
        <v>2021</v>
      </c>
      <c r="C294" t="s">
        <v>138</v>
      </c>
      <c r="D294" t="s">
        <v>1311</v>
      </c>
      <c r="E294">
        <v>147.5</v>
      </c>
      <c r="F294">
        <v>197.5</v>
      </c>
      <c r="G294">
        <v>164.7</v>
      </c>
      <c r="H294">
        <v>155.6</v>
      </c>
      <c r="I294">
        <v>156.4</v>
      </c>
      <c r="J294">
        <v>157.30000000000001</v>
      </c>
      <c r="K294">
        <v>166.1</v>
      </c>
      <c r="L294">
        <v>161.1</v>
      </c>
      <c r="M294">
        <v>114.3</v>
      </c>
      <c r="N294">
        <v>162.6</v>
      </c>
      <c r="O294">
        <v>150.69999999999999</v>
      </c>
      <c r="P294">
        <v>170.3</v>
      </c>
      <c r="Q294">
        <v>160.4</v>
      </c>
      <c r="R294">
        <v>193.5</v>
      </c>
      <c r="S294">
        <v>155.1</v>
      </c>
      <c r="T294">
        <v>138.69999999999999</v>
      </c>
      <c r="U294">
        <v>152.6</v>
      </c>
      <c r="V294">
        <v>159.9</v>
      </c>
      <c r="W294">
        <v>154.80000000000001</v>
      </c>
      <c r="X294">
        <v>147.19999999999999</v>
      </c>
      <c r="Y294">
        <v>156.9</v>
      </c>
      <c r="Z294">
        <v>141.69999999999999</v>
      </c>
      <c r="AA294">
        <v>148.6</v>
      </c>
      <c r="AB294">
        <v>157.6</v>
      </c>
      <c r="AC294">
        <v>154.9</v>
      </c>
      <c r="AD294">
        <v>150</v>
      </c>
      <c r="AE294">
        <v>156.9</v>
      </c>
      <c r="AF294">
        <v>2064.4999999999995</v>
      </c>
      <c r="AG294">
        <v>446.4</v>
      </c>
      <c r="AH294">
        <v>1056.9000000000001</v>
      </c>
      <c r="AI294">
        <v>4076</v>
      </c>
    </row>
    <row r="295" spans="1:35" x14ac:dyDescent="0.25">
      <c r="A295" t="s">
        <v>104</v>
      </c>
      <c r="B295">
        <v>2021</v>
      </c>
      <c r="C295" t="s">
        <v>138</v>
      </c>
      <c r="D295" t="s">
        <v>1311</v>
      </c>
      <c r="E295">
        <v>144.1</v>
      </c>
      <c r="F295">
        <v>192.2</v>
      </c>
      <c r="G295">
        <v>163.80000000000001</v>
      </c>
      <c r="H295">
        <v>154.9</v>
      </c>
      <c r="I295">
        <v>163.9</v>
      </c>
      <c r="J295">
        <v>153.69999999999999</v>
      </c>
      <c r="K295">
        <v>149.5</v>
      </c>
      <c r="L295">
        <v>159.80000000000001</v>
      </c>
      <c r="M295">
        <v>112.6</v>
      </c>
      <c r="N295">
        <v>163.5</v>
      </c>
      <c r="O295">
        <v>156.5</v>
      </c>
      <c r="P295">
        <v>168.2</v>
      </c>
      <c r="Q295">
        <v>156.69999999999999</v>
      </c>
      <c r="R295">
        <v>188.1</v>
      </c>
      <c r="S295">
        <v>157.80000000000001</v>
      </c>
      <c r="T295">
        <v>147.9</v>
      </c>
      <c r="U295">
        <v>156.4</v>
      </c>
      <c r="V295">
        <v>159.9</v>
      </c>
      <c r="W295">
        <v>155.5</v>
      </c>
      <c r="X295">
        <v>151.19999999999999</v>
      </c>
      <c r="Y295">
        <v>161.69999999999999</v>
      </c>
      <c r="Z295">
        <v>146.19999999999999</v>
      </c>
      <c r="AA295">
        <v>152.6</v>
      </c>
      <c r="AB295">
        <v>160.19999999999999</v>
      </c>
      <c r="AC295">
        <v>153.80000000000001</v>
      </c>
      <c r="AD295">
        <v>153.80000000000001</v>
      </c>
      <c r="AE295">
        <v>156.80000000000001</v>
      </c>
      <c r="AF295">
        <v>2039.3999999999999</v>
      </c>
      <c r="AG295">
        <v>462.1</v>
      </c>
      <c r="AH295">
        <v>1079.4999999999998</v>
      </c>
      <c r="AI295">
        <v>4084.5</v>
      </c>
    </row>
    <row r="296" spans="1:35" x14ac:dyDescent="0.25">
      <c r="A296" t="s">
        <v>60</v>
      </c>
      <c r="B296">
        <v>2021</v>
      </c>
      <c r="C296" t="s">
        <v>154</v>
      </c>
      <c r="D296" t="s">
        <v>1312</v>
      </c>
      <c r="E296">
        <v>142.69999999999999</v>
      </c>
      <c r="F296">
        <v>195.5</v>
      </c>
      <c r="G296">
        <v>163.4</v>
      </c>
      <c r="H296">
        <v>155</v>
      </c>
      <c r="I296">
        <v>175.2</v>
      </c>
      <c r="J296">
        <v>160.6</v>
      </c>
      <c r="K296">
        <v>135.1</v>
      </c>
      <c r="L296">
        <v>161.1</v>
      </c>
      <c r="M296">
        <v>112.2</v>
      </c>
      <c r="N296">
        <v>164.4</v>
      </c>
      <c r="O296">
        <v>161.9</v>
      </c>
      <c r="P296">
        <v>166.8</v>
      </c>
      <c r="Q296">
        <v>155.6</v>
      </c>
      <c r="R296">
        <v>186.8</v>
      </c>
      <c r="S296">
        <v>160.69999999999999</v>
      </c>
      <c r="T296">
        <v>155.1</v>
      </c>
      <c r="U296">
        <v>159.9</v>
      </c>
      <c r="V296">
        <v>139.26</v>
      </c>
      <c r="W296">
        <v>156</v>
      </c>
      <c r="X296">
        <v>155.5</v>
      </c>
      <c r="Y296">
        <v>165.3</v>
      </c>
      <c r="Z296">
        <v>151.69999999999999</v>
      </c>
      <c r="AA296">
        <v>158.6</v>
      </c>
      <c r="AB296">
        <v>164.1</v>
      </c>
      <c r="AC296">
        <v>154.6</v>
      </c>
      <c r="AD296">
        <v>158</v>
      </c>
      <c r="AE296">
        <v>157.6</v>
      </c>
      <c r="AF296">
        <v>2049.5</v>
      </c>
      <c r="AG296">
        <v>475.69999999999993</v>
      </c>
      <c r="AH296">
        <v>1107.8000000000002</v>
      </c>
      <c r="AI296">
        <v>4115.0600000000004</v>
      </c>
    </row>
    <row r="297" spans="1:35" x14ac:dyDescent="0.25">
      <c r="A297" t="s">
        <v>85</v>
      </c>
      <c r="B297">
        <v>2021</v>
      </c>
      <c r="C297" t="s">
        <v>154</v>
      </c>
      <c r="D297" t="s">
        <v>1312</v>
      </c>
      <c r="E297">
        <v>147.6</v>
      </c>
      <c r="F297">
        <v>202.5</v>
      </c>
      <c r="G297">
        <v>166.4</v>
      </c>
      <c r="H297">
        <v>156</v>
      </c>
      <c r="I297">
        <v>161.4</v>
      </c>
      <c r="J297">
        <v>168.8</v>
      </c>
      <c r="K297">
        <v>161.6</v>
      </c>
      <c r="L297">
        <v>162.80000000000001</v>
      </c>
      <c r="M297">
        <v>114.8</v>
      </c>
      <c r="N297">
        <v>162.80000000000001</v>
      </c>
      <c r="O297">
        <v>151.5</v>
      </c>
      <c r="P297">
        <v>171.4</v>
      </c>
      <c r="Q297">
        <v>162</v>
      </c>
      <c r="R297">
        <v>194.4</v>
      </c>
      <c r="S297">
        <v>155.9</v>
      </c>
      <c r="T297">
        <v>139.30000000000001</v>
      </c>
      <c r="U297">
        <v>153.4</v>
      </c>
      <c r="V297">
        <v>161.4</v>
      </c>
      <c r="W297">
        <v>154.9</v>
      </c>
      <c r="X297">
        <v>147.6</v>
      </c>
      <c r="Y297">
        <v>157.5</v>
      </c>
      <c r="Z297">
        <v>142.1</v>
      </c>
      <c r="AA297">
        <v>149.1</v>
      </c>
      <c r="AB297">
        <v>157.6</v>
      </c>
      <c r="AC297">
        <v>156.6</v>
      </c>
      <c r="AD297">
        <v>150.5</v>
      </c>
      <c r="AE297">
        <v>158</v>
      </c>
      <c r="AF297">
        <v>2089.6</v>
      </c>
      <c r="AG297">
        <v>448.6</v>
      </c>
      <c r="AH297">
        <v>1061</v>
      </c>
      <c r="AI297">
        <v>4109.8999999999996</v>
      </c>
    </row>
    <row r="298" spans="1:35" x14ac:dyDescent="0.25">
      <c r="A298" t="s">
        <v>104</v>
      </c>
      <c r="B298">
        <v>2021</v>
      </c>
      <c r="C298" t="s">
        <v>154</v>
      </c>
      <c r="D298" t="s">
        <v>1312</v>
      </c>
      <c r="E298">
        <v>144.30000000000001</v>
      </c>
      <c r="F298">
        <v>198</v>
      </c>
      <c r="G298">
        <v>164.6</v>
      </c>
      <c r="H298">
        <v>155.4</v>
      </c>
      <c r="I298">
        <v>170.1</v>
      </c>
      <c r="J298">
        <v>164.4</v>
      </c>
      <c r="K298">
        <v>144.1</v>
      </c>
      <c r="L298">
        <v>161.69999999999999</v>
      </c>
      <c r="M298">
        <v>113.1</v>
      </c>
      <c r="N298">
        <v>163.9</v>
      </c>
      <c r="O298">
        <v>157.6</v>
      </c>
      <c r="P298">
        <v>168.9</v>
      </c>
      <c r="Q298">
        <v>158</v>
      </c>
      <c r="R298">
        <v>188.8</v>
      </c>
      <c r="S298">
        <v>158.80000000000001</v>
      </c>
      <c r="T298">
        <v>148.5</v>
      </c>
      <c r="U298">
        <v>157.30000000000001</v>
      </c>
      <c r="V298">
        <v>161.4</v>
      </c>
      <c r="W298">
        <v>155.6</v>
      </c>
      <c r="X298">
        <v>151.80000000000001</v>
      </c>
      <c r="Y298">
        <v>162.30000000000001</v>
      </c>
      <c r="Z298">
        <v>146.6</v>
      </c>
      <c r="AA298">
        <v>153.19999999999999</v>
      </c>
      <c r="AB298">
        <v>160.30000000000001</v>
      </c>
      <c r="AC298">
        <v>155.4</v>
      </c>
      <c r="AD298">
        <v>154.4</v>
      </c>
      <c r="AE298">
        <v>157.80000000000001</v>
      </c>
      <c r="AF298">
        <v>2064.1</v>
      </c>
      <c r="AG298">
        <v>464.6</v>
      </c>
      <c r="AH298">
        <v>1084</v>
      </c>
      <c r="AI298">
        <v>4118.5</v>
      </c>
    </row>
    <row r="299" spans="1:35" x14ac:dyDescent="0.25">
      <c r="A299" t="s">
        <v>60</v>
      </c>
      <c r="B299">
        <v>2021</v>
      </c>
      <c r="C299" t="s">
        <v>167</v>
      </c>
      <c r="D299" t="s">
        <v>1313</v>
      </c>
      <c r="E299">
        <v>145.1</v>
      </c>
      <c r="F299">
        <v>198.5</v>
      </c>
      <c r="G299">
        <v>168.6</v>
      </c>
      <c r="H299">
        <v>155.80000000000001</v>
      </c>
      <c r="I299">
        <v>184.4</v>
      </c>
      <c r="J299">
        <v>162.30000000000001</v>
      </c>
      <c r="K299">
        <v>138.4</v>
      </c>
      <c r="L299">
        <v>165.1</v>
      </c>
      <c r="M299">
        <v>114.3</v>
      </c>
      <c r="N299">
        <v>169.7</v>
      </c>
      <c r="O299">
        <v>164.6</v>
      </c>
      <c r="P299">
        <v>169.8</v>
      </c>
      <c r="Q299">
        <v>158.69999999999999</v>
      </c>
      <c r="R299">
        <v>189.6</v>
      </c>
      <c r="S299">
        <v>165.3</v>
      </c>
      <c r="T299">
        <v>160.6</v>
      </c>
      <c r="U299">
        <v>164.5</v>
      </c>
      <c r="V299">
        <v>139.26</v>
      </c>
      <c r="W299">
        <v>161.69999999999999</v>
      </c>
      <c r="X299">
        <v>158.80000000000001</v>
      </c>
      <c r="Y299">
        <v>169.1</v>
      </c>
      <c r="Z299">
        <v>153.19999999999999</v>
      </c>
      <c r="AA299">
        <v>160</v>
      </c>
      <c r="AB299">
        <v>167.6</v>
      </c>
      <c r="AC299">
        <v>159.30000000000001</v>
      </c>
      <c r="AD299">
        <v>161.1</v>
      </c>
      <c r="AE299">
        <v>161.1</v>
      </c>
      <c r="AF299">
        <v>2095.2999999999997</v>
      </c>
      <c r="AG299">
        <v>490.4</v>
      </c>
      <c r="AH299">
        <v>1129.0999999999999</v>
      </c>
      <c r="AI299">
        <v>4205.3599999999997</v>
      </c>
    </row>
    <row r="300" spans="1:35" x14ac:dyDescent="0.25">
      <c r="A300" t="s">
        <v>85</v>
      </c>
      <c r="B300">
        <v>2021</v>
      </c>
      <c r="C300" t="s">
        <v>167</v>
      </c>
      <c r="D300" t="s">
        <v>1313</v>
      </c>
      <c r="E300">
        <v>148.80000000000001</v>
      </c>
      <c r="F300">
        <v>204.3</v>
      </c>
      <c r="G300">
        <v>173</v>
      </c>
      <c r="H300">
        <v>156.5</v>
      </c>
      <c r="I300">
        <v>168.8</v>
      </c>
      <c r="J300">
        <v>172.5</v>
      </c>
      <c r="K300">
        <v>166.5</v>
      </c>
      <c r="L300">
        <v>165.9</v>
      </c>
      <c r="M300">
        <v>115.9</v>
      </c>
      <c r="N300">
        <v>165.2</v>
      </c>
      <c r="O300">
        <v>152</v>
      </c>
      <c r="P300">
        <v>171.1</v>
      </c>
      <c r="Q300">
        <v>164.2</v>
      </c>
      <c r="R300">
        <v>198.2</v>
      </c>
      <c r="S300">
        <v>156.5</v>
      </c>
      <c r="T300">
        <v>140.19999999999999</v>
      </c>
      <c r="U300">
        <v>154.1</v>
      </c>
      <c r="V300">
        <v>161.6</v>
      </c>
      <c r="W300">
        <v>155.5</v>
      </c>
      <c r="X300">
        <v>150.1</v>
      </c>
      <c r="Y300">
        <v>160.4</v>
      </c>
      <c r="Z300">
        <v>145</v>
      </c>
      <c r="AA300">
        <v>152.6</v>
      </c>
      <c r="AB300">
        <v>156.6</v>
      </c>
      <c r="AC300">
        <v>157.5</v>
      </c>
      <c r="AD300">
        <v>152.30000000000001</v>
      </c>
      <c r="AE300">
        <v>159.5</v>
      </c>
      <c r="AF300">
        <v>2124.7000000000003</v>
      </c>
      <c r="AG300">
        <v>450.79999999999995</v>
      </c>
      <c r="AH300">
        <v>1074.5</v>
      </c>
      <c r="AI300">
        <v>4165.2999999999993</v>
      </c>
    </row>
    <row r="301" spans="1:35" x14ac:dyDescent="0.25">
      <c r="A301" t="s">
        <v>104</v>
      </c>
      <c r="B301">
        <v>2021</v>
      </c>
      <c r="C301" t="s">
        <v>167</v>
      </c>
      <c r="D301" t="s">
        <v>1313</v>
      </c>
      <c r="E301">
        <v>146.30000000000001</v>
      </c>
      <c r="F301">
        <v>200.5</v>
      </c>
      <c r="G301">
        <v>170.3</v>
      </c>
      <c r="H301">
        <v>156.1</v>
      </c>
      <c r="I301">
        <v>178.7</v>
      </c>
      <c r="J301">
        <v>167.1</v>
      </c>
      <c r="K301">
        <v>147.9</v>
      </c>
      <c r="L301">
        <v>165.4</v>
      </c>
      <c r="M301">
        <v>114.8</v>
      </c>
      <c r="N301">
        <v>168.2</v>
      </c>
      <c r="O301">
        <v>159.30000000000001</v>
      </c>
      <c r="P301">
        <v>170.4</v>
      </c>
      <c r="Q301">
        <v>160.69999999999999</v>
      </c>
      <c r="R301">
        <v>191.9</v>
      </c>
      <c r="S301">
        <v>161.80000000000001</v>
      </c>
      <c r="T301">
        <v>152.1</v>
      </c>
      <c r="U301">
        <v>160.4</v>
      </c>
      <c r="V301">
        <v>161.6</v>
      </c>
      <c r="W301">
        <v>159.4</v>
      </c>
      <c r="X301">
        <v>154.69999999999999</v>
      </c>
      <c r="Y301">
        <v>165.8</v>
      </c>
      <c r="Z301">
        <v>148.9</v>
      </c>
      <c r="AA301">
        <v>155.80000000000001</v>
      </c>
      <c r="AB301">
        <v>161.19999999999999</v>
      </c>
      <c r="AC301">
        <v>158.6</v>
      </c>
      <c r="AD301">
        <v>156.80000000000001</v>
      </c>
      <c r="AE301">
        <v>160.4</v>
      </c>
      <c r="AF301">
        <v>2105.7000000000003</v>
      </c>
      <c r="AG301">
        <v>474.29999999999995</v>
      </c>
      <c r="AH301">
        <v>1101.8000000000002</v>
      </c>
      <c r="AI301">
        <v>4194.7</v>
      </c>
    </row>
    <row r="302" spans="1:35" x14ac:dyDescent="0.25">
      <c r="A302" t="s">
        <v>60</v>
      </c>
      <c r="B302">
        <v>2021</v>
      </c>
      <c r="C302" t="s">
        <v>177</v>
      </c>
      <c r="D302" t="s">
        <v>1314</v>
      </c>
      <c r="E302">
        <v>145.6</v>
      </c>
      <c r="F302">
        <v>200.1</v>
      </c>
      <c r="G302">
        <v>179.3</v>
      </c>
      <c r="H302">
        <v>156.1</v>
      </c>
      <c r="I302">
        <v>190.4</v>
      </c>
      <c r="J302">
        <v>158.6</v>
      </c>
      <c r="K302">
        <v>144.69999999999999</v>
      </c>
      <c r="L302">
        <v>165.5</v>
      </c>
      <c r="M302">
        <v>114.6</v>
      </c>
      <c r="N302">
        <v>170</v>
      </c>
      <c r="O302">
        <v>165.5</v>
      </c>
      <c r="P302">
        <v>171.7</v>
      </c>
      <c r="Q302">
        <v>160.5</v>
      </c>
      <c r="R302">
        <v>189.1</v>
      </c>
      <c r="S302">
        <v>165.3</v>
      </c>
      <c r="T302">
        <v>159.9</v>
      </c>
      <c r="U302">
        <v>164.6</v>
      </c>
      <c r="V302">
        <v>139.26</v>
      </c>
      <c r="W302">
        <v>162.1</v>
      </c>
      <c r="X302">
        <v>159.19999999999999</v>
      </c>
      <c r="Y302">
        <v>169.7</v>
      </c>
      <c r="Z302">
        <v>154.19999999999999</v>
      </c>
      <c r="AA302">
        <v>160.4</v>
      </c>
      <c r="AB302">
        <v>166.8</v>
      </c>
      <c r="AC302">
        <v>159.4</v>
      </c>
      <c r="AD302">
        <v>161.5</v>
      </c>
      <c r="AE302">
        <v>162.1</v>
      </c>
      <c r="AF302">
        <v>2122.6</v>
      </c>
      <c r="AG302">
        <v>489.80000000000007</v>
      </c>
      <c r="AH302">
        <v>1131.1999999999998</v>
      </c>
      <c r="AI302">
        <v>4234.0600000000004</v>
      </c>
    </row>
    <row r="303" spans="1:35" x14ac:dyDescent="0.25">
      <c r="A303" t="s">
        <v>85</v>
      </c>
      <c r="B303">
        <v>2021</v>
      </c>
      <c r="C303" t="s">
        <v>177</v>
      </c>
      <c r="D303" t="s">
        <v>1314</v>
      </c>
      <c r="E303">
        <v>149.19999999999999</v>
      </c>
      <c r="F303">
        <v>205.5</v>
      </c>
      <c r="G303">
        <v>182.8</v>
      </c>
      <c r="H303">
        <v>156.5</v>
      </c>
      <c r="I303">
        <v>172.2</v>
      </c>
      <c r="J303">
        <v>171.5</v>
      </c>
      <c r="K303">
        <v>176.2</v>
      </c>
      <c r="L303">
        <v>166.9</v>
      </c>
      <c r="M303">
        <v>116.1</v>
      </c>
      <c r="N303">
        <v>165.5</v>
      </c>
      <c r="O303">
        <v>152.30000000000001</v>
      </c>
      <c r="P303">
        <v>173.3</v>
      </c>
      <c r="Q303">
        <v>166.2</v>
      </c>
      <c r="R303">
        <v>195.6</v>
      </c>
      <c r="S303">
        <v>157.30000000000001</v>
      </c>
      <c r="T303">
        <v>140.5</v>
      </c>
      <c r="U303">
        <v>154.80000000000001</v>
      </c>
      <c r="V303">
        <v>160.5</v>
      </c>
      <c r="W303">
        <v>156.1</v>
      </c>
      <c r="X303">
        <v>149.80000000000001</v>
      </c>
      <c r="Y303">
        <v>160.80000000000001</v>
      </c>
      <c r="Z303">
        <v>147.5</v>
      </c>
      <c r="AA303">
        <v>150.69999999999999</v>
      </c>
      <c r="AB303">
        <v>158.1</v>
      </c>
      <c r="AC303">
        <v>158</v>
      </c>
      <c r="AD303">
        <v>153.4</v>
      </c>
      <c r="AE303">
        <v>160.4</v>
      </c>
      <c r="AF303">
        <v>2154.1999999999998</v>
      </c>
      <c r="AG303">
        <v>452.6</v>
      </c>
      <c r="AH303">
        <v>1078.3</v>
      </c>
      <c r="AI303">
        <v>4197.2999999999993</v>
      </c>
    </row>
    <row r="304" spans="1:35" x14ac:dyDescent="0.25">
      <c r="A304" t="s">
        <v>104</v>
      </c>
      <c r="B304">
        <v>2021</v>
      </c>
      <c r="C304" t="s">
        <v>177</v>
      </c>
      <c r="D304" t="s">
        <v>1314</v>
      </c>
      <c r="E304">
        <v>146.69999999999999</v>
      </c>
      <c r="F304">
        <v>202</v>
      </c>
      <c r="G304">
        <v>180.7</v>
      </c>
      <c r="H304">
        <v>156.19999999999999</v>
      </c>
      <c r="I304">
        <v>183.7</v>
      </c>
      <c r="J304">
        <v>164.6</v>
      </c>
      <c r="K304">
        <v>155.4</v>
      </c>
      <c r="L304">
        <v>166</v>
      </c>
      <c r="M304">
        <v>115.1</v>
      </c>
      <c r="N304">
        <v>168.5</v>
      </c>
      <c r="O304">
        <v>160</v>
      </c>
      <c r="P304">
        <v>172.4</v>
      </c>
      <c r="Q304">
        <v>162.6</v>
      </c>
      <c r="R304">
        <v>190.8</v>
      </c>
      <c r="S304">
        <v>162.19999999999999</v>
      </c>
      <c r="T304">
        <v>151.80000000000001</v>
      </c>
      <c r="U304">
        <v>160.69999999999999</v>
      </c>
      <c r="V304">
        <v>160.5</v>
      </c>
      <c r="W304">
        <v>159.80000000000001</v>
      </c>
      <c r="X304">
        <v>154.80000000000001</v>
      </c>
      <c r="Y304">
        <v>166.3</v>
      </c>
      <c r="Z304">
        <v>150.69999999999999</v>
      </c>
      <c r="AA304">
        <v>154.9</v>
      </c>
      <c r="AB304">
        <v>161.69999999999999</v>
      </c>
      <c r="AC304">
        <v>158.80000000000001</v>
      </c>
      <c r="AD304">
        <v>157.6</v>
      </c>
      <c r="AE304">
        <v>161.30000000000001</v>
      </c>
      <c r="AF304">
        <v>2133.9</v>
      </c>
      <c r="AG304">
        <v>474.7</v>
      </c>
      <c r="AH304">
        <v>1104.8</v>
      </c>
      <c r="AI304">
        <v>4224.5</v>
      </c>
    </row>
    <row r="305" spans="1:35" x14ac:dyDescent="0.25">
      <c r="A305" t="s">
        <v>60</v>
      </c>
      <c r="B305">
        <v>2021</v>
      </c>
      <c r="C305" t="s">
        <v>194</v>
      </c>
      <c r="D305" t="s">
        <v>1315</v>
      </c>
      <c r="E305">
        <v>145.1</v>
      </c>
      <c r="F305">
        <v>204.5</v>
      </c>
      <c r="G305">
        <v>180.4</v>
      </c>
      <c r="H305">
        <v>157.1</v>
      </c>
      <c r="I305">
        <v>188.7</v>
      </c>
      <c r="J305">
        <v>157.69999999999999</v>
      </c>
      <c r="K305">
        <v>152.80000000000001</v>
      </c>
      <c r="L305">
        <v>163.6</v>
      </c>
      <c r="M305">
        <v>113.9</v>
      </c>
      <c r="N305">
        <v>169.7</v>
      </c>
      <c r="O305">
        <v>166.2</v>
      </c>
      <c r="P305">
        <v>171</v>
      </c>
      <c r="Q305">
        <v>161.69999999999999</v>
      </c>
      <c r="R305">
        <v>189.7</v>
      </c>
      <c r="S305">
        <v>166</v>
      </c>
      <c r="T305">
        <v>161.1</v>
      </c>
      <c r="U305">
        <v>165.3</v>
      </c>
      <c r="V305">
        <v>139.26</v>
      </c>
      <c r="W305">
        <v>162.5</v>
      </c>
      <c r="X305">
        <v>160.30000000000001</v>
      </c>
      <c r="Y305">
        <v>170.4</v>
      </c>
      <c r="Z305">
        <v>157.1</v>
      </c>
      <c r="AA305">
        <v>160.69999999999999</v>
      </c>
      <c r="AB305">
        <v>167.2</v>
      </c>
      <c r="AC305">
        <v>160.4</v>
      </c>
      <c r="AD305">
        <v>162.80000000000001</v>
      </c>
      <c r="AE305">
        <v>163.19999999999999</v>
      </c>
      <c r="AF305">
        <v>2132.4</v>
      </c>
      <c r="AG305">
        <v>492.40000000000003</v>
      </c>
      <c r="AH305">
        <v>1138.9000000000001</v>
      </c>
      <c r="AI305">
        <v>4255.16</v>
      </c>
    </row>
    <row r="306" spans="1:35" x14ac:dyDescent="0.25">
      <c r="A306" t="s">
        <v>85</v>
      </c>
      <c r="B306">
        <v>2021</v>
      </c>
      <c r="C306" t="s">
        <v>194</v>
      </c>
      <c r="D306" t="s">
        <v>1315</v>
      </c>
      <c r="E306">
        <v>149.1</v>
      </c>
      <c r="F306">
        <v>210.9</v>
      </c>
      <c r="G306">
        <v>185</v>
      </c>
      <c r="H306">
        <v>158.19999999999999</v>
      </c>
      <c r="I306">
        <v>170.6</v>
      </c>
      <c r="J306">
        <v>170.9</v>
      </c>
      <c r="K306">
        <v>186.4</v>
      </c>
      <c r="L306">
        <v>164.7</v>
      </c>
      <c r="M306">
        <v>115.7</v>
      </c>
      <c r="N306">
        <v>165.5</v>
      </c>
      <c r="O306">
        <v>153.4</v>
      </c>
      <c r="P306">
        <v>173.5</v>
      </c>
      <c r="Q306">
        <v>167.9</v>
      </c>
      <c r="R306">
        <v>195.5</v>
      </c>
      <c r="S306">
        <v>157.9</v>
      </c>
      <c r="T306">
        <v>141.9</v>
      </c>
      <c r="U306">
        <v>155.5</v>
      </c>
      <c r="V306">
        <v>161.5</v>
      </c>
      <c r="W306">
        <v>157.69999999999999</v>
      </c>
      <c r="X306">
        <v>150.69999999999999</v>
      </c>
      <c r="Y306">
        <v>161.5</v>
      </c>
      <c r="Z306">
        <v>149.5</v>
      </c>
      <c r="AA306">
        <v>151.19999999999999</v>
      </c>
      <c r="AB306">
        <v>160.30000000000001</v>
      </c>
      <c r="AC306">
        <v>159.6</v>
      </c>
      <c r="AD306">
        <v>155</v>
      </c>
      <c r="AE306">
        <v>161.80000000000001</v>
      </c>
      <c r="AF306">
        <v>2171.8000000000002</v>
      </c>
      <c r="AG306">
        <v>455.3</v>
      </c>
      <c r="AH306">
        <v>1087.8000000000002</v>
      </c>
      <c r="AI306">
        <v>4229.6000000000004</v>
      </c>
    </row>
    <row r="307" spans="1:35" x14ac:dyDescent="0.25">
      <c r="A307" t="s">
        <v>104</v>
      </c>
      <c r="B307">
        <v>2021</v>
      </c>
      <c r="C307" t="s">
        <v>194</v>
      </c>
      <c r="D307" t="s">
        <v>1315</v>
      </c>
      <c r="E307">
        <v>146.4</v>
      </c>
      <c r="F307">
        <v>206.8</v>
      </c>
      <c r="G307">
        <v>182.2</v>
      </c>
      <c r="H307">
        <v>157.5</v>
      </c>
      <c r="I307">
        <v>182.1</v>
      </c>
      <c r="J307">
        <v>163.9</v>
      </c>
      <c r="K307">
        <v>164.2</v>
      </c>
      <c r="L307">
        <v>164</v>
      </c>
      <c r="M307">
        <v>114.5</v>
      </c>
      <c r="N307">
        <v>168.3</v>
      </c>
      <c r="O307">
        <v>160.9</v>
      </c>
      <c r="P307">
        <v>172.2</v>
      </c>
      <c r="Q307">
        <v>164</v>
      </c>
      <c r="R307">
        <v>191.2</v>
      </c>
      <c r="S307">
        <v>162.80000000000001</v>
      </c>
      <c r="T307">
        <v>153.1</v>
      </c>
      <c r="U307">
        <v>161.4</v>
      </c>
      <c r="V307">
        <v>161.5</v>
      </c>
      <c r="W307">
        <v>160.69999999999999</v>
      </c>
      <c r="X307">
        <v>155.80000000000001</v>
      </c>
      <c r="Y307">
        <v>167</v>
      </c>
      <c r="Z307">
        <v>153.1</v>
      </c>
      <c r="AA307">
        <v>155.30000000000001</v>
      </c>
      <c r="AB307">
        <v>163.19999999999999</v>
      </c>
      <c r="AC307">
        <v>160.1</v>
      </c>
      <c r="AD307">
        <v>159</v>
      </c>
      <c r="AE307">
        <v>162.5</v>
      </c>
      <c r="AF307">
        <v>2147</v>
      </c>
      <c r="AG307">
        <v>477.29999999999995</v>
      </c>
      <c r="AH307">
        <v>1113.5</v>
      </c>
      <c r="AI307">
        <v>4251.2</v>
      </c>
    </row>
    <row r="308" spans="1:35" x14ac:dyDescent="0.25">
      <c r="A308" t="s">
        <v>60</v>
      </c>
      <c r="B308">
        <v>2021</v>
      </c>
      <c r="C308" t="s">
        <v>213</v>
      </c>
      <c r="D308" t="s">
        <v>1316</v>
      </c>
      <c r="E308">
        <v>144.9</v>
      </c>
      <c r="F308">
        <v>202.3</v>
      </c>
      <c r="G308">
        <v>176.5</v>
      </c>
      <c r="H308">
        <v>157.5</v>
      </c>
      <c r="I308">
        <v>190.9</v>
      </c>
      <c r="J308">
        <v>155.69999999999999</v>
      </c>
      <c r="K308">
        <v>153.9</v>
      </c>
      <c r="L308">
        <v>162.80000000000001</v>
      </c>
      <c r="M308">
        <v>115.2</v>
      </c>
      <c r="N308">
        <v>169.8</v>
      </c>
      <c r="O308">
        <v>167.6</v>
      </c>
      <c r="P308">
        <v>171.9</v>
      </c>
      <c r="Q308">
        <v>161.80000000000001</v>
      </c>
      <c r="R308">
        <v>190.2</v>
      </c>
      <c r="S308">
        <v>167</v>
      </c>
      <c r="T308">
        <v>162.6</v>
      </c>
      <c r="U308">
        <v>166.3</v>
      </c>
      <c r="V308">
        <v>139.26</v>
      </c>
      <c r="W308">
        <v>163.1</v>
      </c>
      <c r="X308">
        <v>160.9</v>
      </c>
      <c r="Y308">
        <v>171.1</v>
      </c>
      <c r="Z308">
        <v>157.69999999999999</v>
      </c>
      <c r="AA308">
        <v>161.1</v>
      </c>
      <c r="AB308">
        <v>167.5</v>
      </c>
      <c r="AC308">
        <v>160.30000000000001</v>
      </c>
      <c r="AD308">
        <v>163.30000000000001</v>
      </c>
      <c r="AE308">
        <v>163.6</v>
      </c>
      <c r="AF308">
        <v>2130.8000000000002</v>
      </c>
      <c r="AG308">
        <v>495.90000000000003</v>
      </c>
      <c r="AH308">
        <v>1141.8999999999999</v>
      </c>
      <c r="AI308">
        <v>4261.1600000000008</v>
      </c>
    </row>
    <row r="309" spans="1:35" x14ac:dyDescent="0.25">
      <c r="A309" t="s">
        <v>85</v>
      </c>
      <c r="B309">
        <v>2021</v>
      </c>
      <c r="C309" t="s">
        <v>213</v>
      </c>
      <c r="D309" t="s">
        <v>1316</v>
      </c>
      <c r="E309">
        <v>149.30000000000001</v>
      </c>
      <c r="F309">
        <v>207.4</v>
      </c>
      <c r="G309">
        <v>174.1</v>
      </c>
      <c r="H309">
        <v>159.19999999999999</v>
      </c>
      <c r="I309">
        <v>175</v>
      </c>
      <c r="J309">
        <v>161.30000000000001</v>
      </c>
      <c r="K309">
        <v>183.3</v>
      </c>
      <c r="L309">
        <v>164.5</v>
      </c>
      <c r="M309">
        <v>120.4</v>
      </c>
      <c r="N309">
        <v>166.2</v>
      </c>
      <c r="O309">
        <v>154.80000000000001</v>
      </c>
      <c r="P309">
        <v>175.1</v>
      </c>
      <c r="Q309">
        <v>167.3</v>
      </c>
      <c r="R309">
        <v>196.5</v>
      </c>
      <c r="S309">
        <v>159.80000000000001</v>
      </c>
      <c r="T309">
        <v>143.6</v>
      </c>
      <c r="U309">
        <v>157.30000000000001</v>
      </c>
      <c r="V309">
        <v>162.1</v>
      </c>
      <c r="W309">
        <v>160.69999999999999</v>
      </c>
      <c r="X309">
        <v>153.19999999999999</v>
      </c>
      <c r="Y309">
        <v>162.80000000000001</v>
      </c>
      <c r="Z309">
        <v>150.4</v>
      </c>
      <c r="AA309">
        <v>153.69999999999999</v>
      </c>
      <c r="AB309">
        <v>160.4</v>
      </c>
      <c r="AC309">
        <v>159.6</v>
      </c>
      <c r="AD309">
        <v>156</v>
      </c>
      <c r="AE309">
        <v>162.30000000000001</v>
      </c>
      <c r="AF309">
        <v>2157.9</v>
      </c>
      <c r="AG309">
        <v>460.7</v>
      </c>
      <c r="AH309">
        <v>1096.0999999999999</v>
      </c>
      <c r="AI309">
        <v>4234</v>
      </c>
    </row>
    <row r="310" spans="1:35" x14ac:dyDescent="0.25">
      <c r="A310" t="s">
        <v>104</v>
      </c>
      <c r="B310">
        <v>2021</v>
      </c>
      <c r="C310" t="s">
        <v>213</v>
      </c>
      <c r="D310" t="s">
        <v>1316</v>
      </c>
      <c r="E310">
        <v>146.6</v>
      </c>
      <c r="F310">
        <v>204</v>
      </c>
      <c r="G310">
        <v>172.8</v>
      </c>
      <c r="H310">
        <v>158.4</v>
      </c>
      <c r="I310">
        <v>188</v>
      </c>
      <c r="J310">
        <v>156.80000000000001</v>
      </c>
      <c r="K310">
        <v>162.19999999999999</v>
      </c>
      <c r="L310">
        <v>164.1</v>
      </c>
      <c r="M310">
        <v>119.7</v>
      </c>
      <c r="N310">
        <v>168.8</v>
      </c>
      <c r="O310">
        <v>162.69999999999999</v>
      </c>
      <c r="P310">
        <v>173.9</v>
      </c>
      <c r="Q310">
        <v>164</v>
      </c>
      <c r="R310">
        <v>192.1</v>
      </c>
      <c r="S310">
        <v>164.5</v>
      </c>
      <c r="T310">
        <v>155.30000000000001</v>
      </c>
      <c r="U310">
        <v>163.19999999999999</v>
      </c>
      <c r="V310">
        <v>162.1</v>
      </c>
      <c r="W310">
        <v>162.6</v>
      </c>
      <c r="X310">
        <v>157.5</v>
      </c>
      <c r="Y310">
        <v>168.4</v>
      </c>
      <c r="Z310">
        <v>154</v>
      </c>
      <c r="AA310">
        <v>157.6</v>
      </c>
      <c r="AB310">
        <v>163.80000000000001</v>
      </c>
      <c r="AC310">
        <v>160</v>
      </c>
      <c r="AD310">
        <v>160</v>
      </c>
      <c r="AE310">
        <v>163.19999999999999</v>
      </c>
      <c r="AF310">
        <v>2142</v>
      </c>
      <c r="AG310">
        <v>483</v>
      </c>
      <c r="AH310">
        <v>1121.3</v>
      </c>
      <c r="AI310">
        <v>4263.1000000000004</v>
      </c>
    </row>
    <row r="311" spans="1:35" x14ac:dyDescent="0.25">
      <c r="A311" t="s">
        <v>60</v>
      </c>
      <c r="B311">
        <v>2021</v>
      </c>
      <c r="C311" t="s">
        <v>228</v>
      </c>
      <c r="D311" t="s">
        <v>1317</v>
      </c>
      <c r="E311">
        <v>145.4</v>
      </c>
      <c r="F311">
        <v>202.1</v>
      </c>
      <c r="G311">
        <v>172</v>
      </c>
      <c r="H311">
        <v>158</v>
      </c>
      <c r="I311">
        <v>195.5</v>
      </c>
      <c r="J311">
        <v>152.69999999999999</v>
      </c>
      <c r="K311">
        <v>151.4</v>
      </c>
      <c r="L311">
        <v>163.9</v>
      </c>
      <c r="M311">
        <v>119.3</v>
      </c>
      <c r="N311">
        <v>170.1</v>
      </c>
      <c r="O311">
        <v>168.3</v>
      </c>
      <c r="P311">
        <v>172.8</v>
      </c>
      <c r="Q311">
        <v>162.1</v>
      </c>
      <c r="R311">
        <v>190.5</v>
      </c>
      <c r="S311">
        <v>167.7</v>
      </c>
      <c r="T311">
        <v>163.6</v>
      </c>
      <c r="U311">
        <v>167.1</v>
      </c>
      <c r="V311">
        <v>139.26</v>
      </c>
      <c r="W311">
        <v>163.69999999999999</v>
      </c>
      <c r="X311">
        <v>161.30000000000001</v>
      </c>
      <c r="Y311">
        <v>171.9</v>
      </c>
      <c r="Z311">
        <v>157.80000000000001</v>
      </c>
      <c r="AA311">
        <v>162.69999999999999</v>
      </c>
      <c r="AB311">
        <v>168.5</v>
      </c>
      <c r="AC311">
        <v>160.19999999999999</v>
      </c>
      <c r="AD311">
        <v>163.80000000000001</v>
      </c>
      <c r="AE311">
        <v>164</v>
      </c>
      <c r="AF311">
        <v>2133.6</v>
      </c>
      <c r="AG311">
        <v>498.4</v>
      </c>
      <c r="AH311">
        <v>1146.2</v>
      </c>
      <c r="AI311">
        <v>4271.66</v>
      </c>
    </row>
    <row r="312" spans="1:35" x14ac:dyDescent="0.25">
      <c r="A312" t="s">
        <v>85</v>
      </c>
      <c r="B312">
        <v>2021</v>
      </c>
      <c r="C312" t="s">
        <v>228</v>
      </c>
      <c r="D312" t="s">
        <v>1317</v>
      </c>
      <c r="E312">
        <v>149.30000000000001</v>
      </c>
      <c r="F312">
        <v>207.4</v>
      </c>
      <c r="G312">
        <v>174.1</v>
      </c>
      <c r="H312">
        <v>159.1</v>
      </c>
      <c r="I312">
        <v>175</v>
      </c>
      <c r="J312">
        <v>161.19999999999999</v>
      </c>
      <c r="K312">
        <v>183.5</v>
      </c>
      <c r="L312">
        <v>164.5</v>
      </c>
      <c r="M312">
        <v>120.4</v>
      </c>
      <c r="N312">
        <v>166.2</v>
      </c>
      <c r="O312">
        <v>154.80000000000001</v>
      </c>
      <c r="P312">
        <v>175.1</v>
      </c>
      <c r="Q312">
        <v>167.3</v>
      </c>
      <c r="R312">
        <v>196.5</v>
      </c>
      <c r="S312">
        <v>159.80000000000001</v>
      </c>
      <c r="T312">
        <v>143.6</v>
      </c>
      <c r="U312">
        <v>157.4</v>
      </c>
      <c r="V312">
        <v>162.1</v>
      </c>
      <c r="W312">
        <v>160.80000000000001</v>
      </c>
      <c r="X312">
        <v>153.30000000000001</v>
      </c>
      <c r="Y312">
        <v>162.80000000000001</v>
      </c>
      <c r="Z312">
        <v>150.5</v>
      </c>
      <c r="AA312">
        <v>153.9</v>
      </c>
      <c r="AB312">
        <v>160.30000000000001</v>
      </c>
      <c r="AC312">
        <v>159.6</v>
      </c>
      <c r="AD312">
        <v>156</v>
      </c>
      <c r="AE312">
        <v>162.30000000000001</v>
      </c>
      <c r="AF312">
        <v>2157.9</v>
      </c>
      <c r="AG312">
        <v>460.79999999999995</v>
      </c>
      <c r="AH312">
        <v>1096.4000000000001</v>
      </c>
      <c r="AI312">
        <v>4234.5</v>
      </c>
    </row>
    <row r="313" spans="1:35" x14ac:dyDescent="0.25">
      <c r="A313" t="s">
        <v>104</v>
      </c>
      <c r="B313">
        <v>2021</v>
      </c>
      <c r="C313" t="s">
        <v>228</v>
      </c>
      <c r="D313" t="s">
        <v>1317</v>
      </c>
      <c r="E313">
        <v>146.6</v>
      </c>
      <c r="F313">
        <v>204</v>
      </c>
      <c r="G313">
        <v>172.8</v>
      </c>
      <c r="H313">
        <v>158.4</v>
      </c>
      <c r="I313">
        <v>188</v>
      </c>
      <c r="J313">
        <v>156.69999999999999</v>
      </c>
      <c r="K313">
        <v>162.30000000000001</v>
      </c>
      <c r="L313">
        <v>164.1</v>
      </c>
      <c r="M313">
        <v>119.7</v>
      </c>
      <c r="N313">
        <v>168.8</v>
      </c>
      <c r="O313">
        <v>162.69999999999999</v>
      </c>
      <c r="P313">
        <v>173.9</v>
      </c>
      <c r="Q313">
        <v>164</v>
      </c>
      <c r="R313">
        <v>192.1</v>
      </c>
      <c r="S313">
        <v>164.6</v>
      </c>
      <c r="T313">
        <v>155.30000000000001</v>
      </c>
      <c r="U313">
        <v>163.30000000000001</v>
      </c>
      <c r="V313">
        <v>162.1</v>
      </c>
      <c r="W313">
        <v>162.6</v>
      </c>
      <c r="X313">
        <v>157.5</v>
      </c>
      <c r="Y313">
        <v>168.4</v>
      </c>
      <c r="Z313">
        <v>154</v>
      </c>
      <c r="AA313">
        <v>157.69999999999999</v>
      </c>
      <c r="AB313">
        <v>163.69999999999999</v>
      </c>
      <c r="AC313">
        <v>160</v>
      </c>
      <c r="AD313">
        <v>160</v>
      </c>
      <c r="AE313">
        <v>163.19999999999999</v>
      </c>
      <c r="AF313">
        <v>2142</v>
      </c>
      <c r="AG313">
        <v>483.2</v>
      </c>
      <c r="AH313">
        <v>1121.3</v>
      </c>
      <c r="AI313">
        <v>4263.3</v>
      </c>
    </row>
    <row r="314" spans="1:35" x14ac:dyDescent="0.25">
      <c r="A314" t="s">
        <v>60</v>
      </c>
      <c r="B314">
        <v>2021</v>
      </c>
      <c r="C314" t="s">
        <v>238</v>
      </c>
      <c r="D314" t="s">
        <v>1318</v>
      </c>
      <c r="E314">
        <v>146.1</v>
      </c>
      <c r="F314">
        <v>202.5</v>
      </c>
      <c r="G314">
        <v>170.1</v>
      </c>
      <c r="H314">
        <v>158.4</v>
      </c>
      <c r="I314">
        <v>198.8</v>
      </c>
      <c r="J314">
        <v>152.6</v>
      </c>
      <c r="K314">
        <v>170.4</v>
      </c>
      <c r="L314">
        <v>165.2</v>
      </c>
      <c r="M314">
        <v>121.6</v>
      </c>
      <c r="N314">
        <v>170.6</v>
      </c>
      <c r="O314">
        <v>168.8</v>
      </c>
      <c r="P314">
        <v>173.6</v>
      </c>
      <c r="Q314">
        <v>165.5</v>
      </c>
      <c r="R314">
        <v>191.2</v>
      </c>
      <c r="S314">
        <v>168.9</v>
      </c>
      <c r="T314">
        <v>164.8</v>
      </c>
      <c r="U314">
        <v>168.3</v>
      </c>
      <c r="V314">
        <v>139.26</v>
      </c>
      <c r="W314">
        <v>165.5</v>
      </c>
      <c r="X314">
        <v>162</v>
      </c>
      <c r="Y314">
        <v>172.5</v>
      </c>
      <c r="Z314">
        <v>159.5</v>
      </c>
      <c r="AA314">
        <v>163.19999999999999</v>
      </c>
      <c r="AB314">
        <v>169</v>
      </c>
      <c r="AC314">
        <v>161.1</v>
      </c>
      <c r="AD314">
        <v>164.7</v>
      </c>
      <c r="AE314">
        <v>166.3</v>
      </c>
      <c r="AF314">
        <v>2164.1999999999998</v>
      </c>
      <c r="AG314">
        <v>502.00000000000006</v>
      </c>
      <c r="AH314">
        <v>1152</v>
      </c>
      <c r="AI314">
        <v>4314.16</v>
      </c>
    </row>
    <row r="315" spans="1:35" x14ac:dyDescent="0.25">
      <c r="A315" t="s">
        <v>85</v>
      </c>
      <c r="B315">
        <v>2021</v>
      </c>
      <c r="C315" t="s">
        <v>238</v>
      </c>
      <c r="D315" t="s">
        <v>1318</v>
      </c>
      <c r="E315">
        <v>150.1</v>
      </c>
      <c r="F315">
        <v>208.4</v>
      </c>
      <c r="G315">
        <v>173</v>
      </c>
      <c r="H315">
        <v>159.19999999999999</v>
      </c>
      <c r="I315">
        <v>176.6</v>
      </c>
      <c r="J315">
        <v>159.30000000000001</v>
      </c>
      <c r="K315">
        <v>214.4</v>
      </c>
      <c r="L315">
        <v>165.3</v>
      </c>
      <c r="M315">
        <v>122.5</v>
      </c>
      <c r="N315">
        <v>166.8</v>
      </c>
      <c r="O315">
        <v>155.4</v>
      </c>
      <c r="P315">
        <v>175.9</v>
      </c>
      <c r="Q315">
        <v>171.5</v>
      </c>
      <c r="R315">
        <v>197</v>
      </c>
      <c r="S315">
        <v>160.80000000000001</v>
      </c>
      <c r="T315">
        <v>144.4</v>
      </c>
      <c r="U315">
        <v>158.30000000000001</v>
      </c>
      <c r="V315">
        <v>163.6</v>
      </c>
      <c r="W315">
        <v>162.19999999999999</v>
      </c>
      <c r="X315">
        <v>154.30000000000001</v>
      </c>
      <c r="Y315">
        <v>163.5</v>
      </c>
      <c r="Z315">
        <v>152.19999999999999</v>
      </c>
      <c r="AA315">
        <v>155.1</v>
      </c>
      <c r="AB315">
        <v>160.30000000000001</v>
      </c>
      <c r="AC315">
        <v>160.30000000000001</v>
      </c>
      <c r="AD315">
        <v>157</v>
      </c>
      <c r="AE315">
        <v>164.6</v>
      </c>
      <c r="AF315">
        <v>2198.4000000000005</v>
      </c>
      <c r="AG315">
        <v>463.50000000000006</v>
      </c>
      <c r="AH315">
        <v>1102.7</v>
      </c>
      <c r="AI315">
        <v>4287.4000000000005</v>
      </c>
    </row>
    <row r="316" spans="1:35" x14ac:dyDescent="0.25">
      <c r="A316" t="s">
        <v>104</v>
      </c>
      <c r="B316">
        <v>2021</v>
      </c>
      <c r="C316" t="s">
        <v>238</v>
      </c>
      <c r="D316" t="s">
        <v>1318</v>
      </c>
      <c r="E316">
        <v>147.4</v>
      </c>
      <c r="F316">
        <v>204.6</v>
      </c>
      <c r="G316">
        <v>171.2</v>
      </c>
      <c r="H316">
        <v>158.69999999999999</v>
      </c>
      <c r="I316">
        <v>190.6</v>
      </c>
      <c r="J316">
        <v>155.69999999999999</v>
      </c>
      <c r="K316">
        <v>185.3</v>
      </c>
      <c r="L316">
        <v>165.2</v>
      </c>
      <c r="M316">
        <v>121.9</v>
      </c>
      <c r="N316">
        <v>169.3</v>
      </c>
      <c r="O316">
        <v>163.19999999999999</v>
      </c>
      <c r="P316">
        <v>174.7</v>
      </c>
      <c r="Q316">
        <v>167.7</v>
      </c>
      <c r="R316">
        <v>192.7</v>
      </c>
      <c r="S316">
        <v>165.7</v>
      </c>
      <c r="T316">
        <v>156.30000000000001</v>
      </c>
      <c r="U316">
        <v>164.3</v>
      </c>
      <c r="V316">
        <v>163.6</v>
      </c>
      <c r="W316">
        <v>164.2</v>
      </c>
      <c r="X316">
        <v>158.4</v>
      </c>
      <c r="Y316">
        <v>169.1</v>
      </c>
      <c r="Z316">
        <v>155.69999999999999</v>
      </c>
      <c r="AA316">
        <v>158.6</v>
      </c>
      <c r="AB316">
        <v>163.9</v>
      </c>
      <c r="AC316">
        <v>160.80000000000001</v>
      </c>
      <c r="AD316">
        <v>161</v>
      </c>
      <c r="AE316">
        <v>165.5</v>
      </c>
      <c r="AF316">
        <v>2175.5</v>
      </c>
      <c r="AG316">
        <v>486.3</v>
      </c>
      <c r="AH316">
        <v>1127.5</v>
      </c>
      <c r="AI316">
        <v>4309.8</v>
      </c>
    </row>
    <row r="317" spans="1:35" x14ac:dyDescent="0.25">
      <c r="A317" t="s">
        <v>60</v>
      </c>
      <c r="B317">
        <v>2021</v>
      </c>
      <c r="C317" t="s">
        <v>264</v>
      </c>
      <c r="D317" t="s">
        <v>1319</v>
      </c>
      <c r="E317">
        <v>146.9</v>
      </c>
      <c r="F317">
        <v>199.8</v>
      </c>
      <c r="G317">
        <v>171.5</v>
      </c>
      <c r="H317">
        <v>159.1</v>
      </c>
      <c r="I317">
        <v>198.4</v>
      </c>
      <c r="J317">
        <v>153.19999999999999</v>
      </c>
      <c r="K317">
        <v>183.9</v>
      </c>
      <c r="L317">
        <v>165.4</v>
      </c>
      <c r="M317">
        <v>122.1</v>
      </c>
      <c r="N317">
        <v>170.8</v>
      </c>
      <c r="O317">
        <v>169.1</v>
      </c>
      <c r="P317">
        <v>174.3</v>
      </c>
      <c r="Q317">
        <v>167.5</v>
      </c>
      <c r="R317">
        <v>191.4</v>
      </c>
      <c r="S317">
        <v>170.4</v>
      </c>
      <c r="T317">
        <v>166</v>
      </c>
      <c r="U317">
        <v>169.8</v>
      </c>
      <c r="V317">
        <v>139.26</v>
      </c>
      <c r="W317">
        <v>165.3</v>
      </c>
      <c r="X317">
        <v>162.9</v>
      </c>
      <c r="Y317">
        <v>173.4</v>
      </c>
      <c r="Z317">
        <v>158.9</v>
      </c>
      <c r="AA317">
        <v>163.80000000000001</v>
      </c>
      <c r="AB317">
        <v>169.3</v>
      </c>
      <c r="AC317">
        <v>162.4</v>
      </c>
      <c r="AD317">
        <v>165.2</v>
      </c>
      <c r="AE317">
        <v>167.6</v>
      </c>
      <c r="AF317">
        <v>2182</v>
      </c>
      <c r="AG317">
        <v>506.2</v>
      </c>
      <c r="AH317">
        <v>1155.8999999999999</v>
      </c>
      <c r="AI317">
        <v>4340.0599999999995</v>
      </c>
    </row>
    <row r="318" spans="1:35" x14ac:dyDescent="0.25">
      <c r="A318" t="s">
        <v>85</v>
      </c>
      <c r="B318">
        <v>2021</v>
      </c>
      <c r="C318" t="s">
        <v>264</v>
      </c>
      <c r="D318" t="s">
        <v>1319</v>
      </c>
      <c r="E318">
        <v>151</v>
      </c>
      <c r="F318">
        <v>204.9</v>
      </c>
      <c r="G318">
        <v>175.4</v>
      </c>
      <c r="H318">
        <v>159.6</v>
      </c>
      <c r="I318">
        <v>175.8</v>
      </c>
      <c r="J318">
        <v>160.30000000000001</v>
      </c>
      <c r="K318">
        <v>229.1</v>
      </c>
      <c r="L318">
        <v>165.1</v>
      </c>
      <c r="M318">
        <v>123.1</v>
      </c>
      <c r="N318">
        <v>167.2</v>
      </c>
      <c r="O318">
        <v>156.1</v>
      </c>
      <c r="P318">
        <v>176.8</v>
      </c>
      <c r="Q318">
        <v>173.5</v>
      </c>
      <c r="R318">
        <v>197</v>
      </c>
      <c r="S318">
        <v>162.30000000000001</v>
      </c>
      <c r="T318">
        <v>145.30000000000001</v>
      </c>
      <c r="U318">
        <v>159.69999999999999</v>
      </c>
      <c r="V318">
        <v>164.2</v>
      </c>
      <c r="W318">
        <v>161.6</v>
      </c>
      <c r="X318">
        <v>155.19999999999999</v>
      </c>
      <c r="Y318">
        <v>164.2</v>
      </c>
      <c r="Z318">
        <v>151.19999999999999</v>
      </c>
      <c r="AA318">
        <v>156.69999999999999</v>
      </c>
      <c r="AB318">
        <v>160.80000000000001</v>
      </c>
      <c r="AC318">
        <v>161.80000000000001</v>
      </c>
      <c r="AD318">
        <v>157.30000000000001</v>
      </c>
      <c r="AE318">
        <v>165.6</v>
      </c>
      <c r="AF318">
        <v>2217.8999999999996</v>
      </c>
      <c r="AG318">
        <v>467.3</v>
      </c>
      <c r="AH318">
        <v>1107.1999999999998</v>
      </c>
      <c r="AI318">
        <v>4315.2</v>
      </c>
    </row>
    <row r="319" spans="1:35" x14ac:dyDescent="0.25">
      <c r="A319" t="s">
        <v>104</v>
      </c>
      <c r="B319">
        <v>2021</v>
      </c>
      <c r="C319" t="s">
        <v>264</v>
      </c>
      <c r="D319" t="s">
        <v>1319</v>
      </c>
      <c r="E319">
        <v>148.19999999999999</v>
      </c>
      <c r="F319">
        <v>201.6</v>
      </c>
      <c r="G319">
        <v>173</v>
      </c>
      <c r="H319">
        <v>159.30000000000001</v>
      </c>
      <c r="I319">
        <v>190.1</v>
      </c>
      <c r="J319">
        <v>156.5</v>
      </c>
      <c r="K319">
        <v>199.2</v>
      </c>
      <c r="L319">
        <v>165.3</v>
      </c>
      <c r="M319">
        <v>122.4</v>
      </c>
      <c r="N319">
        <v>169.6</v>
      </c>
      <c r="O319">
        <v>163.69999999999999</v>
      </c>
      <c r="P319">
        <v>175.5</v>
      </c>
      <c r="Q319">
        <v>169.7</v>
      </c>
      <c r="R319">
        <v>192.9</v>
      </c>
      <c r="S319">
        <v>167.2</v>
      </c>
      <c r="T319">
        <v>157.4</v>
      </c>
      <c r="U319">
        <v>165.8</v>
      </c>
      <c r="V319">
        <v>164.2</v>
      </c>
      <c r="W319">
        <v>163.9</v>
      </c>
      <c r="X319">
        <v>159.30000000000001</v>
      </c>
      <c r="Y319">
        <v>169.9</v>
      </c>
      <c r="Z319">
        <v>154.80000000000001</v>
      </c>
      <c r="AA319">
        <v>159.80000000000001</v>
      </c>
      <c r="AB319">
        <v>164.3</v>
      </c>
      <c r="AC319">
        <v>162.19999999999999</v>
      </c>
      <c r="AD319">
        <v>161.4</v>
      </c>
      <c r="AE319">
        <v>166.7</v>
      </c>
      <c r="AF319">
        <v>2194.1</v>
      </c>
      <c r="AG319">
        <v>490.40000000000003</v>
      </c>
      <c r="AH319">
        <v>1131.7000000000003</v>
      </c>
      <c r="AI319">
        <v>4337.2</v>
      </c>
    </row>
    <row r="320" spans="1:35" x14ac:dyDescent="0.25">
      <c r="A320" t="s">
        <v>60</v>
      </c>
      <c r="B320">
        <v>2021</v>
      </c>
      <c r="C320" t="s">
        <v>273</v>
      </c>
      <c r="D320" t="s">
        <v>1320</v>
      </c>
      <c r="E320">
        <v>147.4</v>
      </c>
      <c r="F320">
        <v>197</v>
      </c>
      <c r="G320">
        <v>176.5</v>
      </c>
      <c r="H320">
        <v>159.80000000000001</v>
      </c>
      <c r="I320">
        <v>195.8</v>
      </c>
      <c r="J320">
        <v>152</v>
      </c>
      <c r="K320">
        <v>172.3</v>
      </c>
      <c r="L320">
        <v>164.5</v>
      </c>
      <c r="M320">
        <v>120.6</v>
      </c>
      <c r="N320">
        <v>171.7</v>
      </c>
      <c r="O320">
        <v>169.7</v>
      </c>
      <c r="P320">
        <v>175.1</v>
      </c>
      <c r="Q320">
        <v>165.8</v>
      </c>
      <c r="R320">
        <v>190.8</v>
      </c>
      <c r="S320">
        <v>171.8</v>
      </c>
      <c r="T320">
        <v>167.3</v>
      </c>
      <c r="U320">
        <v>171.2</v>
      </c>
      <c r="V320">
        <v>139.26</v>
      </c>
      <c r="W320">
        <v>165.6</v>
      </c>
      <c r="X320">
        <v>163.9</v>
      </c>
      <c r="Y320">
        <v>174</v>
      </c>
      <c r="Z320">
        <v>160.1</v>
      </c>
      <c r="AA320">
        <v>164.5</v>
      </c>
      <c r="AB320">
        <v>169.7</v>
      </c>
      <c r="AC320">
        <v>162.80000000000001</v>
      </c>
      <c r="AD320">
        <v>166</v>
      </c>
      <c r="AE320">
        <v>167</v>
      </c>
      <c r="AF320">
        <v>2168.1999999999998</v>
      </c>
      <c r="AG320">
        <v>510.3</v>
      </c>
      <c r="AH320">
        <v>1161</v>
      </c>
      <c r="AI320">
        <v>4335.1600000000008</v>
      </c>
    </row>
    <row r="321" spans="1:35" x14ac:dyDescent="0.25">
      <c r="A321" t="s">
        <v>85</v>
      </c>
      <c r="B321">
        <v>2021</v>
      </c>
      <c r="C321" t="s">
        <v>273</v>
      </c>
      <c r="D321" t="s">
        <v>1320</v>
      </c>
      <c r="E321">
        <v>151.6</v>
      </c>
      <c r="F321">
        <v>202.2</v>
      </c>
      <c r="G321">
        <v>180</v>
      </c>
      <c r="H321">
        <v>160</v>
      </c>
      <c r="I321">
        <v>173.5</v>
      </c>
      <c r="J321">
        <v>158.30000000000001</v>
      </c>
      <c r="K321">
        <v>219.5</v>
      </c>
      <c r="L321">
        <v>164.2</v>
      </c>
      <c r="M321">
        <v>121.9</v>
      </c>
      <c r="N321">
        <v>168.2</v>
      </c>
      <c r="O321">
        <v>156.5</v>
      </c>
      <c r="P321">
        <v>178.2</v>
      </c>
      <c r="Q321">
        <v>172.2</v>
      </c>
      <c r="R321">
        <v>196.8</v>
      </c>
      <c r="S321">
        <v>163.30000000000001</v>
      </c>
      <c r="T321">
        <v>146.69999999999999</v>
      </c>
      <c r="U321">
        <v>160.69999999999999</v>
      </c>
      <c r="V321">
        <v>163.4</v>
      </c>
      <c r="W321">
        <v>161.69999999999999</v>
      </c>
      <c r="X321">
        <v>156</v>
      </c>
      <c r="Y321">
        <v>165.1</v>
      </c>
      <c r="Z321">
        <v>151.80000000000001</v>
      </c>
      <c r="AA321">
        <v>157.6</v>
      </c>
      <c r="AB321">
        <v>160.6</v>
      </c>
      <c r="AC321">
        <v>162.4</v>
      </c>
      <c r="AD321">
        <v>157.80000000000001</v>
      </c>
      <c r="AE321">
        <v>165.2</v>
      </c>
      <c r="AF321">
        <v>2206.3000000000002</v>
      </c>
      <c r="AG321">
        <v>470.7</v>
      </c>
      <c r="AH321">
        <v>1111.3</v>
      </c>
      <c r="AI321">
        <v>4310.2</v>
      </c>
    </row>
    <row r="322" spans="1:35" x14ac:dyDescent="0.25">
      <c r="A322" t="s">
        <v>104</v>
      </c>
      <c r="B322">
        <v>2021</v>
      </c>
      <c r="C322" t="s">
        <v>273</v>
      </c>
      <c r="D322" t="s">
        <v>1320</v>
      </c>
      <c r="E322">
        <v>148.69999999999999</v>
      </c>
      <c r="F322">
        <v>198.8</v>
      </c>
      <c r="G322">
        <v>177.9</v>
      </c>
      <c r="H322">
        <v>159.9</v>
      </c>
      <c r="I322">
        <v>187.6</v>
      </c>
      <c r="J322">
        <v>154.9</v>
      </c>
      <c r="K322">
        <v>188.3</v>
      </c>
      <c r="L322">
        <v>164.4</v>
      </c>
      <c r="M322">
        <v>121</v>
      </c>
      <c r="N322">
        <v>170.5</v>
      </c>
      <c r="O322">
        <v>164.2</v>
      </c>
      <c r="P322">
        <v>176.5</v>
      </c>
      <c r="Q322">
        <v>168.2</v>
      </c>
      <c r="R322">
        <v>192.4</v>
      </c>
      <c r="S322">
        <v>168.5</v>
      </c>
      <c r="T322">
        <v>158.69999999999999</v>
      </c>
      <c r="U322">
        <v>167</v>
      </c>
      <c r="V322">
        <v>163.4</v>
      </c>
      <c r="W322">
        <v>164.1</v>
      </c>
      <c r="X322">
        <v>160.19999999999999</v>
      </c>
      <c r="Y322">
        <v>170.6</v>
      </c>
      <c r="Z322">
        <v>155.69999999999999</v>
      </c>
      <c r="AA322">
        <v>160.6</v>
      </c>
      <c r="AB322">
        <v>164.4</v>
      </c>
      <c r="AC322">
        <v>162.6</v>
      </c>
      <c r="AD322">
        <v>162</v>
      </c>
      <c r="AE322">
        <v>166.2</v>
      </c>
      <c r="AF322">
        <v>2180.9</v>
      </c>
      <c r="AG322">
        <v>494.2</v>
      </c>
      <c r="AH322">
        <v>1136.0999999999999</v>
      </c>
      <c r="AI322">
        <v>4331.1000000000004</v>
      </c>
    </row>
    <row r="323" spans="1:35" x14ac:dyDescent="0.25">
      <c r="A323" t="s">
        <v>60</v>
      </c>
      <c r="B323">
        <v>2022</v>
      </c>
      <c r="C323" t="s">
        <v>62</v>
      </c>
      <c r="D323" t="s">
        <v>1321</v>
      </c>
      <c r="E323">
        <v>148.30000000000001</v>
      </c>
      <c r="F323">
        <v>196.9</v>
      </c>
      <c r="G323">
        <v>178</v>
      </c>
      <c r="H323">
        <v>160.5</v>
      </c>
      <c r="I323">
        <v>192.6</v>
      </c>
      <c r="J323">
        <v>151.19999999999999</v>
      </c>
      <c r="K323">
        <v>159.19999999999999</v>
      </c>
      <c r="L323">
        <v>164</v>
      </c>
      <c r="M323">
        <v>119.3</v>
      </c>
      <c r="N323">
        <v>173.3</v>
      </c>
      <c r="O323">
        <v>169.8</v>
      </c>
      <c r="P323">
        <v>175.8</v>
      </c>
      <c r="Q323">
        <v>164.1</v>
      </c>
      <c r="R323">
        <v>190.7</v>
      </c>
      <c r="S323">
        <v>173.2</v>
      </c>
      <c r="T323">
        <v>169.3</v>
      </c>
      <c r="U323">
        <v>172.7</v>
      </c>
      <c r="V323">
        <v>139.26</v>
      </c>
      <c r="W323">
        <v>165.8</v>
      </c>
      <c r="X323">
        <v>164.9</v>
      </c>
      <c r="Y323">
        <v>174.7</v>
      </c>
      <c r="Z323">
        <v>160.80000000000001</v>
      </c>
      <c r="AA323">
        <v>164.9</v>
      </c>
      <c r="AB323">
        <v>169.9</v>
      </c>
      <c r="AC323">
        <v>163.19999999999999</v>
      </c>
      <c r="AD323">
        <v>166.6</v>
      </c>
      <c r="AE323">
        <v>166.4</v>
      </c>
      <c r="AF323">
        <v>2153</v>
      </c>
      <c r="AG323">
        <v>515.20000000000005</v>
      </c>
      <c r="AH323">
        <v>1165</v>
      </c>
      <c r="AI323">
        <v>4328.96</v>
      </c>
    </row>
    <row r="324" spans="1:35" x14ac:dyDescent="0.25">
      <c r="A324" t="s">
        <v>85</v>
      </c>
      <c r="B324">
        <v>2022</v>
      </c>
      <c r="C324" t="s">
        <v>62</v>
      </c>
      <c r="D324" t="s">
        <v>1321</v>
      </c>
      <c r="E324">
        <v>152.19999999999999</v>
      </c>
      <c r="F324">
        <v>202.1</v>
      </c>
      <c r="G324">
        <v>180.1</v>
      </c>
      <c r="H324">
        <v>160.4</v>
      </c>
      <c r="I324">
        <v>171</v>
      </c>
      <c r="J324">
        <v>156.5</v>
      </c>
      <c r="K324">
        <v>203.6</v>
      </c>
      <c r="L324">
        <v>163.80000000000001</v>
      </c>
      <c r="M324">
        <v>121.3</v>
      </c>
      <c r="N324">
        <v>169.8</v>
      </c>
      <c r="O324">
        <v>156.6</v>
      </c>
      <c r="P324">
        <v>179</v>
      </c>
      <c r="Q324">
        <v>170.3</v>
      </c>
      <c r="R324">
        <v>196.4</v>
      </c>
      <c r="S324">
        <v>164.7</v>
      </c>
      <c r="T324">
        <v>148.5</v>
      </c>
      <c r="U324">
        <v>162.19999999999999</v>
      </c>
      <c r="V324">
        <v>164.5</v>
      </c>
      <c r="W324">
        <v>161.6</v>
      </c>
      <c r="X324">
        <v>156.80000000000001</v>
      </c>
      <c r="Y324">
        <v>166.1</v>
      </c>
      <c r="Z324">
        <v>152.69999999999999</v>
      </c>
      <c r="AA324">
        <v>158.4</v>
      </c>
      <c r="AB324">
        <v>161</v>
      </c>
      <c r="AC324">
        <v>162.80000000000001</v>
      </c>
      <c r="AD324">
        <v>158.6</v>
      </c>
      <c r="AE324">
        <v>165</v>
      </c>
      <c r="AF324">
        <v>2186.6999999999998</v>
      </c>
      <c r="AG324">
        <v>475.4</v>
      </c>
      <c r="AH324">
        <v>1116.3999999999999</v>
      </c>
      <c r="AI324">
        <v>4301</v>
      </c>
    </row>
    <row r="325" spans="1:35" x14ac:dyDescent="0.25">
      <c r="A325" t="s">
        <v>104</v>
      </c>
      <c r="B325">
        <v>2022</v>
      </c>
      <c r="C325" t="s">
        <v>62</v>
      </c>
      <c r="D325" t="s">
        <v>1321</v>
      </c>
      <c r="E325">
        <v>149.5</v>
      </c>
      <c r="F325">
        <v>198.7</v>
      </c>
      <c r="G325">
        <v>178.8</v>
      </c>
      <c r="H325">
        <v>160.5</v>
      </c>
      <c r="I325">
        <v>184.7</v>
      </c>
      <c r="J325">
        <v>153.69999999999999</v>
      </c>
      <c r="K325">
        <v>174.3</v>
      </c>
      <c r="L325">
        <v>163.9</v>
      </c>
      <c r="M325">
        <v>120</v>
      </c>
      <c r="N325">
        <v>172.1</v>
      </c>
      <c r="O325">
        <v>164.3</v>
      </c>
      <c r="P325">
        <v>177.3</v>
      </c>
      <c r="Q325">
        <v>166.4</v>
      </c>
      <c r="R325">
        <v>192.2</v>
      </c>
      <c r="S325">
        <v>169.9</v>
      </c>
      <c r="T325">
        <v>160.69999999999999</v>
      </c>
      <c r="U325">
        <v>168.5</v>
      </c>
      <c r="V325">
        <v>164.5</v>
      </c>
      <c r="W325">
        <v>164.2</v>
      </c>
      <c r="X325">
        <v>161.1</v>
      </c>
      <c r="Y325">
        <v>171.4</v>
      </c>
      <c r="Z325">
        <v>156.5</v>
      </c>
      <c r="AA325">
        <v>161.19999999999999</v>
      </c>
      <c r="AB325">
        <v>164.7</v>
      </c>
      <c r="AC325">
        <v>163</v>
      </c>
      <c r="AD325">
        <v>162.69999999999999</v>
      </c>
      <c r="AE325">
        <v>165.7</v>
      </c>
      <c r="AF325">
        <v>2164.1999999999998</v>
      </c>
      <c r="AG325">
        <v>499.1</v>
      </c>
      <c r="AH325">
        <v>1140.6000000000001</v>
      </c>
      <c r="AI325">
        <v>4324.7999999999993</v>
      </c>
    </row>
    <row r="326" spans="1:35" x14ac:dyDescent="0.25">
      <c r="A326" t="s">
        <v>60</v>
      </c>
      <c r="B326">
        <v>2022</v>
      </c>
      <c r="C326" t="s">
        <v>116</v>
      </c>
      <c r="D326" t="s">
        <v>1322</v>
      </c>
      <c r="E326">
        <v>148.80000000000001</v>
      </c>
      <c r="F326">
        <v>198.1</v>
      </c>
      <c r="G326">
        <v>175.5</v>
      </c>
      <c r="H326">
        <v>160.69999999999999</v>
      </c>
      <c r="I326">
        <v>192.6</v>
      </c>
      <c r="J326">
        <v>151.4</v>
      </c>
      <c r="K326">
        <v>155.19999999999999</v>
      </c>
      <c r="L326">
        <v>163.9</v>
      </c>
      <c r="M326">
        <v>118.1</v>
      </c>
      <c r="N326">
        <v>175.4</v>
      </c>
      <c r="O326">
        <v>170.5</v>
      </c>
      <c r="P326">
        <v>176.3</v>
      </c>
      <c r="Q326">
        <v>163.9</v>
      </c>
      <c r="R326">
        <v>191.5</v>
      </c>
      <c r="S326">
        <v>174.1</v>
      </c>
      <c r="T326">
        <v>171</v>
      </c>
      <c r="U326">
        <v>173.7</v>
      </c>
      <c r="V326">
        <v>139.26</v>
      </c>
      <c r="W326">
        <v>167.4</v>
      </c>
      <c r="X326">
        <v>165.7</v>
      </c>
      <c r="Y326">
        <v>175.3</v>
      </c>
      <c r="Z326">
        <v>161.19999999999999</v>
      </c>
      <c r="AA326">
        <v>165.5</v>
      </c>
      <c r="AB326">
        <v>170.3</v>
      </c>
      <c r="AC326">
        <v>164.5</v>
      </c>
      <c r="AD326">
        <v>167.3</v>
      </c>
      <c r="AE326">
        <v>166.7</v>
      </c>
      <c r="AF326">
        <v>2150.4</v>
      </c>
      <c r="AG326">
        <v>518.79999999999995</v>
      </c>
      <c r="AH326">
        <v>1169.8</v>
      </c>
      <c r="AI326">
        <v>4337.16</v>
      </c>
    </row>
    <row r="327" spans="1:35" x14ac:dyDescent="0.25">
      <c r="A327" t="s">
        <v>85</v>
      </c>
      <c r="B327">
        <v>2022</v>
      </c>
      <c r="C327" t="s">
        <v>116</v>
      </c>
      <c r="D327" t="s">
        <v>1322</v>
      </c>
      <c r="E327">
        <v>152.5</v>
      </c>
      <c r="F327">
        <v>205.2</v>
      </c>
      <c r="G327">
        <v>176.4</v>
      </c>
      <c r="H327">
        <v>160.6</v>
      </c>
      <c r="I327">
        <v>171.5</v>
      </c>
      <c r="J327">
        <v>156.4</v>
      </c>
      <c r="K327">
        <v>198</v>
      </c>
      <c r="L327">
        <v>163.19999999999999</v>
      </c>
      <c r="M327">
        <v>120.6</v>
      </c>
      <c r="N327">
        <v>172.2</v>
      </c>
      <c r="O327">
        <v>156.69999999999999</v>
      </c>
      <c r="P327">
        <v>180</v>
      </c>
      <c r="Q327">
        <v>170.2</v>
      </c>
      <c r="R327">
        <v>196.5</v>
      </c>
      <c r="S327">
        <v>165.7</v>
      </c>
      <c r="T327">
        <v>150.4</v>
      </c>
      <c r="U327">
        <v>163.4</v>
      </c>
      <c r="V327">
        <v>165.5</v>
      </c>
      <c r="W327">
        <v>163</v>
      </c>
      <c r="X327">
        <v>157.4</v>
      </c>
      <c r="Y327">
        <v>167.2</v>
      </c>
      <c r="Z327">
        <v>153.1</v>
      </c>
      <c r="AA327">
        <v>159.5</v>
      </c>
      <c r="AB327">
        <v>162</v>
      </c>
      <c r="AC327">
        <v>164.2</v>
      </c>
      <c r="AD327">
        <v>159.4</v>
      </c>
      <c r="AE327">
        <v>165.5</v>
      </c>
      <c r="AF327">
        <v>2183.5</v>
      </c>
      <c r="AG327">
        <v>479.5</v>
      </c>
      <c r="AH327">
        <v>1122.8000000000002</v>
      </c>
      <c r="AI327">
        <v>4310.8</v>
      </c>
    </row>
    <row r="328" spans="1:35" x14ac:dyDescent="0.25">
      <c r="A328" t="s">
        <v>104</v>
      </c>
      <c r="B328">
        <v>2022</v>
      </c>
      <c r="C328" t="s">
        <v>116</v>
      </c>
      <c r="D328" t="s">
        <v>1322</v>
      </c>
      <c r="E328">
        <v>150</v>
      </c>
      <c r="F328">
        <v>200.6</v>
      </c>
      <c r="G328">
        <v>175.8</v>
      </c>
      <c r="H328">
        <v>160.69999999999999</v>
      </c>
      <c r="I328">
        <v>184.9</v>
      </c>
      <c r="J328">
        <v>153.69999999999999</v>
      </c>
      <c r="K328">
        <v>169.7</v>
      </c>
      <c r="L328">
        <v>163.69999999999999</v>
      </c>
      <c r="M328">
        <v>118.9</v>
      </c>
      <c r="N328">
        <v>174.3</v>
      </c>
      <c r="O328">
        <v>164.7</v>
      </c>
      <c r="P328">
        <v>178</v>
      </c>
      <c r="Q328">
        <v>166.2</v>
      </c>
      <c r="R328">
        <v>192.8</v>
      </c>
      <c r="S328">
        <v>170.8</v>
      </c>
      <c r="T328">
        <v>162.4</v>
      </c>
      <c r="U328">
        <v>169.6</v>
      </c>
      <c r="V328">
        <v>165.5</v>
      </c>
      <c r="W328">
        <v>165.7</v>
      </c>
      <c r="X328">
        <v>161.80000000000001</v>
      </c>
      <c r="Y328">
        <v>172.2</v>
      </c>
      <c r="Z328">
        <v>156.9</v>
      </c>
      <c r="AA328">
        <v>162.1</v>
      </c>
      <c r="AB328">
        <v>165.4</v>
      </c>
      <c r="AC328">
        <v>164.4</v>
      </c>
      <c r="AD328">
        <v>163.5</v>
      </c>
      <c r="AE328">
        <v>166.1</v>
      </c>
      <c r="AF328">
        <v>2161.2000000000003</v>
      </c>
      <c r="AG328">
        <v>502.80000000000007</v>
      </c>
      <c r="AH328">
        <v>1146.3</v>
      </c>
      <c r="AI328">
        <v>4334.3</v>
      </c>
    </row>
    <row r="329" spans="1:35" x14ac:dyDescent="0.25">
      <c r="A329" t="s">
        <v>60</v>
      </c>
      <c r="B329">
        <v>2022</v>
      </c>
      <c r="C329" t="s">
        <v>138</v>
      </c>
      <c r="D329" t="s">
        <v>1323</v>
      </c>
      <c r="E329">
        <v>150.19999999999999</v>
      </c>
      <c r="F329">
        <v>208</v>
      </c>
      <c r="G329">
        <v>167.9</v>
      </c>
      <c r="H329">
        <v>162</v>
      </c>
      <c r="I329">
        <v>203.1</v>
      </c>
      <c r="J329">
        <v>155.9</v>
      </c>
      <c r="K329">
        <v>155.80000000000001</v>
      </c>
      <c r="L329">
        <v>164.2</v>
      </c>
      <c r="M329">
        <v>118.1</v>
      </c>
      <c r="N329">
        <v>178.7</v>
      </c>
      <c r="O329">
        <v>171.2</v>
      </c>
      <c r="P329">
        <v>177.4</v>
      </c>
      <c r="Q329">
        <v>166.6</v>
      </c>
      <c r="R329">
        <v>192.3</v>
      </c>
      <c r="S329">
        <v>175.4</v>
      </c>
      <c r="T329">
        <v>173.2</v>
      </c>
      <c r="U329">
        <v>175.1</v>
      </c>
      <c r="V329">
        <v>139.26</v>
      </c>
      <c r="W329">
        <v>168.9</v>
      </c>
      <c r="X329">
        <v>166.5</v>
      </c>
      <c r="Y329">
        <v>176</v>
      </c>
      <c r="Z329">
        <v>162</v>
      </c>
      <c r="AA329">
        <v>166.6</v>
      </c>
      <c r="AB329">
        <v>170.6</v>
      </c>
      <c r="AC329">
        <v>167.4</v>
      </c>
      <c r="AD329">
        <v>168.3</v>
      </c>
      <c r="AE329">
        <v>168.7</v>
      </c>
      <c r="AF329">
        <v>2179.1000000000004</v>
      </c>
      <c r="AG329">
        <v>523.70000000000005</v>
      </c>
      <c r="AH329">
        <v>1177.4000000000001</v>
      </c>
      <c r="AI329">
        <v>4380.66</v>
      </c>
    </row>
    <row r="330" spans="1:35" x14ac:dyDescent="0.25">
      <c r="A330" t="s">
        <v>85</v>
      </c>
      <c r="B330">
        <v>2022</v>
      </c>
      <c r="C330" t="s">
        <v>138</v>
      </c>
      <c r="D330" t="s">
        <v>1323</v>
      </c>
      <c r="E330">
        <v>153.69999999999999</v>
      </c>
      <c r="F330">
        <v>215.8</v>
      </c>
      <c r="G330">
        <v>167.7</v>
      </c>
      <c r="H330">
        <v>162.6</v>
      </c>
      <c r="I330">
        <v>180</v>
      </c>
      <c r="J330">
        <v>159.6</v>
      </c>
      <c r="K330">
        <v>188.4</v>
      </c>
      <c r="L330">
        <v>163.4</v>
      </c>
      <c r="M330">
        <v>120.3</v>
      </c>
      <c r="N330">
        <v>174.7</v>
      </c>
      <c r="O330">
        <v>157.1</v>
      </c>
      <c r="P330">
        <v>181.5</v>
      </c>
      <c r="Q330">
        <v>171.5</v>
      </c>
      <c r="R330">
        <v>197.5</v>
      </c>
      <c r="S330">
        <v>167.1</v>
      </c>
      <c r="T330">
        <v>152.6</v>
      </c>
      <c r="U330">
        <v>164.9</v>
      </c>
      <c r="V330">
        <v>165.3</v>
      </c>
      <c r="W330">
        <v>164.5</v>
      </c>
      <c r="X330">
        <v>158.6</v>
      </c>
      <c r="Y330">
        <v>168.2</v>
      </c>
      <c r="Z330">
        <v>154.19999999999999</v>
      </c>
      <c r="AA330">
        <v>160.80000000000001</v>
      </c>
      <c r="AB330">
        <v>162.69999999999999</v>
      </c>
      <c r="AC330">
        <v>166.8</v>
      </c>
      <c r="AD330">
        <v>160.6</v>
      </c>
      <c r="AE330">
        <v>166.5</v>
      </c>
      <c r="AF330">
        <v>2196.3000000000002</v>
      </c>
      <c r="AG330">
        <v>484.6</v>
      </c>
      <c r="AH330">
        <v>1131.8999999999999</v>
      </c>
      <c r="AI330">
        <v>4340.1000000000004</v>
      </c>
    </row>
    <row r="331" spans="1:35" x14ac:dyDescent="0.25">
      <c r="A331" t="s">
        <v>104</v>
      </c>
      <c r="B331">
        <v>2022</v>
      </c>
      <c r="C331" t="s">
        <v>138</v>
      </c>
      <c r="D331" t="s">
        <v>1323</v>
      </c>
      <c r="E331">
        <v>151.30000000000001</v>
      </c>
      <c r="F331">
        <v>210.7</v>
      </c>
      <c r="G331">
        <v>167.8</v>
      </c>
      <c r="H331">
        <v>162.19999999999999</v>
      </c>
      <c r="I331">
        <v>194.6</v>
      </c>
      <c r="J331">
        <v>157.6</v>
      </c>
      <c r="K331">
        <v>166.9</v>
      </c>
      <c r="L331">
        <v>163.9</v>
      </c>
      <c r="M331">
        <v>118.8</v>
      </c>
      <c r="N331">
        <v>177.4</v>
      </c>
      <c r="O331">
        <v>165.3</v>
      </c>
      <c r="P331">
        <v>179.3</v>
      </c>
      <c r="Q331">
        <v>168.4</v>
      </c>
      <c r="R331">
        <v>193.7</v>
      </c>
      <c r="S331">
        <v>172.1</v>
      </c>
      <c r="T331">
        <v>164.6</v>
      </c>
      <c r="U331">
        <v>171.1</v>
      </c>
      <c r="V331">
        <v>165.3</v>
      </c>
      <c r="W331">
        <v>167.2</v>
      </c>
      <c r="X331">
        <v>162.80000000000001</v>
      </c>
      <c r="Y331">
        <v>173</v>
      </c>
      <c r="Z331">
        <v>157.9</v>
      </c>
      <c r="AA331">
        <v>163.30000000000001</v>
      </c>
      <c r="AB331">
        <v>166</v>
      </c>
      <c r="AC331">
        <v>167.2</v>
      </c>
      <c r="AD331">
        <v>164.6</v>
      </c>
      <c r="AE331">
        <v>167.7</v>
      </c>
      <c r="AF331">
        <v>2184.2000000000003</v>
      </c>
      <c r="AG331">
        <v>507.79999999999995</v>
      </c>
      <c r="AH331">
        <v>1154.8</v>
      </c>
      <c r="AI331">
        <v>4373</v>
      </c>
    </row>
    <row r="332" spans="1:35" x14ac:dyDescent="0.25">
      <c r="A332" t="s">
        <v>60</v>
      </c>
      <c r="B332">
        <v>2022</v>
      </c>
      <c r="C332" t="s">
        <v>154</v>
      </c>
      <c r="D332" t="s">
        <v>1324</v>
      </c>
      <c r="E332">
        <v>151.80000000000001</v>
      </c>
      <c r="F332">
        <v>209.7</v>
      </c>
      <c r="G332">
        <v>164.5</v>
      </c>
      <c r="H332">
        <v>163.80000000000001</v>
      </c>
      <c r="I332">
        <v>207.4</v>
      </c>
      <c r="J332">
        <v>169.7</v>
      </c>
      <c r="K332">
        <v>153.6</v>
      </c>
      <c r="L332">
        <v>165.1</v>
      </c>
      <c r="M332">
        <v>118.2</v>
      </c>
      <c r="N332">
        <v>182.9</v>
      </c>
      <c r="O332">
        <v>172.4</v>
      </c>
      <c r="P332">
        <v>178.9</v>
      </c>
      <c r="Q332">
        <v>168.6</v>
      </c>
      <c r="R332">
        <v>192.8</v>
      </c>
      <c r="S332">
        <v>177.5</v>
      </c>
      <c r="T332">
        <v>175.1</v>
      </c>
      <c r="U332">
        <v>177.1</v>
      </c>
      <c r="V332">
        <v>139.26</v>
      </c>
      <c r="W332">
        <v>173.3</v>
      </c>
      <c r="X332">
        <v>167.7</v>
      </c>
      <c r="Y332">
        <v>177</v>
      </c>
      <c r="Z332">
        <v>166.2</v>
      </c>
      <c r="AA332">
        <v>167.2</v>
      </c>
      <c r="AB332">
        <v>170.9</v>
      </c>
      <c r="AC332">
        <v>169</v>
      </c>
      <c r="AD332">
        <v>170.2</v>
      </c>
      <c r="AE332">
        <v>170.8</v>
      </c>
      <c r="AF332">
        <v>2206.6</v>
      </c>
      <c r="AG332">
        <v>529.70000000000005</v>
      </c>
      <c r="AH332">
        <v>1188.1999999999998</v>
      </c>
      <c r="AI332">
        <v>4429.8600000000006</v>
      </c>
    </row>
    <row r="333" spans="1:35" x14ac:dyDescent="0.25">
      <c r="A333" t="s">
        <v>85</v>
      </c>
      <c r="B333">
        <v>2022</v>
      </c>
      <c r="C333" t="s">
        <v>154</v>
      </c>
      <c r="D333" t="s">
        <v>1324</v>
      </c>
      <c r="E333">
        <v>155.4</v>
      </c>
      <c r="F333">
        <v>215.8</v>
      </c>
      <c r="G333">
        <v>164.6</v>
      </c>
      <c r="H333">
        <v>164.2</v>
      </c>
      <c r="I333">
        <v>186</v>
      </c>
      <c r="J333">
        <v>175.9</v>
      </c>
      <c r="K333">
        <v>190.7</v>
      </c>
      <c r="L333">
        <v>164</v>
      </c>
      <c r="M333">
        <v>120.5</v>
      </c>
      <c r="N333">
        <v>178</v>
      </c>
      <c r="O333">
        <v>157.5</v>
      </c>
      <c r="P333">
        <v>183.3</v>
      </c>
      <c r="Q333">
        <v>174.5</v>
      </c>
      <c r="R333">
        <v>197.1</v>
      </c>
      <c r="S333">
        <v>168.4</v>
      </c>
      <c r="T333">
        <v>154.5</v>
      </c>
      <c r="U333">
        <v>166.3</v>
      </c>
      <c r="V333">
        <v>167</v>
      </c>
      <c r="W333">
        <v>170.5</v>
      </c>
      <c r="X333">
        <v>159.80000000000001</v>
      </c>
      <c r="Y333">
        <v>169</v>
      </c>
      <c r="Z333">
        <v>159.30000000000001</v>
      </c>
      <c r="AA333">
        <v>162.19999999999999</v>
      </c>
      <c r="AB333">
        <v>164</v>
      </c>
      <c r="AC333">
        <v>168.4</v>
      </c>
      <c r="AD333">
        <v>163.1</v>
      </c>
      <c r="AE333">
        <v>169.2</v>
      </c>
      <c r="AF333">
        <v>2230.4</v>
      </c>
      <c r="AG333">
        <v>489.2</v>
      </c>
      <c r="AH333">
        <v>1145.8</v>
      </c>
      <c r="AI333">
        <v>4400</v>
      </c>
    </row>
    <row r="334" spans="1:35" x14ac:dyDescent="0.25">
      <c r="A334" t="s">
        <v>104</v>
      </c>
      <c r="B334">
        <v>2022</v>
      </c>
      <c r="C334" t="s">
        <v>154</v>
      </c>
      <c r="D334" t="s">
        <v>1324</v>
      </c>
      <c r="E334">
        <v>152.9</v>
      </c>
      <c r="F334">
        <v>211.8</v>
      </c>
      <c r="G334">
        <v>164.5</v>
      </c>
      <c r="H334">
        <v>163.9</v>
      </c>
      <c r="I334">
        <v>199.5</v>
      </c>
      <c r="J334">
        <v>172.6</v>
      </c>
      <c r="K334">
        <v>166.2</v>
      </c>
      <c r="L334">
        <v>164.7</v>
      </c>
      <c r="M334">
        <v>119</v>
      </c>
      <c r="N334">
        <v>181.3</v>
      </c>
      <c r="O334">
        <v>166.2</v>
      </c>
      <c r="P334">
        <v>180.9</v>
      </c>
      <c r="Q334">
        <v>170.8</v>
      </c>
      <c r="R334">
        <v>193.9</v>
      </c>
      <c r="S334">
        <v>173.9</v>
      </c>
      <c r="T334">
        <v>166.5</v>
      </c>
      <c r="U334">
        <v>172.8</v>
      </c>
      <c r="V334">
        <v>167</v>
      </c>
      <c r="W334">
        <v>172.2</v>
      </c>
      <c r="X334">
        <v>164</v>
      </c>
      <c r="Y334">
        <v>174</v>
      </c>
      <c r="Z334">
        <v>162.6</v>
      </c>
      <c r="AA334">
        <v>164.4</v>
      </c>
      <c r="AB334">
        <v>166.9</v>
      </c>
      <c r="AC334">
        <v>168.8</v>
      </c>
      <c r="AD334">
        <v>166.8</v>
      </c>
      <c r="AE334">
        <v>170.1</v>
      </c>
      <c r="AF334">
        <v>2214.3000000000002</v>
      </c>
      <c r="AG334">
        <v>513.20000000000005</v>
      </c>
      <c r="AH334">
        <v>1167.5</v>
      </c>
      <c r="AI334">
        <v>4428.0999999999995</v>
      </c>
    </row>
    <row r="335" spans="1:35" x14ac:dyDescent="0.25">
      <c r="A335" t="s">
        <v>60</v>
      </c>
      <c r="B335">
        <v>2022</v>
      </c>
      <c r="C335" t="s">
        <v>167</v>
      </c>
      <c r="D335" t="s">
        <v>1325</v>
      </c>
      <c r="E335">
        <v>152.9</v>
      </c>
      <c r="F335">
        <v>214.7</v>
      </c>
      <c r="G335">
        <v>161.4</v>
      </c>
      <c r="H335">
        <v>164.6</v>
      </c>
      <c r="I335">
        <v>209.9</v>
      </c>
      <c r="J335">
        <v>168</v>
      </c>
      <c r="K335">
        <v>160.4</v>
      </c>
      <c r="L335">
        <v>165</v>
      </c>
      <c r="M335">
        <v>118.9</v>
      </c>
      <c r="N335">
        <v>186.6</v>
      </c>
      <c r="O335">
        <v>173.2</v>
      </c>
      <c r="P335">
        <v>180.4</v>
      </c>
      <c r="Q335">
        <v>170.8</v>
      </c>
      <c r="R335">
        <v>192.9</v>
      </c>
      <c r="S335">
        <v>179.3</v>
      </c>
      <c r="T335">
        <v>177.2</v>
      </c>
      <c r="U335">
        <v>179</v>
      </c>
      <c r="V335">
        <v>139.26</v>
      </c>
      <c r="W335">
        <v>175.3</v>
      </c>
      <c r="X335">
        <v>168.9</v>
      </c>
      <c r="Y335">
        <v>177.7</v>
      </c>
      <c r="Z335">
        <v>167.1</v>
      </c>
      <c r="AA335">
        <v>167.6</v>
      </c>
      <c r="AB335">
        <v>171.8</v>
      </c>
      <c r="AC335">
        <v>168.5</v>
      </c>
      <c r="AD335">
        <v>170.9</v>
      </c>
      <c r="AE335">
        <v>172.5</v>
      </c>
      <c r="AF335">
        <v>2226.8000000000002</v>
      </c>
      <c r="AG335">
        <v>535.5</v>
      </c>
      <c r="AH335">
        <v>1192.5000000000002</v>
      </c>
      <c r="AI335">
        <v>4462.26</v>
      </c>
    </row>
    <row r="336" spans="1:35" x14ac:dyDescent="0.25">
      <c r="A336" t="s">
        <v>85</v>
      </c>
      <c r="B336">
        <v>2022</v>
      </c>
      <c r="C336" t="s">
        <v>167</v>
      </c>
      <c r="D336" t="s">
        <v>1325</v>
      </c>
      <c r="E336">
        <v>156.69999999999999</v>
      </c>
      <c r="F336">
        <v>221.2</v>
      </c>
      <c r="G336">
        <v>164.1</v>
      </c>
      <c r="H336">
        <v>165.4</v>
      </c>
      <c r="I336">
        <v>189.5</v>
      </c>
      <c r="J336">
        <v>174.5</v>
      </c>
      <c r="K336">
        <v>203.2</v>
      </c>
      <c r="L336">
        <v>164.1</v>
      </c>
      <c r="M336">
        <v>121.2</v>
      </c>
      <c r="N336">
        <v>181.4</v>
      </c>
      <c r="O336">
        <v>158.5</v>
      </c>
      <c r="P336">
        <v>184.9</v>
      </c>
      <c r="Q336">
        <v>177.5</v>
      </c>
      <c r="R336">
        <v>197.5</v>
      </c>
      <c r="S336">
        <v>170</v>
      </c>
      <c r="T336">
        <v>155.9</v>
      </c>
      <c r="U336">
        <v>167.8</v>
      </c>
      <c r="V336">
        <v>167.5</v>
      </c>
      <c r="W336">
        <v>173.5</v>
      </c>
      <c r="X336">
        <v>161.1</v>
      </c>
      <c r="Y336">
        <v>170.1</v>
      </c>
      <c r="Z336">
        <v>159.4</v>
      </c>
      <c r="AA336">
        <v>163.19999999999999</v>
      </c>
      <c r="AB336">
        <v>165.2</v>
      </c>
      <c r="AC336">
        <v>168.2</v>
      </c>
      <c r="AD336">
        <v>163.80000000000001</v>
      </c>
      <c r="AE336">
        <v>170.8</v>
      </c>
      <c r="AF336">
        <v>2262.2000000000003</v>
      </c>
      <c r="AG336">
        <v>493.7</v>
      </c>
      <c r="AH336">
        <v>1151</v>
      </c>
      <c r="AI336">
        <v>4445.3999999999996</v>
      </c>
    </row>
    <row r="337" spans="1:35" x14ac:dyDescent="0.25">
      <c r="A337" t="s">
        <v>104</v>
      </c>
      <c r="B337">
        <v>2022</v>
      </c>
      <c r="C337" t="s">
        <v>167</v>
      </c>
      <c r="D337" t="s">
        <v>1325</v>
      </c>
      <c r="E337">
        <v>154.1</v>
      </c>
      <c r="F337">
        <v>217</v>
      </c>
      <c r="G337">
        <v>162.4</v>
      </c>
      <c r="H337">
        <v>164.9</v>
      </c>
      <c r="I337">
        <v>202.4</v>
      </c>
      <c r="J337">
        <v>171</v>
      </c>
      <c r="K337">
        <v>174.9</v>
      </c>
      <c r="L337">
        <v>164.7</v>
      </c>
      <c r="M337">
        <v>119.7</v>
      </c>
      <c r="N337">
        <v>184.9</v>
      </c>
      <c r="O337">
        <v>167.1</v>
      </c>
      <c r="P337">
        <v>182.5</v>
      </c>
      <c r="Q337">
        <v>173.3</v>
      </c>
      <c r="R337">
        <v>194.1</v>
      </c>
      <c r="S337">
        <v>175.6</v>
      </c>
      <c r="T337">
        <v>168.4</v>
      </c>
      <c r="U337">
        <v>174.6</v>
      </c>
      <c r="V337">
        <v>167.5</v>
      </c>
      <c r="W337">
        <v>174.6</v>
      </c>
      <c r="X337">
        <v>165.2</v>
      </c>
      <c r="Y337">
        <v>174.8</v>
      </c>
      <c r="Z337">
        <v>163</v>
      </c>
      <c r="AA337">
        <v>165.1</v>
      </c>
      <c r="AB337">
        <v>167.9</v>
      </c>
      <c r="AC337">
        <v>168.4</v>
      </c>
      <c r="AD337">
        <v>167.5</v>
      </c>
      <c r="AE337">
        <v>171.7</v>
      </c>
      <c r="AF337">
        <v>2238.9000000000005</v>
      </c>
      <c r="AG337">
        <v>518.6</v>
      </c>
      <c r="AH337">
        <v>1171.9000000000001</v>
      </c>
      <c r="AI337">
        <v>4465.6000000000013</v>
      </c>
    </row>
    <row r="338" spans="1:35" x14ac:dyDescent="0.25">
      <c r="A338" t="s">
        <v>60</v>
      </c>
      <c r="B338">
        <v>2022</v>
      </c>
      <c r="C338" t="s">
        <v>177</v>
      </c>
      <c r="D338" t="s">
        <v>1326</v>
      </c>
      <c r="E338">
        <v>153.80000000000001</v>
      </c>
      <c r="F338">
        <v>217.2</v>
      </c>
      <c r="G338">
        <v>169.6</v>
      </c>
      <c r="H338">
        <v>165.4</v>
      </c>
      <c r="I338">
        <v>208.1</v>
      </c>
      <c r="J338">
        <v>165.8</v>
      </c>
      <c r="K338">
        <v>167.3</v>
      </c>
      <c r="L338">
        <v>164.6</v>
      </c>
      <c r="M338">
        <v>119.1</v>
      </c>
      <c r="N338">
        <v>188.9</v>
      </c>
      <c r="O338">
        <v>174.2</v>
      </c>
      <c r="P338">
        <v>181.9</v>
      </c>
      <c r="Q338">
        <v>172.4</v>
      </c>
      <c r="R338">
        <v>192.9</v>
      </c>
      <c r="S338">
        <v>180.7</v>
      </c>
      <c r="T338">
        <v>178.7</v>
      </c>
      <c r="U338">
        <v>180.4</v>
      </c>
      <c r="V338">
        <v>139.26</v>
      </c>
      <c r="W338">
        <v>176.7</v>
      </c>
      <c r="X338">
        <v>170.3</v>
      </c>
      <c r="Y338">
        <v>178.2</v>
      </c>
      <c r="Z338">
        <v>165.5</v>
      </c>
      <c r="AA338">
        <v>168</v>
      </c>
      <c r="AB338">
        <v>172.6</v>
      </c>
      <c r="AC338">
        <v>169.5</v>
      </c>
      <c r="AD338">
        <v>171</v>
      </c>
      <c r="AE338">
        <v>173.6</v>
      </c>
      <c r="AF338">
        <v>2248.3000000000002</v>
      </c>
      <c r="AG338">
        <v>539.79999999999995</v>
      </c>
      <c r="AH338">
        <v>1195.0999999999999</v>
      </c>
      <c r="AI338">
        <v>4492.0600000000004</v>
      </c>
    </row>
    <row r="339" spans="1:35" x14ac:dyDescent="0.25">
      <c r="A339" t="s">
        <v>85</v>
      </c>
      <c r="B339">
        <v>2022</v>
      </c>
      <c r="C339" t="s">
        <v>177</v>
      </c>
      <c r="D339" t="s">
        <v>1326</v>
      </c>
      <c r="E339">
        <v>157.5</v>
      </c>
      <c r="F339">
        <v>223.4</v>
      </c>
      <c r="G339">
        <v>172.8</v>
      </c>
      <c r="H339">
        <v>166.4</v>
      </c>
      <c r="I339">
        <v>188.6</v>
      </c>
      <c r="J339">
        <v>174.1</v>
      </c>
      <c r="K339">
        <v>211.5</v>
      </c>
      <c r="L339">
        <v>163.6</v>
      </c>
      <c r="M339">
        <v>121.4</v>
      </c>
      <c r="N339">
        <v>183.5</v>
      </c>
      <c r="O339">
        <v>159.1</v>
      </c>
      <c r="P339">
        <v>186.3</v>
      </c>
      <c r="Q339">
        <v>179.3</v>
      </c>
      <c r="R339">
        <v>198.3</v>
      </c>
      <c r="S339">
        <v>171.6</v>
      </c>
      <c r="T339">
        <v>157.4</v>
      </c>
      <c r="U339">
        <v>169.4</v>
      </c>
      <c r="V339">
        <v>166.8</v>
      </c>
      <c r="W339">
        <v>174.9</v>
      </c>
      <c r="X339">
        <v>162.1</v>
      </c>
      <c r="Y339">
        <v>170.9</v>
      </c>
      <c r="Z339">
        <v>157.19999999999999</v>
      </c>
      <c r="AA339">
        <v>164.1</v>
      </c>
      <c r="AB339">
        <v>166.5</v>
      </c>
      <c r="AC339">
        <v>169.2</v>
      </c>
      <c r="AD339">
        <v>163.80000000000001</v>
      </c>
      <c r="AE339">
        <v>171.4</v>
      </c>
      <c r="AF339">
        <v>2287.5</v>
      </c>
      <c r="AG339">
        <v>498.4</v>
      </c>
      <c r="AH339">
        <v>1153.8</v>
      </c>
      <c r="AI339">
        <v>4479.7</v>
      </c>
    </row>
    <row r="340" spans="1:35" x14ac:dyDescent="0.25">
      <c r="A340" t="s">
        <v>104</v>
      </c>
      <c r="B340">
        <v>2022</v>
      </c>
      <c r="C340" t="s">
        <v>177</v>
      </c>
      <c r="D340" t="s">
        <v>1326</v>
      </c>
      <c r="E340">
        <v>155</v>
      </c>
      <c r="F340">
        <v>219.4</v>
      </c>
      <c r="G340">
        <v>170.8</v>
      </c>
      <c r="H340">
        <v>165.8</v>
      </c>
      <c r="I340">
        <v>200.9</v>
      </c>
      <c r="J340">
        <v>169.7</v>
      </c>
      <c r="K340">
        <v>182.3</v>
      </c>
      <c r="L340">
        <v>164.3</v>
      </c>
      <c r="M340">
        <v>119.9</v>
      </c>
      <c r="N340">
        <v>187.1</v>
      </c>
      <c r="O340">
        <v>167.9</v>
      </c>
      <c r="P340">
        <v>183.9</v>
      </c>
      <c r="Q340">
        <v>174.9</v>
      </c>
      <c r="R340">
        <v>194.3</v>
      </c>
      <c r="S340">
        <v>177.1</v>
      </c>
      <c r="T340">
        <v>169.9</v>
      </c>
      <c r="U340">
        <v>176</v>
      </c>
      <c r="V340">
        <v>166.8</v>
      </c>
      <c r="W340">
        <v>176</v>
      </c>
      <c r="X340">
        <v>166.4</v>
      </c>
      <c r="Y340">
        <v>175.4</v>
      </c>
      <c r="Z340">
        <v>161.1</v>
      </c>
      <c r="AA340">
        <v>165.8</v>
      </c>
      <c r="AB340">
        <v>169</v>
      </c>
      <c r="AC340">
        <v>169.4</v>
      </c>
      <c r="AD340">
        <v>167.5</v>
      </c>
      <c r="AE340">
        <v>172.6</v>
      </c>
      <c r="AF340">
        <v>2261.9</v>
      </c>
      <c r="AG340">
        <v>523</v>
      </c>
      <c r="AH340">
        <v>1174.5999999999999</v>
      </c>
      <c r="AI340">
        <v>4496.6000000000004</v>
      </c>
    </row>
    <row r="341" spans="1:35" x14ac:dyDescent="0.25">
      <c r="A341" t="s">
        <v>60</v>
      </c>
      <c r="B341">
        <v>2022</v>
      </c>
      <c r="C341" t="s">
        <v>194</v>
      </c>
      <c r="D341" t="s">
        <v>1327</v>
      </c>
      <c r="E341">
        <v>155.19999999999999</v>
      </c>
      <c r="F341">
        <v>210.8</v>
      </c>
      <c r="G341">
        <v>174.3</v>
      </c>
      <c r="H341">
        <v>166.3</v>
      </c>
      <c r="I341">
        <v>202.2</v>
      </c>
      <c r="J341">
        <v>169.6</v>
      </c>
      <c r="K341">
        <v>168.6</v>
      </c>
      <c r="L341">
        <v>164.4</v>
      </c>
      <c r="M341">
        <v>119.2</v>
      </c>
      <c r="N341">
        <v>191.8</v>
      </c>
      <c r="O341">
        <v>174.5</v>
      </c>
      <c r="P341">
        <v>183.1</v>
      </c>
      <c r="Q341">
        <v>172.5</v>
      </c>
      <c r="R341">
        <v>193.2</v>
      </c>
      <c r="S341">
        <v>182</v>
      </c>
      <c r="T341">
        <v>180.3</v>
      </c>
      <c r="U341">
        <v>181.7</v>
      </c>
      <c r="V341">
        <v>139.26</v>
      </c>
      <c r="W341">
        <v>179.6</v>
      </c>
      <c r="X341">
        <v>171.3</v>
      </c>
      <c r="Y341">
        <v>178.8</v>
      </c>
      <c r="Z341">
        <v>166.3</v>
      </c>
      <c r="AA341">
        <v>168.6</v>
      </c>
      <c r="AB341">
        <v>174.7</v>
      </c>
      <c r="AC341">
        <v>169.7</v>
      </c>
      <c r="AD341">
        <v>171.8</v>
      </c>
      <c r="AE341">
        <v>174.3</v>
      </c>
      <c r="AF341">
        <v>2252.5</v>
      </c>
      <c r="AG341">
        <v>544</v>
      </c>
      <c r="AH341">
        <v>1201.2</v>
      </c>
      <c r="AI341">
        <v>4509.76</v>
      </c>
    </row>
    <row r="342" spans="1:35" x14ac:dyDescent="0.25">
      <c r="A342" t="s">
        <v>85</v>
      </c>
      <c r="B342">
        <v>2022</v>
      </c>
      <c r="C342" t="s">
        <v>194</v>
      </c>
      <c r="D342" t="s">
        <v>1327</v>
      </c>
      <c r="E342">
        <v>159.30000000000001</v>
      </c>
      <c r="F342">
        <v>217.1</v>
      </c>
      <c r="G342">
        <v>176.6</v>
      </c>
      <c r="H342">
        <v>167.1</v>
      </c>
      <c r="I342">
        <v>184.8</v>
      </c>
      <c r="J342">
        <v>179.5</v>
      </c>
      <c r="K342">
        <v>208.5</v>
      </c>
      <c r="L342">
        <v>164</v>
      </c>
      <c r="M342">
        <v>121.5</v>
      </c>
      <c r="N342">
        <v>186.3</v>
      </c>
      <c r="O342">
        <v>159.80000000000001</v>
      </c>
      <c r="P342">
        <v>187.7</v>
      </c>
      <c r="Q342">
        <v>179.4</v>
      </c>
      <c r="R342">
        <v>198.6</v>
      </c>
      <c r="S342">
        <v>172.7</v>
      </c>
      <c r="T342">
        <v>158.69999999999999</v>
      </c>
      <c r="U342">
        <v>170.6</v>
      </c>
      <c r="V342">
        <v>167.8</v>
      </c>
      <c r="W342">
        <v>179.5</v>
      </c>
      <c r="X342">
        <v>163.1</v>
      </c>
      <c r="Y342">
        <v>171.7</v>
      </c>
      <c r="Z342">
        <v>157.4</v>
      </c>
      <c r="AA342">
        <v>164.6</v>
      </c>
      <c r="AB342">
        <v>169.1</v>
      </c>
      <c r="AC342">
        <v>169.8</v>
      </c>
      <c r="AD342">
        <v>164.7</v>
      </c>
      <c r="AE342">
        <v>172.3</v>
      </c>
      <c r="AF342">
        <v>2291.6</v>
      </c>
      <c r="AG342">
        <v>502</v>
      </c>
      <c r="AH342">
        <v>1160.4000000000001</v>
      </c>
      <c r="AI342">
        <v>4499.9000000000005</v>
      </c>
    </row>
    <row r="343" spans="1:35" x14ac:dyDescent="0.25">
      <c r="A343" t="s">
        <v>104</v>
      </c>
      <c r="B343">
        <v>2022</v>
      </c>
      <c r="C343" t="s">
        <v>194</v>
      </c>
      <c r="D343" t="s">
        <v>1327</v>
      </c>
      <c r="E343">
        <v>156.5</v>
      </c>
      <c r="F343">
        <v>213</v>
      </c>
      <c r="G343">
        <v>175.2</v>
      </c>
      <c r="H343">
        <v>166.6</v>
      </c>
      <c r="I343">
        <v>195.8</v>
      </c>
      <c r="J343">
        <v>174.2</v>
      </c>
      <c r="K343">
        <v>182.1</v>
      </c>
      <c r="L343">
        <v>164.3</v>
      </c>
      <c r="M343">
        <v>120</v>
      </c>
      <c r="N343">
        <v>190</v>
      </c>
      <c r="O343">
        <v>168.4</v>
      </c>
      <c r="P343">
        <v>185.2</v>
      </c>
      <c r="Q343">
        <v>175</v>
      </c>
      <c r="R343">
        <v>194.6</v>
      </c>
      <c r="S343">
        <v>178.3</v>
      </c>
      <c r="T343">
        <v>171.3</v>
      </c>
      <c r="U343">
        <v>177.3</v>
      </c>
      <c r="V343">
        <v>167.8</v>
      </c>
      <c r="W343">
        <v>179.6</v>
      </c>
      <c r="X343">
        <v>167.4</v>
      </c>
      <c r="Y343">
        <v>176.1</v>
      </c>
      <c r="Z343">
        <v>161.6</v>
      </c>
      <c r="AA343">
        <v>166.3</v>
      </c>
      <c r="AB343">
        <v>171.4</v>
      </c>
      <c r="AC343">
        <v>169.7</v>
      </c>
      <c r="AD343">
        <v>168.4</v>
      </c>
      <c r="AE343">
        <v>173.4</v>
      </c>
      <c r="AF343">
        <v>2266.3000000000002</v>
      </c>
      <c r="AG343">
        <v>526.90000000000009</v>
      </c>
      <c r="AH343">
        <v>1180.9000000000001</v>
      </c>
      <c r="AI343">
        <v>4516.1000000000013</v>
      </c>
    </row>
    <row r="344" spans="1:35" x14ac:dyDescent="0.25">
      <c r="A344" t="s">
        <v>60</v>
      </c>
      <c r="B344">
        <v>2022</v>
      </c>
      <c r="C344" t="s">
        <v>213</v>
      </c>
      <c r="D344" t="s">
        <v>1328</v>
      </c>
      <c r="E344">
        <v>159.5</v>
      </c>
      <c r="F344">
        <v>204.1</v>
      </c>
      <c r="G344">
        <v>168.3</v>
      </c>
      <c r="H344">
        <v>167.9</v>
      </c>
      <c r="I344">
        <v>198.1</v>
      </c>
      <c r="J344">
        <v>169.2</v>
      </c>
      <c r="K344">
        <v>173.1</v>
      </c>
      <c r="L344">
        <v>167.1</v>
      </c>
      <c r="M344">
        <v>120.2</v>
      </c>
      <c r="N344">
        <v>195.6</v>
      </c>
      <c r="O344">
        <v>174.8</v>
      </c>
      <c r="P344">
        <v>184</v>
      </c>
      <c r="Q344">
        <v>173.9</v>
      </c>
      <c r="R344">
        <v>193.7</v>
      </c>
      <c r="S344">
        <v>183.2</v>
      </c>
      <c r="T344">
        <v>181.7</v>
      </c>
      <c r="U344">
        <v>183</v>
      </c>
      <c r="V344">
        <v>139.26</v>
      </c>
      <c r="W344">
        <v>179.1</v>
      </c>
      <c r="X344">
        <v>172.3</v>
      </c>
      <c r="Y344">
        <v>179.4</v>
      </c>
      <c r="Z344">
        <v>166.6</v>
      </c>
      <c r="AA344">
        <v>169.3</v>
      </c>
      <c r="AB344">
        <v>175.7</v>
      </c>
      <c r="AC344">
        <v>171.1</v>
      </c>
      <c r="AD344">
        <v>172.6</v>
      </c>
      <c r="AE344">
        <v>175.3</v>
      </c>
      <c r="AF344">
        <v>2255.7999999999997</v>
      </c>
      <c r="AG344">
        <v>547.9</v>
      </c>
      <c r="AH344">
        <v>1207</v>
      </c>
      <c r="AI344">
        <v>4522.76</v>
      </c>
    </row>
    <row r="345" spans="1:35" x14ac:dyDescent="0.25">
      <c r="A345" t="s">
        <v>85</v>
      </c>
      <c r="B345">
        <v>2022</v>
      </c>
      <c r="C345" t="s">
        <v>213</v>
      </c>
      <c r="D345" t="s">
        <v>1328</v>
      </c>
      <c r="E345">
        <v>162.1</v>
      </c>
      <c r="F345">
        <v>210.9</v>
      </c>
      <c r="G345">
        <v>170.6</v>
      </c>
      <c r="H345">
        <v>168.4</v>
      </c>
      <c r="I345">
        <v>182.5</v>
      </c>
      <c r="J345">
        <v>177.1</v>
      </c>
      <c r="K345">
        <v>213.1</v>
      </c>
      <c r="L345">
        <v>167.3</v>
      </c>
      <c r="M345">
        <v>122.2</v>
      </c>
      <c r="N345">
        <v>189.7</v>
      </c>
      <c r="O345">
        <v>160.5</v>
      </c>
      <c r="P345">
        <v>188.9</v>
      </c>
      <c r="Q345">
        <v>180.4</v>
      </c>
      <c r="R345">
        <v>198.7</v>
      </c>
      <c r="S345">
        <v>173.7</v>
      </c>
      <c r="T345">
        <v>160</v>
      </c>
      <c r="U345">
        <v>171.6</v>
      </c>
      <c r="V345">
        <v>169</v>
      </c>
      <c r="W345">
        <v>178.4</v>
      </c>
      <c r="X345">
        <v>164.2</v>
      </c>
      <c r="Y345">
        <v>172.6</v>
      </c>
      <c r="Z345">
        <v>157.69999999999999</v>
      </c>
      <c r="AA345">
        <v>165.1</v>
      </c>
      <c r="AB345">
        <v>169.9</v>
      </c>
      <c r="AC345">
        <v>171.4</v>
      </c>
      <c r="AD345">
        <v>165.4</v>
      </c>
      <c r="AE345">
        <v>173.1</v>
      </c>
      <c r="AF345">
        <v>2293.6999999999998</v>
      </c>
      <c r="AG345">
        <v>505.29999999999995</v>
      </c>
      <c r="AH345">
        <v>1166.3</v>
      </c>
      <c r="AI345">
        <v>4511.3999999999996</v>
      </c>
    </row>
    <row r="346" spans="1:35" x14ac:dyDescent="0.25">
      <c r="A346" t="s">
        <v>104</v>
      </c>
      <c r="B346">
        <v>2022</v>
      </c>
      <c r="C346" t="s">
        <v>213</v>
      </c>
      <c r="D346" t="s">
        <v>1328</v>
      </c>
      <c r="E346">
        <v>160.30000000000001</v>
      </c>
      <c r="F346">
        <v>206.5</v>
      </c>
      <c r="G346">
        <v>169.2</v>
      </c>
      <c r="H346">
        <v>168.1</v>
      </c>
      <c r="I346">
        <v>192.4</v>
      </c>
      <c r="J346">
        <v>172.9</v>
      </c>
      <c r="K346">
        <v>186.7</v>
      </c>
      <c r="L346">
        <v>167.2</v>
      </c>
      <c r="M346">
        <v>120.9</v>
      </c>
      <c r="N346">
        <v>193.6</v>
      </c>
      <c r="O346">
        <v>168.8</v>
      </c>
      <c r="P346">
        <v>186.3</v>
      </c>
      <c r="Q346">
        <v>176.3</v>
      </c>
      <c r="R346">
        <v>195</v>
      </c>
      <c r="S346">
        <v>179.5</v>
      </c>
      <c r="T346">
        <v>172.7</v>
      </c>
      <c r="U346">
        <v>178.5</v>
      </c>
      <c r="V346">
        <v>169</v>
      </c>
      <c r="W346">
        <v>178.8</v>
      </c>
      <c r="X346">
        <v>168.5</v>
      </c>
      <c r="Y346">
        <v>176.8</v>
      </c>
      <c r="Z346">
        <v>161.9</v>
      </c>
      <c r="AA346">
        <v>166.9</v>
      </c>
      <c r="AB346">
        <v>172.3</v>
      </c>
      <c r="AC346">
        <v>171.2</v>
      </c>
      <c r="AD346">
        <v>169.1</v>
      </c>
      <c r="AE346">
        <v>174.3</v>
      </c>
      <c r="AF346">
        <v>2269.2000000000003</v>
      </c>
      <c r="AG346">
        <v>530.70000000000005</v>
      </c>
      <c r="AH346">
        <v>1186.7</v>
      </c>
      <c r="AI346">
        <v>4529.4000000000005</v>
      </c>
    </row>
    <row r="347" spans="1:35" x14ac:dyDescent="0.25">
      <c r="A347" t="s">
        <v>60</v>
      </c>
      <c r="B347">
        <v>2022</v>
      </c>
      <c r="C347" t="s">
        <v>228</v>
      </c>
      <c r="D347" t="s">
        <v>1329</v>
      </c>
      <c r="E347">
        <v>162.9</v>
      </c>
      <c r="F347">
        <v>206.7</v>
      </c>
      <c r="G347">
        <v>169</v>
      </c>
      <c r="H347">
        <v>169.5</v>
      </c>
      <c r="I347">
        <v>194.1</v>
      </c>
      <c r="J347">
        <v>164.1</v>
      </c>
      <c r="K347">
        <v>176.9</v>
      </c>
      <c r="L347">
        <v>169</v>
      </c>
      <c r="M347">
        <v>120.8</v>
      </c>
      <c r="N347">
        <v>199.1</v>
      </c>
      <c r="O347">
        <v>175.4</v>
      </c>
      <c r="P347">
        <v>184.8</v>
      </c>
      <c r="Q347">
        <v>175.5</v>
      </c>
      <c r="R347">
        <v>194.5</v>
      </c>
      <c r="S347">
        <v>184.7</v>
      </c>
      <c r="T347">
        <v>183.3</v>
      </c>
      <c r="U347">
        <v>184.5</v>
      </c>
      <c r="V347">
        <v>139.26</v>
      </c>
      <c r="W347">
        <v>179.7</v>
      </c>
      <c r="X347">
        <v>173.6</v>
      </c>
      <c r="Y347">
        <v>180.2</v>
      </c>
      <c r="Z347">
        <v>166.9</v>
      </c>
      <c r="AA347">
        <v>170</v>
      </c>
      <c r="AB347">
        <v>176.2</v>
      </c>
      <c r="AC347">
        <v>170.8</v>
      </c>
      <c r="AD347">
        <v>173.1</v>
      </c>
      <c r="AE347">
        <v>176.4</v>
      </c>
      <c r="AF347">
        <v>2267.8000000000002</v>
      </c>
      <c r="AG347">
        <v>552.5</v>
      </c>
      <c r="AH347">
        <v>1210.7999999999997</v>
      </c>
      <c r="AI347">
        <v>4544.5600000000004</v>
      </c>
    </row>
    <row r="348" spans="1:35" x14ac:dyDescent="0.25">
      <c r="A348" t="s">
        <v>85</v>
      </c>
      <c r="B348">
        <v>2022</v>
      </c>
      <c r="C348" t="s">
        <v>228</v>
      </c>
      <c r="D348" t="s">
        <v>1329</v>
      </c>
      <c r="E348">
        <v>164.9</v>
      </c>
      <c r="F348">
        <v>213.7</v>
      </c>
      <c r="G348">
        <v>170.9</v>
      </c>
      <c r="H348">
        <v>170.1</v>
      </c>
      <c r="I348">
        <v>179.3</v>
      </c>
      <c r="J348">
        <v>167.5</v>
      </c>
      <c r="K348">
        <v>220.8</v>
      </c>
      <c r="L348">
        <v>169.2</v>
      </c>
      <c r="M348">
        <v>123.1</v>
      </c>
      <c r="N348">
        <v>193.6</v>
      </c>
      <c r="O348">
        <v>161.1</v>
      </c>
      <c r="P348">
        <v>190.4</v>
      </c>
      <c r="Q348">
        <v>181.8</v>
      </c>
      <c r="R348">
        <v>199.7</v>
      </c>
      <c r="S348">
        <v>175</v>
      </c>
      <c r="T348">
        <v>161.69999999999999</v>
      </c>
      <c r="U348">
        <v>173</v>
      </c>
      <c r="V348">
        <v>169.5</v>
      </c>
      <c r="W348">
        <v>179.2</v>
      </c>
      <c r="X348">
        <v>165</v>
      </c>
      <c r="Y348">
        <v>173.8</v>
      </c>
      <c r="Z348">
        <v>158.19999999999999</v>
      </c>
      <c r="AA348">
        <v>165.8</v>
      </c>
      <c r="AB348">
        <v>170.9</v>
      </c>
      <c r="AC348">
        <v>171.1</v>
      </c>
      <c r="AD348">
        <v>166.1</v>
      </c>
      <c r="AE348">
        <v>174.1</v>
      </c>
      <c r="AF348">
        <v>2306.4</v>
      </c>
      <c r="AG348">
        <v>509.7</v>
      </c>
      <c r="AH348">
        <v>1170.8999999999999</v>
      </c>
      <c r="AI348">
        <v>4535.3999999999996</v>
      </c>
    </row>
    <row r="349" spans="1:35" x14ac:dyDescent="0.25">
      <c r="A349" t="s">
        <v>104</v>
      </c>
      <c r="B349">
        <v>2022</v>
      </c>
      <c r="C349" t="s">
        <v>228</v>
      </c>
      <c r="D349" t="s">
        <v>1329</v>
      </c>
      <c r="E349">
        <v>163.5</v>
      </c>
      <c r="F349">
        <v>209.2</v>
      </c>
      <c r="G349">
        <v>169.7</v>
      </c>
      <c r="H349">
        <v>169.7</v>
      </c>
      <c r="I349">
        <v>188.7</v>
      </c>
      <c r="J349">
        <v>165.7</v>
      </c>
      <c r="K349">
        <v>191.8</v>
      </c>
      <c r="L349">
        <v>169.1</v>
      </c>
      <c r="M349">
        <v>121.6</v>
      </c>
      <c r="N349">
        <v>197.3</v>
      </c>
      <c r="O349">
        <v>169.4</v>
      </c>
      <c r="P349">
        <v>187.4</v>
      </c>
      <c r="Q349">
        <v>177.8</v>
      </c>
      <c r="R349">
        <v>195.9</v>
      </c>
      <c r="S349">
        <v>180.9</v>
      </c>
      <c r="T349">
        <v>174.3</v>
      </c>
      <c r="U349">
        <v>179.9</v>
      </c>
      <c r="V349">
        <v>169.5</v>
      </c>
      <c r="W349">
        <v>179.5</v>
      </c>
      <c r="X349">
        <v>169.5</v>
      </c>
      <c r="Y349">
        <v>177.8</v>
      </c>
      <c r="Z349">
        <v>162.30000000000001</v>
      </c>
      <c r="AA349">
        <v>167.6</v>
      </c>
      <c r="AB349">
        <v>173.1</v>
      </c>
      <c r="AC349">
        <v>170.9</v>
      </c>
      <c r="AD349">
        <v>169.7</v>
      </c>
      <c r="AE349">
        <v>175.3</v>
      </c>
      <c r="AF349">
        <v>2280.9</v>
      </c>
      <c r="AG349">
        <v>535.1</v>
      </c>
      <c r="AH349">
        <v>1190.9000000000001</v>
      </c>
      <c r="AI349">
        <v>4551.8</v>
      </c>
    </row>
    <row r="350" spans="1:35" x14ac:dyDescent="0.25">
      <c r="A350" t="s">
        <v>60</v>
      </c>
      <c r="B350">
        <v>2022</v>
      </c>
      <c r="C350" t="s">
        <v>238</v>
      </c>
      <c r="D350" t="s">
        <v>1330</v>
      </c>
      <c r="E350">
        <v>164.7</v>
      </c>
      <c r="F350">
        <v>208.8</v>
      </c>
      <c r="G350">
        <v>170.3</v>
      </c>
      <c r="H350">
        <v>170.9</v>
      </c>
      <c r="I350">
        <v>191.6</v>
      </c>
      <c r="J350">
        <v>162.19999999999999</v>
      </c>
      <c r="K350">
        <v>184.8</v>
      </c>
      <c r="L350">
        <v>169.7</v>
      </c>
      <c r="M350">
        <v>121.1</v>
      </c>
      <c r="N350">
        <v>201.6</v>
      </c>
      <c r="O350">
        <v>175.8</v>
      </c>
      <c r="P350">
        <v>185.6</v>
      </c>
      <c r="Q350">
        <v>177.4</v>
      </c>
      <c r="R350">
        <v>194.9</v>
      </c>
      <c r="S350">
        <v>186.1</v>
      </c>
      <c r="T350">
        <v>184.4</v>
      </c>
      <c r="U350">
        <v>185.9</v>
      </c>
      <c r="V350">
        <v>139.26</v>
      </c>
      <c r="W350">
        <v>180.8</v>
      </c>
      <c r="X350">
        <v>174.4</v>
      </c>
      <c r="Y350">
        <v>181.2</v>
      </c>
      <c r="Z350">
        <v>167.4</v>
      </c>
      <c r="AA350">
        <v>170.6</v>
      </c>
      <c r="AB350">
        <v>176.5</v>
      </c>
      <c r="AC350">
        <v>172</v>
      </c>
      <c r="AD350">
        <v>173.9</v>
      </c>
      <c r="AE350">
        <v>177.9</v>
      </c>
      <c r="AF350">
        <v>2284.5</v>
      </c>
      <c r="AG350">
        <v>556.4</v>
      </c>
      <c r="AH350">
        <v>1216</v>
      </c>
      <c r="AI350">
        <v>4571.8600000000006</v>
      </c>
    </row>
    <row r="351" spans="1:35" x14ac:dyDescent="0.25">
      <c r="A351" t="s">
        <v>85</v>
      </c>
      <c r="B351">
        <v>2022</v>
      </c>
      <c r="C351" t="s">
        <v>238</v>
      </c>
      <c r="D351" t="s">
        <v>1330</v>
      </c>
      <c r="E351">
        <v>166.4</v>
      </c>
      <c r="F351">
        <v>214.9</v>
      </c>
      <c r="G351">
        <v>171.9</v>
      </c>
      <c r="H351">
        <v>171</v>
      </c>
      <c r="I351">
        <v>177.7</v>
      </c>
      <c r="J351">
        <v>165.7</v>
      </c>
      <c r="K351">
        <v>228.6</v>
      </c>
      <c r="L351">
        <v>169.9</v>
      </c>
      <c r="M351">
        <v>123.4</v>
      </c>
      <c r="N351">
        <v>196.4</v>
      </c>
      <c r="O351">
        <v>161.6</v>
      </c>
      <c r="P351">
        <v>191.5</v>
      </c>
      <c r="Q351">
        <v>183.3</v>
      </c>
      <c r="R351">
        <v>200.1</v>
      </c>
      <c r="S351">
        <v>175.5</v>
      </c>
      <c r="T351">
        <v>162.6</v>
      </c>
      <c r="U351">
        <v>173.6</v>
      </c>
      <c r="V351">
        <v>171.2</v>
      </c>
      <c r="W351">
        <v>180</v>
      </c>
      <c r="X351">
        <v>166</v>
      </c>
      <c r="Y351">
        <v>174.7</v>
      </c>
      <c r="Z351">
        <v>158.80000000000001</v>
      </c>
      <c r="AA351">
        <v>166.3</v>
      </c>
      <c r="AB351">
        <v>171.2</v>
      </c>
      <c r="AC351">
        <v>172.3</v>
      </c>
      <c r="AD351">
        <v>166.8</v>
      </c>
      <c r="AE351">
        <v>175.3</v>
      </c>
      <c r="AF351">
        <v>2322.3000000000002</v>
      </c>
      <c r="AG351">
        <v>511.70000000000005</v>
      </c>
      <c r="AH351">
        <v>1176.0999999999999</v>
      </c>
      <c r="AI351">
        <v>4561.3999999999996</v>
      </c>
    </row>
    <row r="352" spans="1:35" x14ac:dyDescent="0.25">
      <c r="A352" t="s">
        <v>104</v>
      </c>
      <c r="B352">
        <v>2022</v>
      </c>
      <c r="C352" t="s">
        <v>238</v>
      </c>
      <c r="D352" t="s">
        <v>1330</v>
      </c>
      <c r="E352">
        <v>165.2</v>
      </c>
      <c r="F352">
        <v>210.9</v>
      </c>
      <c r="G352">
        <v>170.9</v>
      </c>
      <c r="H352">
        <v>170.9</v>
      </c>
      <c r="I352">
        <v>186.5</v>
      </c>
      <c r="J352">
        <v>163.80000000000001</v>
      </c>
      <c r="K352">
        <v>199.7</v>
      </c>
      <c r="L352">
        <v>169.8</v>
      </c>
      <c r="M352">
        <v>121.9</v>
      </c>
      <c r="N352">
        <v>199.9</v>
      </c>
      <c r="O352">
        <v>169.9</v>
      </c>
      <c r="P352">
        <v>188.3</v>
      </c>
      <c r="Q352">
        <v>179.6</v>
      </c>
      <c r="R352">
        <v>196.3</v>
      </c>
      <c r="S352">
        <v>181.9</v>
      </c>
      <c r="T352">
        <v>175.3</v>
      </c>
      <c r="U352">
        <v>181</v>
      </c>
      <c r="V352">
        <v>171.2</v>
      </c>
      <c r="W352">
        <v>180.5</v>
      </c>
      <c r="X352">
        <v>170.4</v>
      </c>
      <c r="Y352">
        <v>178.7</v>
      </c>
      <c r="Z352">
        <v>162.9</v>
      </c>
      <c r="AA352">
        <v>168.2</v>
      </c>
      <c r="AB352">
        <v>173.4</v>
      </c>
      <c r="AC352">
        <v>172.1</v>
      </c>
      <c r="AD352">
        <v>170.5</v>
      </c>
      <c r="AE352">
        <v>176.7</v>
      </c>
      <c r="AF352">
        <v>2297.3000000000002</v>
      </c>
      <c r="AG352">
        <v>538.20000000000005</v>
      </c>
      <c r="AH352">
        <v>1196.2</v>
      </c>
      <c r="AI352">
        <v>4579.7</v>
      </c>
    </row>
    <row r="353" spans="1:35" x14ac:dyDescent="0.25">
      <c r="A353" t="s">
        <v>60</v>
      </c>
      <c r="B353">
        <v>2022</v>
      </c>
      <c r="C353" t="s">
        <v>264</v>
      </c>
      <c r="D353" t="s">
        <v>1331</v>
      </c>
      <c r="E353">
        <v>166.9</v>
      </c>
      <c r="F353">
        <v>207.2</v>
      </c>
      <c r="G353">
        <v>180.2</v>
      </c>
      <c r="H353">
        <v>172.3</v>
      </c>
      <c r="I353">
        <v>194</v>
      </c>
      <c r="J353">
        <v>159.1</v>
      </c>
      <c r="K353">
        <v>171.6</v>
      </c>
      <c r="L353">
        <v>170.2</v>
      </c>
      <c r="M353">
        <v>121.5</v>
      </c>
      <c r="N353">
        <v>204.8</v>
      </c>
      <c r="O353">
        <v>176.4</v>
      </c>
      <c r="P353">
        <v>186.9</v>
      </c>
      <c r="Q353">
        <v>176.6</v>
      </c>
      <c r="R353">
        <v>195.5</v>
      </c>
      <c r="S353">
        <v>187.2</v>
      </c>
      <c r="T353">
        <v>185.2</v>
      </c>
      <c r="U353">
        <v>186.9</v>
      </c>
      <c r="V353">
        <v>139.26</v>
      </c>
      <c r="W353">
        <v>181.9</v>
      </c>
      <c r="X353">
        <v>175.5</v>
      </c>
      <c r="Y353">
        <v>182.3</v>
      </c>
      <c r="Z353">
        <v>167.5</v>
      </c>
      <c r="AA353">
        <v>170.8</v>
      </c>
      <c r="AB353">
        <v>176.9</v>
      </c>
      <c r="AC353">
        <v>173.4</v>
      </c>
      <c r="AD353">
        <v>174.6</v>
      </c>
      <c r="AE353">
        <v>177.8</v>
      </c>
      <c r="AF353">
        <v>2287.6999999999998</v>
      </c>
      <c r="AG353">
        <v>559.29999999999995</v>
      </c>
      <c r="AH353">
        <v>1220.9999999999998</v>
      </c>
      <c r="AI353">
        <v>4584.66</v>
      </c>
    </row>
    <row r="354" spans="1:35" x14ac:dyDescent="0.25">
      <c r="A354" t="s">
        <v>85</v>
      </c>
      <c r="B354">
        <v>2022</v>
      </c>
      <c r="C354" t="s">
        <v>264</v>
      </c>
      <c r="D354" t="s">
        <v>1331</v>
      </c>
      <c r="E354">
        <v>168.4</v>
      </c>
      <c r="F354">
        <v>213.4</v>
      </c>
      <c r="G354">
        <v>183.2</v>
      </c>
      <c r="H354">
        <v>172.3</v>
      </c>
      <c r="I354">
        <v>180</v>
      </c>
      <c r="J354">
        <v>162.6</v>
      </c>
      <c r="K354">
        <v>205.5</v>
      </c>
      <c r="L354">
        <v>171</v>
      </c>
      <c r="M354">
        <v>123.4</v>
      </c>
      <c r="N354">
        <v>198.8</v>
      </c>
      <c r="O354">
        <v>162.1</v>
      </c>
      <c r="P354">
        <v>192.4</v>
      </c>
      <c r="Q354">
        <v>181.3</v>
      </c>
      <c r="R354">
        <v>200.6</v>
      </c>
      <c r="S354">
        <v>176.7</v>
      </c>
      <c r="T354">
        <v>163.5</v>
      </c>
      <c r="U354">
        <v>174.7</v>
      </c>
      <c r="V354">
        <v>171.8</v>
      </c>
      <c r="W354">
        <v>180.3</v>
      </c>
      <c r="X354">
        <v>166.9</v>
      </c>
      <c r="Y354">
        <v>175.8</v>
      </c>
      <c r="Z354">
        <v>158.9</v>
      </c>
      <c r="AA354">
        <v>166.7</v>
      </c>
      <c r="AB354">
        <v>171.5</v>
      </c>
      <c r="AC354">
        <v>173.8</v>
      </c>
      <c r="AD354">
        <v>167.4</v>
      </c>
      <c r="AE354">
        <v>174.1</v>
      </c>
      <c r="AF354">
        <v>2314.4</v>
      </c>
      <c r="AG354">
        <v>514.9</v>
      </c>
      <c r="AH354">
        <v>1181</v>
      </c>
      <c r="AI354">
        <v>4563.0000000000009</v>
      </c>
    </row>
    <row r="355" spans="1:35" x14ac:dyDescent="0.25">
      <c r="A355" t="s">
        <v>104</v>
      </c>
      <c r="B355">
        <v>2022</v>
      </c>
      <c r="C355" t="s">
        <v>264</v>
      </c>
      <c r="D355" t="s">
        <v>1331</v>
      </c>
      <c r="E355">
        <v>167.4</v>
      </c>
      <c r="F355">
        <v>209.4</v>
      </c>
      <c r="G355">
        <v>181.4</v>
      </c>
      <c r="H355">
        <v>172.3</v>
      </c>
      <c r="I355">
        <v>188.9</v>
      </c>
      <c r="J355">
        <v>160.69999999999999</v>
      </c>
      <c r="K355">
        <v>183.1</v>
      </c>
      <c r="L355">
        <v>170.5</v>
      </c>
      <c r="M355">
        <v>122.1</v>
      </c>
      <c r="N355">
        <v>202.8</v>
      </c>
      <c r="O355">
        <v>170.4</v>
      </c>
      <c r="P355">
        <v>189.5</v>
      </c>
      <c r="Q355">
        <v>178.3</v>
      </c>
      <c r="R355">
        <v>196.9</v>
      </c>
      <c r="S355">
        <v>183.1</v>
      </c>
      <c r="T355">
        <v>176.2</v>
      </c>
      <c r="U355">
        <v>182.1</v>
      </c>
      <c r="V355">
        <v>171.8</v>
      </c>
      <c r="W355">
        <v>181.3</v>
      </c>
      <c r="X355">
        <v>171.4</v>
      </c>
      <c r="Y355">
        <v>179.8</v>
      </c>
      <c r="Z355">
        <v>163</v>
      </c>
      <c r="AA355">
        <v>168.5</v>
      </c>
      <c r="AB355">
        <v>173.7</v>
      </c>
      <c r="AC355">
        <v>173.6</v>
      </c>
      <c r="AD355">
        <v>171.1</v>
      </c>
      <c r="AE355">
        <v>176.5</v>
      </c>
      <c r="AF355">
        <v>2296.8000000000002</v>
      </c>
      <c r="AG355">
        <v>541.4</v>
      </c>
      <c r="AH355">
        <v>1201.0999999999999</v>
      </c>
      <c r="AI355">
        <v>4589.3</v>
      </c>
    </row>
    <row r="356" spans="1:35" x14ac:dyDescent="0.25">
      <c r="A356" t="s">
        <v>60</v>
      </c>
      <c r="B356">
        <v>2022</v>
      </c>
      <c r="C356" t="s">
        <v>273</v>
      </c>
      <c r="D356" t="s">
        <v>1332</v>
      </c>
      <c r="E356">
        <v>168.8</v>
      </c>
      <c r="F356">
        <v>206.9</v>
      </c>
      <c r="G356">
        <v>189.1</v>
      </c>
      <c r="H356">
        <v>173.4</v>
      </c>
      <c r="I356">
        <v>193.9</v>
      </c>
      <c r="J356">
        <v>156.69999999999999</v>
      </c>
      <c r="K356">
        <v>150.19999999999999</v>
      </c>
      <c r="L356">
        <v>170.5</v>
      </c>
      <c r="M356">
        <v>121.2</v>
      </c>
      <c r="N356">
        <v>207.5</v>
      </c>
      <c r="O356">
        <v>176.8</v>
      </c>
      <c r="P356">
        <v>187.7</v>
      </c>
      <c r="Q356">
        <v>174.4</v>
      </c>
      <c r="R356">
        <v>195.9</v>
      </c>
      <c r="S356">
        <v>188.1</v>
      </c>
      <c r="T356">
        <v>185.9</v>
      </c>
      <c r="U356">
        <v>187.8</v>
      </c>
      <c r="V356">
        <v>139.26</v>
      </c>
      <c r="W356">
        <v>182.8</v>
      </c>
      <c r="X356">
        <v>176.4</v>
      </c>
      <c r="Y356">
        <v>183.5</v>
      </c>
      <c r="Z356">
        <v>167.8</v>
      </c>
      <c r="AA356">
        <v>171.2</v>
      </c>
      <c r="AB356">
        <v>177.3</v>
      </c>
      <c r="AC356">
        <v>175.7</v>
      </c>
      <c r="AD356">
        <v>175.5</v>
      </c>
      <c r="AE356">
        <v>177.1</v>
      </c>
      <c r="AF356">
        <v>2277.1</v>
      </c>
      <c r="AG356">
        <v>561.79999999999995</v>
      </c>
      <c r="AH356">
        <v>1227.4000000000001</v>
      </c>
      <c r="AI356">
        <v>4584.26</v>
      </c>
    </row>
    <row r="357" spans="1:35" x14ac:dyDescent="0.25">
      <c r="A357" t="s">
        <v>85</v>
      </c>
      <c r="B357">
        <v>2022</v>
      </c>
      <c r="C357" t="s">
        <v>273</v>
      </c>
      <c r="D357" t="s">
        <v>1332</v>
      </c>
      <c r="E357">
        <v>170.2</v>
      </c>
      <c r="F357">
        <v>212.9</v>
      </c>
      <c r="G357">
        <v>191.9</v>
      </c>
      <c r="H357">
        <v>173.9</v>
      </c>
      <c r="I357">
        <v>179.1</v>
      </c>
      <c r="J357">
        <v>159.5</v>
      </c>
      <c r="K357">
        <v>178.7</v>
      </c>
      <c r="L357">
        <v>171.3</v>
      </c>
      <c r="M357">
        <v>123.1</v>
      </c>
      <c r="N357">
        <v>200.5</v>
      </c>
      <c r="O357">
        <v>162.80000000000001</v>
      </c>
      <c r="P357">
        <v>193.3</v>
      </c>
      <c r="Q357">
        <v>178.6</v>
      </c>
      <c r="R357">
        <v>201.1</v>
      </c>
      <c r="S357">
        <v>177.7</v>
      </c>
      <c r="T357">
        <v>164.5</v>
      </c>
      <c r="U357">
        <v>175.7</v>
      </c>
      <c r="V357">
        <v>170.7</v>
      </c>
      <c r="W357">
        <v>180.6</v>
      </c>
      <c r="X357">
        <v>167.3</v>
      </c>
      <c r="Y357">
        <v>177.2</v>
      </c>
      <c r="Z357">
        <v>159.4</v>
      </c>
      <c r="AA357">
        <v>167.1</v>
      </c>
      <c r="AB357">
        <v>171.8</v>
      </c>
      <c r="AC357">
        <v>176</v>
      </c>
      <c r="AD357">
        <v>168.2</v>
      </c>
      <c r="AE357">
        <v>174.1</v>
      </c>
      <c r="AF357">
        <v>2295.7999999999997</v>
      </c>
      <c r="AG357">
        <v>517.9</v>
      </c>
      <c r="AH357">
        <v>1187</v>
      </c>
      <c r="AI357">
        <v>4553.1000000000004</v>
      </c>
    </row>
    <row r="358" spans="1:35" x14ac:dyDescent="0.25">
      <c r="A358" t="s">
        <v>104</v>
      </c>
      <c r="B358">
        <v>2022</v>
      </c>
      <c r="C358" t="s">
        <v>273</v>
      </c>
      <c r="D358" t="s">
        <v>1332</v>
      </c>
      <c r="E358">
        <v>169.2</v>
      </c>
      <c r="F358">
        <v>209</v>
      </c>
      <c r="G358">
        <v>190.2</v>
      </c>
      <c r="H358">
        <v>173.6</v>
      </c>
      <c r="I358">
        <v>188.5</v>
      </c>
      <c r="J358">
        <v>158</v>
      </c>
      <c r="K358">
        <v>159.9</v>
      </c>
      <c r="L358">
        <v>170.8</v>
      </c>
      <c r="M358">
        <v>121.8</v>
      </c>
      <c r="N358">
        <v>205.2</v>
      </c>
      <c r="O358">
        <v>171</v>
      </c>
      <c r="P358">
        <v>190.3</v>
      </c>
      <c r="Q358">
        <v>175.9</v>
      </c>
      <c r="R358">
        <v>197.3</v>
      </c>
      <c r="S358">
        <v>184</v>
      </c>
      <c r="T358">
        <v>177</v>
      </c>
      <c r="U358">
        <v>183</v>
      </c>
      <c r="V358">
        <v>170.7</v>
      </c>
      <c r="W358">
        <v>182</v>
      </c>
      <c r="X358">
        <v>172.1</v>
      </c>
      <c r="Y358">
        <v>181.1</v>
      </c>
      <c r="Z358">
        <v>163.4</v>
      </c>
      <c r="AA358">
        <v>168.9</v>
      </c>
      <c r="AB358">
        <v>174.1</v>
      </c>
      <c r="AC358">
        <v>175.8</v>
      </c>
      <c r="AD358">
        <v>172</v>
      </c>
      <c r="AE358">
        <v>175.7</v>
      </c>
      <c r="AF358">
        <v>2283.4</v>
      </c>
      <c r="AG358">
        <v>544</v>
      </c>
      <c r="AH358">
        <v>1207.4000000000001</v>
      </c>
      <c r="AI358">
        <v>4584.8</v>
      </c>
    </row>
    <row r="359" spans="1:35" x14ac:dyDescent="0.25">
      <c r="A359" t="s">
        <v>60</v>
      </c>
      <c r="B359">
        <v>2023</v>
      </c>
      <c r="C359" t="s">
        <v>62</v>
      </c>
      <c r="D359" t="s">
        <v>1333</v>
      </c>
      <c r="E359">
        <v>174</v>
      </c>
      <c r="F359">
        <v>208.3</v>
      </c>
      <c r="G359">
        <v>192.9</v>
      </c>
      <c r="H359">
        <v>174.3</v>
      </c>
      <c r="I359">
        <v>192.6</v>
      </c>
      <c r="J359">
        <v>156.30000000000001</v>
      </c>
      <c r="K359">
        <v>142.9</v>
      </c>
      <c r="L359">
        <v>170.7</v>
      </c>
      <c r="M359">
        <v>120.3</v>
      </c>
      <c r="N359">
        <v>210.5</v>
      </c>
      <c r="O359">
        <v>176.9</v>
      </c>
      <c r="P359">
        <v>188.5</v>
      </c>
      <c r="Q359">
        <v>175</v>
      </c>
      <c r="R359">
        <v>196.9</v>
      </c>
      <c r="S359">
        <v>189</v>
      </c>
      <c r="T359">
        <v>186.3</v>
      </c>
      <c r="U359">
        <v>188.6</v>
      </c>
      <c r="V359">
        <v>139.26</v>
      </c>
      <c r="W359">
        <v>183.2</v>
      </c>
      <c r="X359">
        <v>177.2</v>
      </c>
      <c r="Y359">
        <v>184.7</v>
      </c>
      <c r="Z359">
        <v>168.2</v>
      </c>
      <c r="AA359">
        <v>171.8</v>
      </c>
      <c r="AB359">
        <v>177.8</v>
      </c>
      <c r="AC359">
        <v>178.4</v>
      </c>
      <c r="AD359">
        <v>176.5</v>
      </c>
      <c r="AE359">
        <v>177.8</v>
      </c>
      <c r="AF359">
        <v>2283.2000000000003</v>
      </c>
      <c r="AG359">
        <v>563.9</v>
      </c>
      <c r="AH359">
        <v>1234.5999999999999</v>
      </c>
      <c r="AI359">
        <v>4601.0600000000004</v>
      </c>
    </row>
    <row r="360" spans="1:35" x14ac:dyDescent="0.25">
      <c r="A360" t="s">
        <v>85</v>
      </c>
      <c r="B360">
        <v>2023</v>
      </c>
      <c r="C360" t="s">
        <v>62</v>
      </c>
      <c r="D360" t="s">
        <v>1333</v>
      </c>
      <c r="E360">
        <v>173.3</v>
      </c>
      <c r="F360">
        <v>215.2</v>
      </c>
      <c r="G360">
        <v>197</v>
      </c>
      <c r="H360">
        <v>175.2</v>
      </c>
      <c r="I360">
        <v>178</v>
      </c>
      <c r="J360">
        <v>160.5</v>
      </c>
      <c r="K360">
        <v>175.3</v>
      </c>
      <c r="L360">
        <v>171.2</v>
      </c>
      <c r="M360">
        <v>122.7</v>
      </c>
      <c r="N360">
        <v>204.3</v>
      </c>
      <c r="O360">
        <v>163.69999999999999</v>
      </c>
      <c r="P360">
        <v>194.3</v>
      </c>
      <c r="Q360">
        <v>179.5</v>
      </c>
      <c r="R360">
        <v>201.6</v>
      </c>
      <c r="S360">
        <v>178.7</v>
      </c>
      <c r="T360">
        <v>165.3</v>
      </c>
      <c r="U360">
        <v>176.6</v>
      </c>
      <c r="V360">
        <v>172.1</v>
      </c>
      <c r="W360">
        <v>180.1</v>
      </c>
      <c r="X360">
        <v>168</v>
      </c>
      <c r="Y360">
        <v>178.5</v>
      </c>
      <c r="Z360">
        <v>159.5</v>
      </c>
      <c r="AA360">
        <v>167.8</v>
      </c>
      <c r="AB360">
        <v>171.8</v>
      </c>
      <c r="AC360">
        <v>178.8</v>
      </c>
      <c r="AD360">
        <v>168.9</v>
      </c>
      <c r="AE360">
        <v>174.9</v>
      </c>
      <c r="AF360">
        <v>2310.2000000000003</v>
      </c>
      <c r="AG360">
        <v>520.6</v>
      </c>
      <c r="AH360">
        <v>1193.3</v>
      </c>
      <c r="AI360">
        <v>4577.9000000000015</v>
      </c>
    </row>
    <row r="361" spans="1:35" x14ac:dyDescent="0.25">
      <c r="A361" t="s">
        <v>104</v>
      </c>
      <c r="B361">
        <v>2023</v>
      </c>
      <c r="C361" t="s">
        <v>62</v>
      </c>
      <c r="D361" t="s">
        <v>1333</v>
      </c>
      <c r="E361">
        <v>173.8</v>
      </c>
      <c r="F361">
        <v>210.7</v>
      </c>
      <c r="G361">
        <v>194.5</v>
      </c>
      <c r="H361">
        <v>174.6</v>
      </c>
      <c r="I361">
        <v>187.2</v>
      </c>
      <c r="J361">
        <v>158.30000000000001</v>
      </c>
      <c r="K361">
        <v>153.9</v>
      </c>
      <c r="L361">
        <v>170.9</v>
      </c>
      <c r="M361">
        <v>121.1</v>
      </c>
      <c r="N361">
        <v>208.4</v>
      </c>
      <c r="O361">
        <v>171.4</v>
      </c>
      <c r="P361">
        <v>191.2</v>
      </c>
      <c r="Q361">
        <v>176.7</v>
      </c>
      <c r="R361">
        <v>198.2</v>
      </c>
      <c r="S361">
        <v>184.9</v>
      </c>
      <c r="T361">
        <v>177.6</v>
      </c>
      <c r="U361">
        <v>183.8</v>
      </c>
      <c r="V361">
        <v>172.1</v>
      </c>
      <c r="W361">
        <v>182</v>
      </c>
      <c r="X361">
        <v>172.9</v>
      </c>
      <c r="Y361">
        <v>182.3</v>
      </c>
      <c r="Z361">
        <v>163.6</v>
      </c>
      <c r="AA361">
        <v>169.5</v>
      </c>
      <c r="AB361">
        <v>174.3</v>
      </c>
      <c r="AC361">
        <v>178.6</v>
      </c>
      <c r="AD361">
        <v>172.8</v>
      </c>
      <c r="AE361">
        <v>176.5</v>
      </c>
      <c r="AF361">
        <v>2292.6999999999998</v>
      </c>
      <c r="AG361">
        <v>546.29999999999995</v>
      </c>
      <c r="AH361">
        <v>1214</v>
      </c>
      <c r="AI361">
        <v>4605.3</v>
      </c>
    </row>
    <row r="362" spans="1:35" x14ac:dyDescent="0.25">
      <c r="A362" t="s">
        <v>60</v>
      </c>
      <c r="B362">
        <v>2023</v>
      </c>
      <c r="C362" t="s">
        <v>116</v>
      </c>
      <c r="D362" t="s">
        <v>1334</v>
      </c>
      <c r="E362">
        <v>174.2</v>
      </c>
      <c r="F362">
        <v>205.2</v>
      </c>
      <c r="G362">
        <v>173.9</v>
      </c>
      <c r="H362">
        <v>177</v>
      </c>
      <c r="I362">
        <v>183.4</v>
      </c>
      <c r="J362">
        <v>167.2</v>
      </c>
      <c r="K362">
        <v>140.9</v>
      </c>
      <c r="L362">
        <v>170.4</v>
      </c>
      <c r="M362">
        <v>119.1</v>
      </c>
      <c r="N362">
        <v>212.1</v>
      </c>
      <c r="O362">
        <v>177.6</v>
      </c>
      <c r="P362">
        <v>189.9</v>
      </c>
      <c r="Q362">
        <v>174.8</v>
      </c>
      <c r="R362">
        <v>198.3</v>
      </c>
      <c r="S362">
        <v>190</v>
      </c>
      <c r="T362">
        <v>187</v>
      </c>
      <c r="U362">
        <v>189.6</v>
      </c>
      <c r="V362">
        <v>139.26</v>
      </c>
      <c r="W362">
        <v>181.6</v>
      </c>
      <c r="X362">
        <v>178.6</v>
      </c>
      <c r="Y362">
        <v>186.6</v>
      </c>
      <c r="Z362">
        <v>169</v>
      </c>
      <c r="AA362">
        <v>172.8</v>
      </c>
      <c r="AB362">
        <v>178.5</v>
      </c>
      <c r="AC362">
        <v>180.7</v>
      </c>
      <c r="AD362">
        <v>177.9</v>
      </c>
      <c r="AE362">
        <v>178</v>
      </c>
      <c r="AF362">
        <v>2265.6999999999998</v>
      </c>
      <c r="AG362">
        <v>566.6</v>
      </c>
      <c r="AH362">
        <v>1244.1000000000001</v>
      </c>
      <c r="AI362">
        <v>4595.5600000000004</v>
      </c>
    </row>
    <row r="363" spans="1:35" x14ac:dyDescent="0.25">
      <c r="A363" t="s">
        <v>85</v>
      </c>
      <c r="B363">
        <v>2023</v>
      </c>
      <c r="C363" t="s">
        <v>116</v>
      </c>
      <c r="D363" t="s">
        <v>1334</v>
      </c>
      <c r="E363">
        <v>174.7</v>
      </c>
      <c r="F363">
        <v>212.2</v>
      </c>
      <c r="G363">
        <v>177.2</v>
      </c>
      <c r="H363">
        <v>177.9</v>
      </c>
      <c r="I363">
        <v>172.2</v>
      </c>
      <c r="J363">
        <v>172.1</v>
      </c>
      <c r="K363">
        <v>175.8</v>
      </c>
      <c r="L363">
        <v>172.2</v>
      </c>
      <c r="M363">
        <v>121.9</v>
      </c>
      <c r="N363">
        <v>204.8</v>
      </c>
      <c r="O363">
        <v>164.9</v>
      </c>
      <c r="P363">
        <v>196.6</v>
      </c>
      <c r="Q363">
        <v>180.7</v>
      </c>
      <c r="R363">
        <v>202.7</v>
      </c>
      <c r="S363">
        <v>180.3</v>
      </c>
      <c r="T363">
        <v>167</v>
      </c>
      <c r="U363">
        <v>178.2</v>
      </c>
      <c r="V363">
        <v>173.5</v>
      </c>
      <c r="W363">
        <v>182.8</v>
      </c>
      <c r="X363">
        <v>169.2</v>
      </c>
      <c r="Y363">
        <v>180.8</v>
      </c>
      <c r="Z363">
        <v>159.80000000000001</v>
      </c>
      <c r="AA363">
        <v>168.4</v>
      </c>
      <c r="AB363">
        <v>172.5</v>
      </c>
      <c r="AC363">
        <v>181.4</v>
      </c>
      <c r="AD363">
        <v>170</v>
      </c>
      <c r="AE363">
        <v>176.3</v>
      </c>
      <c r="AF363">
        <v>2303.1999999999998</v>
      </c>
      <c r="AG363">
        <v>525.5</v>
      </c>
      <c r="AH363">
        <v>1202.1000000000001</v>
      </c>
      <c r="AI363">
        <v>4589.8</v>
      </c>
    </row>
    <row r="364" spans="1:35" x14ac:dyDescent="0.25">
      <c r="A364" t="s">
        <v>104</v>
      </c>
      <c r="B364">
        <v>2023</v>
      </c>
      <c r="C364" t="s">
        <v>116</v>
      </c>
      <c r="D364" t="s">
        <v>1334</v>
      </c>
      <c r="E364">
        <v>174.4</v>
      </c>
      <c r="F364">
        <v>207.7</v>
      </c>
      <c r="G364">
        <v>175.2</v>
      </c>
      <c r="H364">
        <v>177.3</v>
      </c>
      <c r="I364">
        <v>179.3</v>
      </c>
      <c r="J364">
        <v>169.5</v>
      </c>
      <c r="K364">
        <v>152.69999999999999</v>
      </c>
      <c r="L364">
        <v>171</v>
      </c>
      <c r="M364">
        <v>120</v>
      </c>
      <c r="N364">
        <v>209.7</v>
      </c>
      <c r="O364">
        <v>172.3</v>
      </c>
      <c r="P364">
        <v>193</v>
      </c>
      <c r="Q364">
        <v>177</v>
      </c>
      <c r="R364">
        <v>199.5</v>
      </c>
      <c r="S364">
        <v>186.2</v>
      </c>
      <c r="T364">
        <v>178.7</v>
      </c>
      <c r="U364">
        <v>185.1</v>
      </c>
      <c r="V364">
        <v>173.5</v>
      </c>
      <c r="W364">
        <v>182.1</v>
      </c>
      <c r="X364">
        <v>174.2</v>
      </c>
      <c r="Y364">
        <v>184.4</v>
      </c>
      <c r="Z364">
        <v>164.2</v>
      </c>
      <c r="AA364">
        <v>170.3</v>
      </c>
      <c r="AB364">
        <v>175</v>
      </c>
      <c r="AC364">
        <v>181</v>
      </c>
      <c r="AD364">
        <v>174.1</v>
      </c>
      <c r="AE364">
        <v>177.2</v>
      </c>
      <c r="AF364">
        <v>2279.1</v>
      </c>
      <c r="AG364">
        <v>550</v>
      </c>
      <c r="AH364">
        <v>1223.1999999999998</v>
      </c>
      <c r="AI364">
        <v>4607.3999999999996</v>
      </c>
    </row>
    <row r="365" spans="1:35" x14ac:dyDescent="0.25">
      <c r="A365" t="s">
        <v>60</v>
      </c>
      <c r="B365">
        <v>2023</v>
      </c>
      <c r="C365" t="s">
        <v>138</v>
      </c>
      <c r="D365" t="s">
        <v>1335</v>
      </c>
      <c r="E365">
        <v>174.3</v>
      </c>
      <c r="F365">
        <v>205.2</v>
      </c>
      <c r="G365">
        <v>173.9</v>
      </c>
      <c r="H365">
        <v>177</v>
      </c>
      <c r="I365">
        <v>183.3</v>
      </c>
      <c r="J365">
        <v>167.2</v>
      </c>
      <c r="K365">
        <v>140.9</v>
      </c>
      <c r="L365">
        <v>170.5</v>
      </c>
      <c r="M365">
        <v>119.1</v>
      </c>
      <c r="N365">
        <v>212.1</v>
      </c>
      <c r="O365">
        <v>177.6</v>
      </c>
      <c r="P365">
        <v>189.9</v>
      </c>
      <c r="Q365">
        <v>174.8</v>
      </c>
      <c r="R365">
        <v>198.4</v>
      </c>
      <c r="S365">
        <v>190</v>
      </c>
      <c r="T365">
        <v>187</v>
      </c>
      <c r="U365">
        <v>189.6</v>
      </c>
      <c r="V365">
        <v>139.26</v>
      </c>
      <c r="W365">
        <v>181.4</v>
      </c>
      <c r="X365">
        <v>178.6</v>
      </c>
      <c r="Y365">
        <v>186.6</v>
      </c>
      <c r="Z365">
        <v>169</v>
      </c>
      <c r="AA365">
        <v>172.8</v>
      </c>
      <c r="AB365">
        <v>178.5</v>
      </c>
      <c r="AC365">
        <v>180.7</v>
      </c>
      <c r="AD365">
        <v>177.9</v>
      </c>
      <c r="AE365">
        <v>178</v>
      </c>
      <c r="AF365">
        <v>2265.8000000000002</v>
      </c>
      <c r="AG365">
        <v>566.6</v>
      </c>
      <c r="AH365">
        <v>1244.1000000000001</v>
      </c>
      <c r="AI365">
        <v>4595.5599999999995</v>
      </c>
    </row>
    <row r="366" spans="1:35" x14ac:dyDescent="0.25">
      <c r="A366" t="s">
        <v>85</v>
      </c>
      <c r="B366">
        <v>2023</v>
      </c>
      <c r="C366" t="s">
        <v>138</v>
      </c>
      <c r="D366" t="s">
        <v>1335</v>
      </c>
      <c r="E366">
        <v>174.7</v>
      </c>
      <c r="F366">
        <v>212.2</v>
      </c>
      <c r="G366">
        <v>177.2</v>
      </c>
      <c r="H366">
        <v>177.9</v>
      </c>
      <c r="I366">
        <v>172.2</v>
      </c>
      <c r="J366">
        <v>172.1</v>
      </c>
      <c r="K366">
        <v>175.9</v>
      </c>
      <c r="L366">
        <v>172.2</v>
      </c>
      <c r="M366">
        <v>121.9</v>
      </c>
      <c r="N366">
        <v>204.8</v>
      </c>
      <c r="O366">
        <v>164.9</v>
      </c>
      <c r="P366">
        <v>196.6</v>
      </c>
      <c r="Q366">
        <v>180.8</v>
      </c>
      <c r="R366">
        <v>202.7</v>
      </c>
      <c r="S366">
        <v>180.2</v>
      </c>
      <c r="T366">
        <v>167</v>
      </c>
      <c r="U366">
        <v>178.2</v>
      </c>
      <c r="V366">
        <v>173.5</v>
      </c>
      <c r="W366">
        <v>182.6</v>
      </c>
      <c r="X366">
        <v>169.2</v>
      </c>
      <c r="Y366">
        <v>180.8</v>
      </c>
      <c r="Z366">
        <v>159.80000000000001</v>
      </c>
      <c r="AA366">
        <v>168.4</v>
      </c>
      <c r="AB366">
        <v>172.5</v>
      </c>
      <c r="AC366">
        <v>181.5</v>
      </c>
      <c r="AD366">
        <v>170</v>
      </c>
      <c r="AE366">
        <v>176.3</v>
      </c>
      <c r="AF366">
        <v>2303.4</v>
      </c>
      <c r="AG366">
        <v>525.4</v>
      </c>
      <c r="AH366">
        <v>1202.2</v>
      </c>
      <c r="AI366">
        <v>4589.8</v>
      </c>
    </row>
    <row r="367" spans="1:35" x14ac:dyDescent="0.25">
      <c r="A367" t="s">
        <v>104</v>
      </c>
      <c r="B367">
        <v>2023</v>
      </c>
      <c r="C367" t="s">
        <v>138</v>
      </c>
      <c r="D367" t="s">
        <v>1335</v>
      </c>
      <c r="E367">
        <v>174.4</v>
      </c>
      <c r="F367">
        <v>207.7</v>
      </c>
      <c r="G367">
        <v>175.2</v>
      </c>
      <c r="H367">
        <v>177.3</v>
      </c>
      <c r="I367">
        <v>179.2</v>
      </c>
      <c r="J367">
        <v>169.5</v>
      </c>
      <c r="K367">
        <v>152.80000000000001</v>
      </c>
      <c r="L367">
        <v>171.1</v>
      </c>
      <c r="M367">
        <v>120</v>
      </c>
      <c r="N367">
        <v>209.7</v>
      </c>
      <c r="O367">
        <v>172.3</v>
      </c>
      <c r="P367">
        <v>193</v>
      </c>
      <c r="Q367">
        <v>177</v>
      </c>
      <c r="R367">
        <v>199.5</v>
      </c>
      <c r="S367">
        <v>186.1</v>
      </c>
      <c r="T367">
        <v>178.7</v>
      </c>
      <c r="U367">
        <v>185.1</v>
      </c>
      <c r="V367">
        <v>173.5</v>
      </c>
      <c r="W367">
        <v>181.9</v>
      </c>
      <c r="X367">
        <v>174.2</v>
      </c>
      <c r="Y367">
        <v>184.4</v>
      </c>
      <c r="Z367">
        <v>164.2</v>
      </c>
      <c r="AA367">
        <v>170.3</v>
      </c>
      <c r="AB367">
        <v>175</v>
      </c>
      <c r="AC367">
        <v>181</v>
      </c>
      <c r="AD367">
        <v>174.1</v>
      </c>
      <c r="AE367">
        <v>177.2</v>
      </c>
      <c r="AF367">
        <v>2279.1999999999998</v>
      </c>
      <c r="AG367">
        <v>549.9</v>
      </c>
      <c r="AH367">
        <v>1223.1999999999998</v>
      </c>
      <c r="AI367">
        <v>4607.1999999999989</v>
      </c>
    </row>
    <row r="368" spans="1:35" x14ac:dyDescent="0.25">
      <c r="A368" t="s">
        <v>60</v>
      </c>
      <c r="B368">
        <v>2023</v>
      </c>
      <c r="C368" t="s">
        <v>154</v>
      </c>
      <c r="D368" t="s">
        <v>1336</v>
      </c>
      <c r="E368">
        <v>173.3</v>
      </c>
      <c r="F368">
        <v>206.9</v>
      </c>
      <c r="G368">
        <v>167.9</v>
      </c>
      <c r="H368">
        <v>178.2</v>
      </c>
      <c r="I368">
        <v>178.5</v>
      </c>
      <c r="J368">
        <v>173.7</v>
      </c>
      <c r="K368">
        <v>142.80000000000001</v>
      </c>
      <c r="L368">
        <v>172.8</v>
      </c>
      <c r="M368">
        <v>120.4</v>
      </c>
      <c r="N368">
        <v>215.5</v>
      </c>
      <c r="O368">
        <v>178.2</v>
      </c>
      <c r="P368">
        <v>190.5</v>
      </c>
      <c r="Q368">
        <v>175.5</v>
      </c>
      <c r="R368">
        <v>199.5</v>
      </c>
      <c r="S368">
        <v>190.7</v>
      </c>
      <c r="T368">
        <v>187.3</v>
      </c>
      <c r="U368">
        <v>190.2</v>
      </c>
      <c r="V368">
        <v>139.26</v>
      </c>
      <c r="W368">
        <v>181.5</v>
      </c>
      <c r="X368">
        <v>179.1</v>
      </c>
      <c r="Y368">
        <v>187.2</v>
      </c>
      <c r="Z368">
        <v>169.4</v>
      </c>
      <c r="AA368">
        <v>173.2</v>
      </c>
      <c r="AB368">
        <v>179.4</v>
      </c>
      <c r="AC368">
        <v>183.8</v>
      </c>
      <c r="AD368">
        <v>178.9</v>
      </c>
      <c r="AE368">
        <v>178.8</v>
      </c>
      <c r="AF368">
        <v>2274.1999999999998</v>
      </c>
      <c r="AG368">
        <v>568.20000000000005</v>
      </c>
      <c r="AH368">
        <v>1251</v>
      </c>
      <c r="AI368">
        <v>4613.66</v>
      </c>
    </row>
    <row r="369" spans="1:35" x14ac:dyDescent="0.25">
      <c r="A369" t="s">
        <v>85</v>
      </c>
      <c r="B369">
        <v>2023</v>
      </c>
      <c r="C369" t="s">
        <v>154</v>
      </c>
      <c r="D369" t="s">
        <v>1336</v>
      </c>
      <c r="E369">
        <v>174.8</v>
      </c>
      <c r="F369">
        <v>213.7</v>
      </c>
      <c r="G369">
        <v>172.4</v>
      </c>
      <c r="H369">
        <v>178.8</v>
      </c>
      <c r="I369">
        <v>168.7</v>
      </c>
      <c r="J369">
        <v>179.2</v>
      </c>
      <c r="K369">
        <v>179.9</v>
      </c>
      <c r="L369">
        <v>174.7</v>
      </c>
      <c r="M369">
        <v>123.1</v>
      </c>
      <c r="N369">
        <v>207.8</v>
      </c>
      <c r="O369">
        <v>165.5</v>
      </c>
      <c r="P369">
        <v>197</v>
      </c>
      <c r="Q369">
        <v>182.1</v>
      </c>
      <c r="R369">
        <v>203.5</v>
      </c>
      <c r="S369">
        <v>181</v>
      </c>
      <c r="T369">
        <v>167.7</v>
      </c>
      <c r="U369">
        <v>178.9</v>
      </c>
      <c r="V369">
        <v>175.2</v>
      </c>
      <c r="W369">
        <v>182.1</v>
      </c>
      <c r="X369">
        <v>169.6</v>
      </c>
      <c r="Y369">
        <v>181.5</v>
      </c>
      <c r="Z369">
        <v>160.1</v>
      </c>
      <c r="AA369">
        <v>168.8</v>
      </c>
      <c r="AB369">
        <v>174.2</v>
      </c>
      <c r="AC369">
        <v>184.4</v>
      </c>
      <c r="AD369">
        <v>170.9</v>
      </c>
      <c r="AE369">
        <v>177.4</v>
      </c>
      <c r="AF369">
        <v>2317.7000000000003</v>
      </c>
      <c r="AG369">
        <v>527.6</v>
      </c>
      <c r="AH369">
        <v>1209.5000000000002</v>
      </c>
      <c r="AI369">
        <v>4615.6000000000004</v>
      </c>
    </row>
    <row r="370" spans="1:35" x14ac:dyDescent="0.25">
      <c r="A370" t="s">
        <v>104</v>
      </c>
      <c r="B370">
        <v>2023</v>
      </c>
      <c r="C370" t="s">
        <v>154</v>
      </c>
      <c r="D370" t="s">
        <v>1336</v>
      </c>
      <c r="E370">
        <v>173.8</v>
      </c>
      <c r="F370">
        <v>209.3</v>
      </c>
      <c r="G370">
        <v>169.6</v>
      </c>
      <c r="H370">
        <v>178.4</v>
      </c>
      <c r="I370">
        <v>174.9</v>
      </c>
      <c r="J370">
        <v>176.3</v>
      </c>
      <c r="K370">
        <v>155.4</v>
      </c>
      <c r="L370">
        <v>173.4</v>
      </c>
      <c r="M370">
        <v>121.3</v>
      </c>
      <c r="N370">
        <v>212.9</v>
      </c>
      <c r="O370">
        <v>172.9</v>
      </c>
      <c r="P370">
        <v>193.5</v>
      </c>
      <c r="Q370">
        <v>177.9</v>
      </c>
      <c r="R370">
        <v>200.6</v>
      </c>
      <c r="S370">
        <v>186.9</v>
      </c>
      <c r="T370">
        <v>179.2</v>
      </c>
      <c r="U370">
        <v>185.7</v>
      </c>
      <c r="V370">
        <v>175.2</v>
      </c>
      <c r="W370">
        <v>181.7</v>
      </c>
      <c r="X370">
        <v>174.6</v>
      </c>
      <c r="Y370">
        <v>185</v>
      </c>
      <c r="Z370">
        <v>164.5</v>
      </c>
      <c r="AA370">
        <v>170.7</v>
      </c>
      <c r="AB370">
        <v>176.4</v>
      </c>
      <c r="AC370">
        <v>184</v>
      </c>
      <c r="AD370">
        <v>175</v>
      </c>
      <c r="AE370">
        <v>178.1</v>
      </c>
      <c r="AF370">
        <v>2289.6000000000004</v>
      </c>
      <c r="AG370">
        <v>551.79999999999995</v>
      </c>
      <c r="AH370">
        <v>1230.1999999999998</v>
      </c>
      <c r="AI370">
        <v>4629.1000000000004</v>
      </c>
    </row>
    <row r="371" spans="1:35" x14ac:dyDescent="0.25">
      <c r="A371" t="s">
        <v>60</v>
      </c>
      <c r="B371">
        <v>2023</v>
      </c>
      <c r="C371" t="s">
        <v>167</v>
      </c>
      <c r="D371" t="s">
        <v>1337</v>
      </c>
      <c r="E371">
        <v>173.2</v>
      </c>
      <c r="F371">
        <v>211.5</v>
      </c>
      <c r="G371">
        <v>171</v>
      </c>
      <c r="H371">
        <v>179.6</v>
      </c>
      <c r="I371">
        <v>173.3</v>
      </c>
      <c r="J371">
        <v>169</v>
      </c>
      <c r="K371">
        <v>148.69999999999999</v>
      </c>
      <c r="L371">
        <v>174.9</v>
      </c>
      <c r="M371">
        <v>121.9</v>
      </c>
      <c r="N371">
        <v>221</v>
      </c>
      <c r="O371">
        <v>178.7</v>
      </c>
      <c r="P371">
        <v>191.1</v>
      </c>
      <c r="Q371">
        <v>176.8</v>
      </c>
      <c r="R371">
        <v>199.9</v>
      </c>
      <c r="S371">
        <v>191.2</v>
      </c>
      <c r="T371">
        <v>187.9</v>
      </c>
      <c r="U371">
        <v>190.8</v>
      </c>
      <c r="V371">
        <v>139.26</v>
      </c>
      <c r="W371">
        <v>182.5</v>
      </c>
      <c r="X371">
        <v>179.8</v>
      </c>
      <c r="Y371">
        <v>187.8</v>
      </c>
      <c r="Z371">
        <v>169.7</v>
      </c>
      <c r="AA371">
        <v>173.8</v>
      </c>
      <c r="AB371">
        <v>180.3</v>
      </c>
      <c r="AC371">
        <v>184.9</v>
      </c>
      <c r="AD371">
        <v>179.5</v>
      </c>
      <c r="AE371">
        <v>179.8</v>
      </c>
      <c r="AF371">
        <v>2290.7000000000007</v>
      </c>
      <c r="AG371">
        <v>569.90000000000009</v>
      </c>
      <c r="AH371">
        <v>1255.8</v>
      </c>
      <c r="AI371">
        <v>4638.0600000000004</v>
      </c>
    </row>
    <row r="372" spans="1:35" x14ac:dyDescent="0.25">
      <c r="A372" t="s">
        <v>85</v>
      </c>
      <c r="B372">
        <v>2023</v>
      </c>
      <c r="C372" t="s">
        <v>167</v>
      </c>
      <c r="D372" t="s">
        <v>1337</v>
      </c>
      <c r="E372">
        <v>174.7</v>
      </c>
      <c r="F372">
        <v>219.4</v>
      </c>
      <c r="G372">
        <v>176.7</v>
      </c>
      <c r="H372">
        <v>179.4</v>
      </c>
      <c r="I372">
        <v>164.4</v>
      </c>
      <c r="J372">
        <v>175.8</v>
      </c>
      <c r="K372">
        <v>185</v>
      </c>
      <c r="L372">
        <v>176.9</v>
      </c>
      <c r="M372">
        <v>124.2</v>
      </c>
      <c r="N372">
        <v>211.9</v>
      </c>
      <c r="O372">
        <v>165.9</v>
      </c>
      <c r="P372">
        <v>197.7</v>
      </c>
      <c r="Q372">
        <v>183.1</v>
      </c>
      <c r="R372">
        <v>204.2</v>
      </c>
      <c r="S372">
        <v>181.3</v>
      </c>
      <c r="T372">
        <v>168.1</v>
      </c>
      <c r="U372">
        <v>179.3</v>
      </c>
      <c r="V372">
        <v>175.6</v>
      </c>
      <c r="W372">
        <v>183.4</v>
      </c>
      <c r="X372">
        <v>170.1</v>
      </c>
      <c r="Y372">
        <v>182.2</v>
      </c>
      <c r="Z372">
        <v>160.4</v>
      </c>
      <c r="AA372">
        <v>169.2</v>
      </c>
      <c r="AB372">
        <v>174.8</v>
      </c>
      <c r="AC372">
        <v>185.6</v>
      </c>
      <c r="AD372">
        <v>171.6</v>
      </c>
      <c r="AE372">
        <v>178.2</v>
      </c>
      <c r="AF372">
        <v>2335.1</v>
      </c>
      <c r="AG372">
        <v>528.70000000000005</v>
      </c>
      <c r="AH372">
        <v>1213.8999999999996</v>
      </c>
      <c r="AI372">
        <v>4640.8999999999996</v>
      </c>
    </row>
    <row r="373" spans="1:35" x14ac:dyDescent="0.25">
      <c r="A373" t="s">
        <v>104</v>
      </c>
      <c r="B373">
        <v>2023</v>
      </c>
      <c r="C373" t="s">
        <v>167</v>
      </c>
      <c r="D373" t="s">
        <v>1337</v>
      </c>
      <c r="E373">
        <v>173.7</v>
      </c>
      <c r="F373">
        <v>214.3</v>
      </c>
      <c r="G373">
        <v>173.2</v>
      </c>
      <c r="H373">
        <v>179.5</v>
      </c>
      <c r="I373">
        <v>170</v>
      </c>
      <c r="J373">
        <v>172.2</v>
      </c>
      <c r="K373">
        <v>161</v>
      </c>
      <c r="L373">
        <v>175.6</v>
      </c>
      <c r="M373">
        <v>122.7</v>
      </c>
      <c r="N373">
        <v>218</v>
      </c>
      <c r="O373">
        <v>173.4</v>
      </c>
      <c r="P373">
        <v>194.2</v>
      </c>
      <c r="Q373">
        <v>179.1</v>
      </c>
      <c r="R373">
        <v>201</v>
      </c>
      <c r="S373">
        <v>187.3</v>
      </c>
      <c r="T373">
        <v>179.7</v>
      </c>
      <c r="U373">
        <v>186.2</v>
      </c>
      <c r="V373">
        <v>175.6</v>
      </c>
      <c r="W373">
        <v>182.8</v>
      </c>
      <c r="X373">
        <v>175.2</v>
      </c>
      <c r="Y373">
        <v>185.7</v>
      </c>
      <c r="Z373">
        <v>164.8</v>
      </c>
      <c r="AA373">
        <v>171.2</v>
      </c>
      <c r="AB373">
        <v>177.1</v>
      </c>
      <c r="AC373">
        <v>185.2</v>
      </c>
      <c r="AD373">
        <v>175.7</v>
      </c>
      <c r="AE373">
        <v>179.1</v>
      </c>
      <c r="AF373">
        <v>2306.9</v>
      </c>
      <c r="AG373">
        <v>553.20000000000005</v>
      </c>
      <c r="AH373">
        <v>1234.9000000000001</v>
      </c>
      <c r="AI373">
        <v>4654.4000000000005</v>
      </c>
    </row>
    <row r="376" spans="1:35" x14ac:dyDescent="0.25">
      <c r="V376">
        <f>AVERAGE(V3:V373)</f>
        <v>139.25741239892184</v>
      </c>
    </row>
  </sheetData>
  <autoFilter ref="A1:AI373" xr:uid="{90B9F9B4-B14D-4E3A-8FDE-DE76F91CFAE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6C283-CEA8-408B-A379-DBB8DA8D3015}">
  <dimension ref="A1:AJ127"/>
  <sheetViews>
    <sheetView topLeftCell="V1" workbookViewId="0">
      <pane ySplit="1" topLeftCell="A2" activePane="bottomLeft" state="frozen"/>
      <selection activeCell="S1" sqref="S1"/>
      <selection pane="bottomLeft" activeCell="AJ1" sqref="AJ1"/>
    </sheetView>
  </sheetViews>
  <sheetFormatPr defaultRowHeight="15" x14ac:dyDescent="0.25"/>
  <cols>
    <col min="4" max="4" width="14.5703125" bestFit="1" customWidth="1"/>
    <col min="26" max="26" width="12.7109375" customWidth="1"/>
  </cols>
  <sheetData>
    <row r="1" spans="1:36" x14ac:dyDescent="0.25">
      <c r="A1" s="1" t="s">
        <v>30</v>
      </c>
      <c r="B1" s="1" t="s">
        <v>31</v>
      </c>
      <c r="C1" s="1" t="s">
        <v>32</v>
      </c>
      <c r="D1" s="1" t="s">
        <v>1211</v>
      </c>
      <c r="E1" s="7" t="s">
        <v>33</v>
      </c>
      <c r="F1" s="7" t="s">
        <v>34</v>
      </c>
      <c r="G1" s="7" t="s">
        <v>35</v>
      </c>
      <c r="H1" s="7" t="s">
        <v>36</v>
      </c>
      <c r="I1" s="7" t="s">
        <v>37</v>
      </c>
      <c r="J1" s="7" t="s">
        <v>38</v>
      </c>
      <c r="K1" s="7" t="s">
        <v>39</v>
      </c>
      <c r="L1" s="7" t="s">
        <v>40</v>
      </c>
      <c r="M1" s="7" t="s">
        <v>41</v>
      </c>
      <c r="N1" s="7" t="s">
        <v>42</v>
      </c>
      <c r="O1" s="7" t="s">
        <v>43</v>
      </c>
      <c r="P1" s="7" t="s">
        <v>44</v>
      </c>
      <c r="Q1" s="7" t="s">
        <v>45</v>
      </c>
      <c r="R1" s="8" t="s">
        <v>46</v>
      </c>
      <c r="S1" s="9" t="s">
        <v>47</v>
      </c>
      <c r="T1" s="9" t="s">
        <v>48</v>
      </c>
      <c r="U1" s="9" t="s">
        <v>49</v>
      </c>
      <c r="V1" s="10" t="s">
        <v>50</v>
      </c>
      <c r="W1" s="11" t="s">
        <v>51</v>
      </c>
      <c r="X1" s="6" t="s">
        <v>52</v>
      </c>
      <c r="Y1" s="6" t="s">
        <v>53</v>
      </c>
      <c r="Z1" s="6" t="s">
        <v>54</v>
      </c>
      <c r="AA1" s="6" t="s">
        <v>55</v>
      </c>
      <c r="AB1" s="6" t="s">
        <v>56</v>
      </c>
      <c r="AC1" s="6" t="s">
        <v>57</v>
      </c>
      <c r="AD1" s="6" t="s">
        <v>58</v>
      </c>
      <c r="AE1" s="1" t="s">
        <v>59</v>
      </c>
      <c r="AF1" s="13" t="s">
        <v>1206</v>
      </c>
      <c r="AG1" s="5" t="s">
        <v>1204</v>
      </c>
      <c r="AH1" s="12" t="s">
        <v>1207</v>
      </c>
      <c r="AI1" t="s">
        <v>1355</v>
      </c>
      <c r="AJ1" s="51" t="s">
        <v>1395</v>
      </c>
    </row>
    <row r="2" spans="1:36" x14ac:dyDescent="0.25">
      <c r="A2" t="s">
        <v>104</v>
      </c>
      <c r="B2">
        <v>2013</v>
      </c>
      <c r="C2" t="s">
        <v>62</v>
      </c>
      <c r="D2" t="s">
        <v>1212</v>
      </c>
      <c r="E2">
        <v>108.4</v>
      </c>
      <c r="F2">
        <v>107.3</v>
      </c>
      <c r="G2">
        <v>110</v>
      </c>
      <c r="H2">
        <v>104.4</v>
      </c>
      <c r="I2">
        <v>105.1</v>
      </c>
      <c r="J2">
        <v>103.2</v>
      </c>
      <c r="K2">
        <v>102.2</v>
      </c>
      <c r="L2">
        <v>106</v>
      </c>
      <c r="M2">
        <v>106.2</v>
      </c>
      <c r="N2">
        <v>102.7</v>
      </c>
      <c r="O2">
        <v>104.9</v>
      </c>
      <c r="P2">
        <v>107.3</v>
      </c>
      <c r="Q2">
        <v>105.6</v>
      </c>
      <c r="R2">
        <v>105.1</v>
      </c>
      <c r="S2">
        <v>106.3</v>
      </c>
      <c r="T2">
        <v>105.5</v>
      </c>
      <c r="U2">
        <v>106.2</v>
      </c>
      <c r="V2">
        <v>100.3</v>
      </c>
      <c r="W2">
        <v>105.5</v>
      </c>
      <c r="X2">
        <v>104.8</v>
      </c>
      <c r="Y2">
        <v>104</v>
      </c>
      <c r="Z2">
        <v>103.2</v>
      </c>
      <c r="AA2">
        <v>103.1</v>
      </c>
      <c r="AB2">
        <v>103.6</v>
      </c>
      <c r="AC2">
        <v>104.5</v>
      </c>
      <c r="AD2">
        <v>103.9</v>
      </c>
      <c r="AE2">
        <v>104.6</v>
      </c>
      <c r="AF2">
        <v>1373.3000000000002</v>
      </c>
      <c r="AG2">
        <v>318</v>
      </c>
      <c r="AH2">
        <v>727.1</v>
      </c>
      <c r="AI2">
        <v>2729.3</v>
      </c>
      <c r="AJ2">
        <v>101.57480404761903</v>
      </c>
    </row>
    <row r="3" spans="1:36" x14ac:dyDescent="0.25">
      <c r="A3" t="s">
        <v>104</v>
      </c>
      <c r="B3">
        <v>2013</v>
      </c>
      <c r="C3" t="s">
        <v>116</v>
      </c>
      <c r="D3" t="s">
        <v>1213</v>
      </c>
      <c r="E3">
        <v>110.4</v>
      </c>
      <c r="F3">
        <v>110.2</v>
      </c>
      <c r="G3">
        <v>112.8</v>
      </c>
      <c r="H3">
        <v>104.9</v>
      </c>
      <c r="I3">
        <v>105.5</v>
      </c>
      <c r="J3">
        <v>103.6</v>
      </c>
      <c r="K3">
        <v>103.2</v>
      </c>
      <c r="L3">
        <v>105.3</v>
      </c>
      <c r="M3">
        <v>105.1</v>
      </c>
      <c r="N3">
        <v>102.8</v>
      </c>
      <c r="O3">
        <v>105.5</v>
      </c>
      <c r="P3">
        <v>108.3</v>
      </c>
      <c r="Q3">
        <v>106.6</v>
      </c>
      <c r="R3">
        <v>105.7</v>
      </c>
      <c r="S3">
        <v>106.9</v>
      </c>
      <c r="T3">
        <v>106</v>
      </c>
      <c r="U3">
        <v>106.8</v>
      </c>
      <c r="V3">
        <v>100.4</v>
      </c>
      <c r="W3">
        <v>106</v>
      </c>
      <c r="X3">
        <v>105.2</v>
      </c>
      <c r="Y3">
        <v>104.5</v>
      </c>
      <c r="Z3">
        <v>104.2</v>
      </c>
      <c r="AA3">
        <v>103.6</v>
      </c>
      <c r="AB3">
        <v>103.9</v>
      </c>
      <c r="AC3">
        <v>104.5</v>
      </c>
      <c r="AD3">
        <v>104.4</v>
      </c>
      <c r="AE3">
        <v>105.3</v>
      </c>
      <c r="AF3">
        <v>1384.2</v>
      </c>
      <c r="AG3">
        <v>319.7</v>
      </c>
      <c r="AH3">
        <v>730.3</v>
      </c>
      <c r="AI3">
        <v>2746.2999999999997</v>
      </c>
      <c r="AJ3">
        <v>101.09704973684211</v>
      </c>
    </row>
    <row r="4" spans="1:36" x14ac:dyDescent="0.25">
      <c r="A4" t="s">
        <v>104</v>
      </c>
      <c r="B4">
        <v>2013</v>
      </c>
      <c r="C4" t="s">
        <v>138</v>
      </c>
      <c r="D4" t="s">
        <v>1214</v>
      </c>
      <c r="E4">
        <v>111.4</v>
      </c>
      <c r="F4">
        <v>109.7</v>
      </c>
      <c r="G4">
        <v>111.2</v>
      </c>
      <c r="H4">
        <v>105.1</v>
      </c>
      <c r="I4">
        <v>104.9</v>
      </c>
      <c r="J4">
        <v>105.3</v>
      </c>
      <c r="K4">
        <v>102.2</v>
      </c>
      <c r="L4">
        <v>105</v>
      </c>
      <c r="M4">
        <v>104.2</v>
      </c>
      <c r="N4">
        <v>103</v>
      </c>
      <c r="O4">
        <v>106.2</v>
      </c>
      <c r="P4">
        <v>108.9</v>
      </c>
      <c r="Q4">
        <v>106.9</v>
      </c>
      <c r="R4">
        <v>106.6</v>
      </c>
      <c r="S4">
        <v>107.4</v>
      </c>
      <c r="T4">
        <v>106.5</v>
      </c>
      <c r="U4">
        <v>107.3</v>
      </c>
      <c r="V4">
        <v>100.4</v>
      </c>
      <c r="W4">
        <v>106.1</v>
      </c>
      <c r="X4">
        <v>105.6</v>
      </c>
      <c r="Y4">
        <v>104.9</v>
      </c>
      <c r="Z4">
        <v>105.1</v>
      </c>
      <c r="AA4">
        <v>103.7</v>
      </c>
      <c r="AB4">
        <v>104</v>
      </c>
      <c r="AC4">
        <v>104.3</v>
      </c>
      <c r="AD4">
        <v>104.7</v>
      </c>
      <c r="AE4">
        <v>105.5</v>
      </c>
      <c r="AF4">
        <v>1384.0000000000002</v>
      </c>
      <c r="AG4">
        <v>321.2</v>
      </c>
      <c r="AH4">
        <v>732.3</v>
      </c>
      <c r="AI4">
        <v>2750.6</v>
      </c>
      <c r="AJ4">
        <v>101.11112850000002</v>
      </c>
    </row>
    <row r="5" spans="1:36" x14ac:dyDescent="0.25">
      <c r="A5" t="s">
        <v>104</v>
      </c>
      <c r="B5">
        <v>2013</v>
      </c>
      <c r="C5" t="s">
        <v>154</v>
      </c>
      <c r="D5" t="s">
        <v>1215</v>
      </c>
      <c r="E5">
        <v>111.6</v>
      </c>
      <c r="F5">
        <v>110.9</v>
      </c>
      <c r="G5">
        <v>106.6</v>
      </c>
      <c r="H5">
        <v>105.7</v>
      </c>
      <c r="I5">
        <v>104.4</v>
      </c>
      <c r="J5">
        <v>108.9</v>
      </c>
      <c r="K5">
        <v>105.5</v>
      </c>
      <c r="L5">
        <v>105.3</v>
      </c>
      <c r="M5">
        <v>103.5</v>
      </c>
      <c r="N5">
        <v>103.3</v>
      </c>
      <c r="O5">
        <v>107.2</v>
      </c>
      <c r="P5">
        <v>109.6</v>
      </c>
      <c r="Q5">
        <v>107.7</v>
      </c>
      <c r="R5">
        <v>107.5</v>
      </c>
      <c r="S5">
        <v>108</v>
      </c>
      <c r="T5">
        <v>107</v>
      </c>
      <c r="U5">
        <v>107.9</v>
      </c>
      <c r="V5">
        <v>100.5</v>
      </c>
      <c r="W5">
        <v>106.5</v>
      </c>
      <c r="X5">
        <v>106.3</v>
      </c>
      <c r="Y5">
        <v>105.3</v>
      </c>
      <c r="Z5">
        <v>104.7</v>
      </c>
      <c r="AA5">
        <v>104.2</v>
      </c>
      <c r="AB5">
        <v>105</v>
      </c>
      <c r="AC5">
        <v>102.9</v>
      </c>
      <c r="AD5">
        <v>104.8</v>
      </c>
      <c r="AE5">
        <v>106.1</v>
      </c>
      <c r="AF5">
        <v>1390.2</v>
      </c>
      <c r="AG5">
        <v>322.89999999999998</v>
      </c>
      <c r="AH5">
        <v>733.19999999999993</v>
      </c>
      <c r="AI5">
        <v>2760.7999999999997</v>
      </c>
      <c r="AJ5">
        <v>104.85975108695654</v>
      </c>
    </row>
    <row r="6" spans="1:36" x14ac:dyDescent="0.25">
      <c r="A6" t="s">
        <v>104</v>
      </c>
      <c r="B6">
        <v>2013</v>
      </c>
      <c r="C6" t="s">
        <v>167</v>
      </c>
      <c r="D6" t="s">
        <v>1216</v>
      </c>
      <c r="E6">
        <v>112.3</v>
      </c>
      <c r="F6">
        <v>111.3</v>
      </c>
      <c r="G6">
        <v>104.7</v>
      </c>
      <c r="H6">
        <v>106.8</v>
      </c>
      <c r="I6">
        <v>103.9</v>
      </c>
      <c r="J6">
        <v>109.3</v>
      </c>
      <c r="K6">
        <v>112.9</v>
      </c>
      <c r="L6">
        <v>105.8</v>
      </c>
      <c r="M6">
        <v>103.1</v>
      </c>
      <c r="N6">
        <v>104.3</v>
      </c>
      <c r="O6">
        <v>108.1</v>
      </c>
      <c r="P6">
        <v>110.5</v>
      </c>
      <c r="Q6">
        <v>109.2</v>
      </c>
      <c r="R6">
        <v>108.6</v>
      </c>
      <c r="S6">
        <v>108.7</v>
      </c>
      <c r="T6">
        <v>107.4</v>
      </c>
      <c r="U6">
        <v>108.5</v>
      </c>
      <c r="V6">
        <v>100.5</v>
      </c>
      <c r="W6">
        <v>107.4</v>
      </c>
      <c r="X6">
        <v>106.9</v>
      </c>
      <c r="Y6">
        <v>105.9</v>
      </c>
      <c r="Z6">
        <v>104</v>
      </c>
      <c r="AA6">
        <v>104.8</v>
      </c>
      <c r="AB6">
        <v>105.6</v>
      </c>
      <c r="AC6">
        <v>102.3</v>
      </c>
      <c r="AD6">
        <v>104.8</v>
      </c>
      <c r="AE6">
        <v>106.9</v>
      </c>
      <c r="AF6">
        <v>1402.1999999999998</v>
      </c>
      <c r="AG6">
        <v>324.60000000000002</v>
      </c>
      <c r="AH6">
        <v>734.3</v>
      </c>
      <c r="AI6">
        <v>2777.5999999999995</v>
      </c>
      <c r="AJ6">
        <v>108.45469894736839</v>
      </c>
    </row>
    <row r="7" spans="1:36" x14ac:dyDescent="0.25">
      <c r="A7" t="s">
        <v>104</v>
      </c>
      <c r="B7">
        <v>2013</v>
      </c>
      <c r="C7" t="s">
        <v>177</v>
      </c>
      <c r="D7" t="s">
        <v>1217</v>
      </c>
      <c r="E7">
        <v>113.8</v>
      </c>
      <c r="F7">
        <v>114.9</v>
      </c>
      <c r="G7">
        <v>109.8</v>
      </c>
      <c r="H7">
        <v>107.9</v>
      </c>
      <c r="I7">
        <v>104.2</v>
      </c>
      <c r="J7">
        <v>110.7</v>
      </c>
      <c r="K7">
        <v>126.7</v>
      </c>
      <c r="L7">
        <v>106.3</v>
      </c>
      <c r="M7">
        <v>103.2</v>
      </c>
      <c r="N7">
        <v>105.7</v>
      </c>
      <c r="O7">
        <v>109</v>
      </c>
      <c r="P7">
        <v>111.6</v>
      </c>
      <c r="Q7">
        <v>112.2</v>
      </c>
      <c r="R7">
        <v>109.5</v>
      </c>
      <c r="S7">
        <v>109.5</v>
      </c>
      <c r="T7">
        <v>108.1</v>
      </c>
      <c r="U7">
        <v>109.3</v>
      </c>
      <c r="V7">
        <v>106.6</v>
      </c>
      <c r="W7">
        <v>108.3</v>
      </c>
      <c r="X7">
        <v>107.6</v>
      </c>
      <c r="Y7">
        <v>106.4</v>
      </c>
      <c r="Z7">
        <v>105.1</v>
      </c>
      <c r="AA7">
        <v>105.4</v>
      </c>
      <c r="AB7">
        <v>107.4</v>
      </c>
      <c r="AC7">
        <v>102.8</v>
      </c>
      <c r="AD7">
        <v>105.8</v>
      </c>
      <c r="AE7">
        <v>109.3</v>
      </c>
      <c r="AF7">
        <v>1436</v>
      </c>
      <c r="AG7">
        <v>326.89999999999998</v>
      </c>
      <c r="AH7">
        <v>740.49999999999989</v>
      </c>
      <c r="AI7">
        <v>2827.8</v>
      </c>
      <c r="AJ7">
        <v>109.46571142857142</v>
      </c>
    </row>
    <row r="8" spans="1:36" x14ac:dyDescent="0.25">
      <c r="A8" t="s">
        <v>104</v>
      </c>
      <c r="B8">
        <v>2013</v>
      </c>
      <c r="C8" t="s">
        <v>194</v>
      </c>
      <c r="D8" t="s">
        <v>1218</v>
      </c>
      <c r="E8">
        <v>114.8</v>
      </c>
      <c r="F8">
        <v>116.4</v>
      </c>
      <c r="G8">
        <v>111.9</v>
      </c>
      <c r="H8">
        <v>108.9</v>
      </c>
      <c r="I8">
        <v>104.3</v>
      </c>
      <c r="J8">
        <v>111.7</v>
      </c>
      <c r="K8">
        <v>140</v>
      </c>
      <c r="L8">
        <v>106.4</v>
      </c>
      <c r="M8">
        <v>103.3</v>
      </c>
      <c r="N8">
        <v>106.8</v>
      </c>
      <c r="O8">
        <v>109.6</v>
      </c>
      <c r="P8">
        <v>112.6</v>
      </c>
      <c r="Q8">
        <v>114.7</v>
      </c>
      <c r="R8">
        <v>110.3</v>
      </c>
      <c r="S8">
        <v>110.2</v>
      </c>
      <c r="T8">
        <v>108.8</v>
      </c>
      <c r="U8">
        <v>110</v>
      </c>
      <c r="V8">
        <v>107.7</v>
      </c>
      <c r="W8">
        <v>109.2</v>
      </c>
      <c r="X8">
        <v>108.2</v>
      </c>
      <c r="Y8">
        <v>107</v>
      </c>
      <c r="Z8">
        <v>107.1</v>
      </c>
      <c r="AA8">
        <v>106.1</v>
      </c>
      <c r="AB8">
        <v>109.1</v>
      </c>
      <c r="AC8">
        <v>102.8</v>
      </c>
      <c r="AD8">
        <v>106.9</v>
      </c>
      <c r="AE8">
        <v>111</v>
      </c>
      <c r="AF8">
        <v>1461.3999999999999</v>
      </c>
      <c r="AG8">
        <v>329</v>
      </c>
      <c r="AH8">
        <v>747.19999999999993</v>
      </c>
      <c r="AI8">
        <v>2864.7999999999997</v>
      </c>
      <c r="AJ8">
        <v>107.37352068181818</v>
      </c>
    </row>
    <row r="9" spans="1:36" x14ac:dyDescent="0.25">
      <c r="A9" t="s">
        <v>104</v>
      </c>
      <c r="B9">
        <v>2013</v>
      </c>
      <c r="C9" t="s">
        <v>213</v>
      </c>
      <c r="D9" t="s">
        <v>1219</v>
      </c>
      <c r="E9">
        <v>115.6</v>
      </c>
      <c r="F9">
        <v>117.2</v>
      </c>
      <c r="G9">
        <v>111.7</v>
      </c>
      <c r="H9">
        <v>109.6</v>
      </c>
      <c r="I9">
        <v>104.5</v>
      </c>
      <c r="J9">
        <v>109.8</v>
      </c>
      <c r="K9">
        <v>151.80000000000001</v>
      </c>
      <c r="L9">
        <v>106.5</v>
      </c>
      <c r="M9">
        <v>103.1</v>
      </c>
      <c r="N9">
        <v>107.4</v>
      </c>
      <c r="O9">
        <v>110.2</v>
      </c>
      <c r="P9">
        <v>113.4</v>
      </c>
      <c r="Q9">
        <v>116.6</v>
      </c>
      <c r="R9">
        <v>111.2</v>
      </c>
      <c r="S9">
        <v>111</v>
      </c>
      <c r="T9">
        <v>109.4</v>
      </c>
      <c r="U9">
        <v>110.7</v>
      </c>
      <c r="V9">
        <v>108.9</v>
      </c>
      <c r="W9">
        <v>109.7</v>
      </c>
      <c r="X9">
        <v>108.7</v>
      </c>
      <c r="Y9">
        <v>107.5</v>
      </c>
      <c r="Z9">
        <v>108</v>
      </c>
      <c r="AA9">
        <v>106.6</v>
      </c>
      <c r="AB9">
        <v>109.9</v>
      </c>
      <c r="AC9">
        <v>105.4</v>
      </c>
      <c r="AD9">
        <v>107.9</v>
      </c>
      <c r="AE9">
        <v>112.4</v>
      </c>
      <c r="AF9">
        <v>1477.4</v>
      </c>
      <c r="AG9">
        <v>331.1</v>
      </c>
      <c r="AH9">
        <v>753.99999999999989</v>
      </c>
      <c r="AI9">
        <v>2892.2999999999997</v>
      </c>
      <c r="AJ9">
        <v>106.55480452380951</v>
      </c>
    </row>
    <row r="10" spans="1:36" x14ac:dyDescent="0.25">
      <c r="A10" t="s">
        <v>104</v>
      </c>
      <c r="B10">
        <v>2013</v>
      </c>
      <c r="C10" t="s">
        <v>228</v>
      </c>
      <c r="D10" t="s">
        <v>1220</v>
      </c>
      <c r="E10">
        <v>116.4</v>
      </c>
      <c r="F10">
        <v>116.9</v>
      </c>
      <c r="G10">
        <v>112.3</v>
      </c>
      <c r="H10">
        <v>110.5</v>
      </c>
      <c r="I10">
        <v>105.3</v>
      </c>
      <c r="J10">
        <v>107.3</v>
      </c>
      <c r="K10">
        <v>160.9</v>
      </c>
      <c r="L10">
        <v>107.1</v>
      </c>
      <c r="M10">
        <v>103.1</v>
      </c>
      <c r="N10">
        <v>108.3</v>
      </c>
      <c r="O10">
        <v>110.7</v>
      </c>
      <c r="P10">
        <v>114.6</v>
      </c>
      <c r="Q10">
        <v>118.3</v>
      </c>
      <c r="R10">
        <v>112</v>
      </c>
      <c r="S10">
        <v>112.2</v>
      </c>
      <c r="T10">
        <v>110.4</v>
      </c>
      <c r="U10">
        <v>111.9</v>
      </c>
      <c r="V10">
        <v>109.7</v>
      </c>
      <c r="W10">
        <v>110.5</v>
      </c>
      <c r="X10">
        <v>109.6</v>
      </c>
      <c r="Y10">
        <v>108.1</v>
      </c>
      <c r="Z10">
        <v>109.9</v>
      </c>
      <c r="AA10">
        <v>107.5</v>
      </c>
      <c r="AB10">
        <v>110.6</v>
      </c>
      <c r="AC10">
        <v>106.8</v>
      </c>
      <c r="AD10">
        <v>109</v>
      </c>
      <c r="AE10">
        <v>113.7</v>
      </c>
      <c r="AF10">
        <v>1491.6999999999998</v>
      </c>
      <c r="AG10">
        <v>334.5</v>
      </c>
      <c r="AH10">
        <v>761.5</v>
      </c>
      <c r="AI10">
        <v>2919.8999999999996</v>
      </c>
      <c r="AJ10">
        <v>108.71841975000002</v>
      </c>
    </row>
    <row r="11" spans="1:36" x14ac:dyDescent="0.25">
      <c r="A11" t="s">
        <v>104</v>
      </c>
      <c r="B11">
        <v>2013</v>
      </c>
      <c r="C11" t="s">
        <v>238</v>
      </c>
      <c r="D11" t="s">
        <v>1221</v>
      </c>
      <c r="E11">
        <v>117.1</v>
      </c>
      <c r="F11">
        <v>116.3</v>
      </c>
      <c r="G11">
        <v>113.3</v>
      </c>
      <c r="H11">
        <v>111.2</v>
      </c>
      <c r="I11">
        <v>105.7</v>
      </c>
      <c r="J11">
        <v>109.9</v>
      </c>
      <c r="K11">
        <v>171.2</v>
      </c>
      <c r="L11">
        <v>107.3</v>
      </c>
      <c r="M11">
        <v>102.7</v>
      </c>
      <c r="N11">
        <v>108.7</v>
      </c>
      <c r="O11">
        <v>111.2</v>
      </c>
      <c r="P11">
        <v>115.4</v>
      </c>
      <c r="Q11">
        <v>120.2</v>
      </c>
      <c r="R11">
        <v>112.5</v>
      </c>
      <c r="S11">
        <v>113.2</v>
      </c>
      <c r="T11">
        <v>111.2</v>
      </c>
      <c r="U11">
        <v>112.8</v>
      </c>
      <c r="V11">
        <v>110.5</v>
      </c>
      <c r="W11">
        <v>110.9</v>
      </c>
      <c r="X11">
        <v>110.3</v>
      </c>
      <c r="Y11">
        <v>108.6</v>
      </c>
      <c r="Z11">
        <v>109.5</v>
      </c>
      <c r="AA11">
        <v>108.1</v>
      </c>
      <c r="AB11">
        <v>110.8</v>
      </c>
      <c r="AC11">
        <v>107.4</v>
      </c>
      <c r="AD11">
        <v>109.2</v>
      </c>
      <c r="AE11">
        <v>114.8</v>
      </c>
      <c r="AF11">
        <v>1510.2000000000003</v>
      </c>
      <c r="AG11">
        <v>337.2</v>
      </c>
      <c r="AH11">
        <v>763.9</v>
      </c>
      <c r="AI11">
        <v>2945.2000000000003</v>
      </c>
      <c r="AJ11">
        <v>105.29499857142855</v>
      </c>
    </row>
    <row r="12" spans="1:36" x14ac:dyDescent="0.25">
      <c r="A12" t="s">
        <v>104</v>
      </c>
      <c r="B12">
        <v>2013</v>
      </c>
      <c r="C12" t="s">
        <v>264</v>
      </c>
      <c r="D12" t="s">
        <v>1223</v>
      </c>
      <c r="E12">
        <v>118.1</v>
      </c>
      <c r="F12">
        <v>115.4</v>
      </c>
      <c r="G12">
        <v>118.7</v>
      </c>
      <c r="H12">
        <v>112.5</v>
      </c>
      <c r="I12">
        <v>106.8</v>
      </c>
      <c r="J12">
        <v>113.5</v>
      </c>
      <c r="K12">
        <v>183.1</v>
      </c>
      <c r="L12">
        <v>108.2</v>
      </c>
      <c r="M12">
        <v>102.2</v>
      </c>
      <c r="N12">
        <v>109.4</v>
      </c>
      <c r="O12">
        <v>111.8</v>
      </c>
      <c r="P12">
        <v>116.5</v>
      </c>
      <c r="Q12">
        <v>122.6</v>
      </c>
      <c r="R12">
        <v>113.1</v>
      </c>
      <c r="S12">
        <v>114.2</v>
      </c>
      <c r="T12">
        <v>111.9</v>
      </c>
      <c r="U12">
        <v>113.8</v>
      </c>
      <c r="V12">
        <v>111.1</v>
      </c>
      <c r="W12">
        <v>111.6</v>
      </c>
      <c r="X12">
        <v>111.1</v>
      </c>
      <c r="Y12">
        <v>109.3</v>
      </c>
      <c r="Z12">
        <v>109.5</v>
      </c>
      <c r="AA12">
        <v>108.6</v>
      </c>
      <c r="AB12">
        <v>111.2</v>
      </c>
      <c r="AC12">
        <v>108.1</v>
      </c>
      <c r="AD12">
        <v>109.7</v>
      </c>
      <c r="AE12">
        <v>116.3</v>
      </c>
      <c r="AF12">
        <v>1538.8</v>
      </c>
      <c r="AG12">
        <v>339.90000000000003</v>
      </c>
      <c r="AH12">
        <v>767.50000000000011</v>
      </c>
      <c r="AI12">
        <v>2982</v>
      </c>
      <c r="AJ12">
        <v>106.18825474999998</v>
      </c>
    </row>
    <row r="13" spans="1:36" x14ac:dyDescent="0.25">
      <c r="A13" t="s">
        <v>104</v>
      </c>
      <c r="B13">
        <v>2013</v>
      </c>
      <c r="C13" t="s">
        <v>273</v>
      </c>
      <c r="D13" t="s">
        <v>1224</v>
      </c>
      <c r="E13">
        <v>119.1</v>
      </c>
      <c r="F13">
        <v>116.7</v>
      </c>
      <c r="G13">
        <v>123.5</v>
      </c>
      <c r="H13">
        <v>113.4</v>
      </c>
      <c r="I13">
        <v>107.3</v>
      </c>
      <c r="J13">
        <v>113.3</v>
      </c>
      <c r="K13">
        <v>145.4</v>
      </c>
      <c r="L13">
        <v>108.7</v>
      </c>
      <c r="M13">
        <v>101.5</v>
      </c>
      <c r="N13">
        <v>110.5</v>
      </c>
      <c r="O13">
        <v>112.1</v>
      </c>
      <c r="P13">
        <v>117.4</v>
      </c>
      <c r="Q13">
        <v>118.4</v>
      </c>
      <c r="R13">
        <v>114</v>
      </c>
      <c r="S13">
        <v>115.2</v>
      </c>
      <c r="T13">
        <v>112.7</v>
      </c>
      <c r="U13">
        <v>114.8</v>
      </c>
      <c r="V13">
        <v>110.7</v>
      </c>
      <c r="W13">
        <v>111.9</v>
      </c>
      <c r="X13">
        <v>111.7</v>
      </c>
      <c r="Y13">
        <v>109.7</v>
      </c>
      <c r="Z13">
        <v>109.8</v>
      </c>
      <c r="AA13">
        <v>109</v>
      </c>
      <c r="AB13">
        <v>111.5</v>
      </c>
      <c r="AC13">
        <v>107.9</v>
      </c>
      <c r="AD13">
        <v>110</v>
      </c>
      <c r="AE13">
        <v>114.5</v>
      </c>
      <c r="AF13">
        <v>1507.3000000000002</v>
      </c>
      <c r="AG13">
        <v>342.7</v>
      </c>
      <c r="AH13">
        <v>769.6</v>
      </c>
      <c r="AI13">
        <v>2956.2000000000003</v>
      </c>
      <c r="AJ13">
        <v>105.29528785714285</v>
      </c>
    </row>
    <row r="14" spans="1:36" x14ac:dyDescent="0.25">
      <c r="A14" t="s">
        <v>104</v>
      </c>
      <c r="B14">
        <v>2014</v>
      </c>
      <c r="C14" t="s">
        <v>62</v>
      </c>
      <c r="D14" t="s">
        <v>1225</v>
      </c>
      <c r="E14">
        <v>119.6</v>
      </c>
      <c r="F14">
        <v>118.8</v>
      </c>
      <c r="G14">
        <v>124.1</v>
      </c>
      <c r="H14">
        <v>114.1</v>
      </c>
      <c r="I14">
        <v>106.8</v>
      </c>
      <c r="J14">
        <v>113.9</v>
      </c>
      <c r="K14">
        <v>122.2</v>
      </c>
      <c r="L14">
        <v>108.9</v>
      </c>
      <c r="M14">
        <v>100.2</v>
      </c>
      <c r="N14">
        <v>111</v>
      </c>
      <c r="O14">
        <v>112.3</v>
      </c>
      <c r="P14">
        <v>118.1</v>
      </c>
      <c r="Q14">
        <v>115.8</v>
      </c>
      <c r="R14">
        <v>114.5</v>
      </c>
      <c r="S14">
        <v>115.8</v>
      </c>
      <c r="T14">
        <v>113.2</v>
      </c>
      <c r="U14">
        <v>115.4</v>
      </c>
      <c r="V14">
        <v>111.6</v>
      </c>
      <c r="W14">
        <v>112.2</v>
      </c>
      <c r="X14">
        <v>112.3</v>
      </c>
      <c r="Y14">
        <v>110.3</v>
      </c>
      <c r="Z14">
        <v>110.7</v>
      </c>
      <c r="AA14">
        <v>109.7</v>
      </c>
      <c r="AB14">
        <v>111.6</v>
      </c>
      <c r="AC14">
        <v>108.2</v>
      </c>
      <c r="AD14">
        <v>110.6</v>
      </c>
      <c r="AE14">
        <v>113.6</v>
      </c>
      <c r="AF14">
        <v>1485.7999999999997</v>
      </c>
      <c r="AG14">
        <v>344.4</v>
      </c>
      <c r="AH14">
        <v>773.40000000000009</v>
      </c>
      <c r="AI14">
        <v>2941.8999999999996</v>
      </c>
      <c r="AJ14">
        <v>105.55533930000001</v>
      </c>
    </row>
    <row r="15" spans="1:36" x14ac:dyDescent="0.25">
      <c r="A15" t="s">
        <v>104</v>
      </c>
      <c r="B15">
        <v>2014</v>
      </c>
      <c r="C15" t="s">
        <v>116</v>
      </c>
      <c r="D15" t="s">
        <v>1226</v>
      </c>
      <c r="E15">
        <v>120.2</v>
      </c>
      <c r="F15">
        <v>119.2</v>
      </c>
      <c r="G15">
        <v>122.5</v>
      </c>
      <c r="H15">
        <v>115.1</v>
      </c>
      <c r="I15">
        <v>106.6</v>
      </c>
      <c r="J15">
        <v>115.4</v>
      </c>
      <c r="K15">
        <v>114.5</v>
      </c>
      <c r="L15">
        <v>109.3</v>
      </c>
      <c r="M15">
        <v>99.2</v>
      </c>
      <c r="N15">
        <v>111.4</v>
      </c>
      <c r="O15">
        <v>112.6</v>
      </c>
      <c r="P15">
        <v>118.8</v>
      </c>
      <c r="Q15">
        <v>115.3</v>
      </c>
      <c r="R15">
        <v>114.7</v>
      </c>
      <c r="S15">
        <v>116.4</v>
      </c>
      <c r="T15">
        <v>113.3</v>
      </c>
      <c r="U15">
        <v>115.9</v>
      </c>
      <c r="V15">
        <v>112.5</v>
      </c>
      <c r="W15">
        <v>112.4</v>
      </c>
      <c r="X15">
        <v>112.8</v>
      </c>
      <c r="Y15">
        <v>110.7</v>
      </c>
      <c r="Z15">
        <v>111.1</v>
      </c>
      <c r="AA15">
        <v>110.1</v>
      </c>
      <c r="AB15">
        <v>111.8</v>
      </c>
      <c r="AC15">
        <v>108.7</v>
      </c>
      <c r="AD15">
        <v>110.9</v>
      </c>
      <c r="AE15">
        <v>113.6</v>
      </c>
      <c r="AF15">
        <v>1480.1</v>
      </c>
      <c r="AG15">
        <v>345.6</v>
      </c>
      <c r="AH15">
        <v>776.1</v>
      </c>
      <c r="AI15">
        <v>2941.3999999999996</v>
      </c>
      <c r="AJ15">
        <v>106.85322644444446</v>
      </c>
    </row>
    <row r="16" spans="1:36" x14ac:dyDescent="0.25">
      <c r="A16" t="s">
        <v>104</v>
      </c>
      <c r="B16">
        <v>2014</v>
      </c>
      <c r="C16" t="s">
        <v>315</v>
      </c>
      <c r="D16" t="s">
        <v>1228</v>
      </c>
      <c r="E16">
        <v>120.7</v>
      </c>
      <c r="F16">
        <v>119.3</v>
      </c>
      <c r="G16">
        <v>121</v>
      </c>
      <c r="H16">
        <v>116.1</v>
      </c>
      <c r="I16">
        <v>106.9</v>
      </c>
      <c r="J16">
        <v>118.7</v>
      </c>
      <c r="K16">
        <v>116.3</v>
      </c>
      <c r="L16">
        <v>109.8</v>
      </c>
      <c r="M16">
        <v>99.6</v>
      </c>
      <c r="N16">
        <v>111.8</v>
      </c>
      <c r="O16">
        <v>112.7</v>
      </c>
      <c r="P16">
        <v>119.3</v>
      </c>
      <c r="Q16">
        <v>116.1</v>
      </c>
      <c r="R16">
        <v>115.2</v>
      </c>
      <c r="S16">
        <v>116.8</v>
      </c>
      <c r="T16">
        <v>113.7</v>
      </c>
      <c r="U16">
        <v>116.4</v>
      </c>
      <c r="V16">
        <v>113.2</v>
      </c>
      <c r="W16">
        <v>112.5</v>
      </c>
      <c r="X16">
        <v>113.2</v>
      </c>
      <c r="Y16">
        <v>111.2</v>
      </c>
      <c r="Z16">
        <v>111.4</v>
      </c>
      <c r="AA16">
        <v>110.6</v>
      </c>
      <c r="AB16">
        <v>112</v>
      </c>
      <c r="AC16">
        <v>109</v>
      </c>
      <c r="AD16">
        <v>111.3</v>
      </c>
      <c r="AE16">
        <v>114.2</v>
      </c>
      <c r="AF16">
        <v>1488.2999999999997</v>
      </c>
      <c r="AG16">
        <v>346.9</v>
      </c>
      <c r="AH16">
        <v>778.69999999999993</v>
      </c>
      <c r="AI16">
        <v>2954.7999999999993</v>
      </c>
      <c r="AJ16">
        <v>109.0539181904762</v>
      </c>
    </row>
    <row r="17" spans="1:36" x14ac:dyDescent="0.25">
      <c r="A17" t="s">
        <v>104</v>
      </c>
      <c r="B17">
        <v>2014</v>
      </c>
      <c r="C17" t="s">
        <v>154</v>
      </c>
      <c r="D17" t="s">
        <v>1229</v>
      </c>
      <c r="E17">
        <v>120.9</v>
      </c>
      <c r="F17">
        <v>119.9</v>
      </c>
      <c r="G17">
        <v>116.2</v>
      </c>
      <c r="H17">
        <v>117</v>
      </c>
      <c r="I17">
        <v>107.3</v>
      </c>
      <c r="J17">
        <v>126.1</v>
      </c>
      <c r="K17">
        <v>120.7</v>
      </c>
      <c r="L17">
        <v>111</v>
      </c>
      <c r="M17">
        <v>101.8</v>
      </c>
      <c r="N17">
        <v>112.6</v>
      </c>
      <c r="O17">
        <v>113.2</v>
      </c>
      <c r="P17">
        <v>119.8</v>
      </c>
      <c r="Q17">
        <v>117.6</v>
      </c>
      <c r="R17">
        <v>116</v>
      </c>
      <c r="S17">
        <v>117.4</v>
      </c>
      <c r="T17">
        <v>114.6</v>
      </c>
      <c r="U17">
        <v>117</v>
      </c>
      <c r="V17">
        <v>113.9</v>
      </c>
      <c r="W17">
        <v>112.5</v>
      </c>
      <c r="X17">
        <v>113.6</v>
      </c>
      <c r="Y17">
        <v>111.5</v>
      </c>
      <c r="Z17">
        <v>111.2</v>
      </c>
      <c r="AA17">
        <v>110.9</v>
      </c>
      <c r="AB17">
        <v>112.7</v>
      </c>
      <c r="AC17">
        <v>109</v>
      </c>
      <c r="AD17">
        <v>111.5</v>
      </c>
      <c r="AE17">
        <v>115.1</v>
      </c>
      <c r="AF17">
        <v>1504.1</v>
      </c>
      <c r="AG17">
        <v>349</v>
      </c>
      <c r="AH17">
        <v>780.40000000000009</v>
      </c>
      <c r="AI17">
        <v>2975.9</v>
      </c>
      <c r="AJ17">
        <v>106.2961561818182</v>
      </c>
    </row>
    <row r="18" spans="1:36" x14ac:dyDescent="0.25">
      <c r="A18" t="s">
        <v>104</v>
      </c>
      <c r="B18">
        <v>2014</v>
      </c>
      <c r="C18" t="s">
        <v>167</v>
      </c>
      <c r="D18" t="s">
        <v>1230</v>
      </c>
      <c r="E18">
        <v>121.1</v>
      </c>
      <c r="F18">
        <v>121.6</v>
      </c>
      <c r="G18">
        <v>115.9</v>
      </c>
      <c r="H18">
        <v>118.4</v>
      </c>
      <c r="I18">
        <v>107.7</v>
      </c>
      <c r="J18">
        <v>127.7</v>
      </c>
      <c r="K18">
        <v>125</v>
      </c>
      <c r="L18">
        <v>111.9</v>
      </c>
      <c r="M18">
        <v>102.8</v>
      </c>
      <c r="N18">
        <v>113.4</v>
      </c>
      <c r="O18">
        <v>113.7</v>
      </c>
      <c r="P18">
        <v>120.4</v>
      </c>
      <c r="Q18">
        <v>118.9</v>
      </c>
      <c r="R18">
        <v>116.8</v>
      </c>
      <c r="S18">
        <v>118</v>
      </c>
      <c r="T18">
        <v>115.2</v>
      </c>
      <c r="U18">
        <v>117.6</v>
      </c>
      <c r="V18">
        <v>114.3</v>
      </c>
      <c r="W18">
        <v>112.5</v>
      </c>
      <c r="X18">
        <v>114.1</v>
      </c>
      <c r="Y18">
        <v>111.8</v>
      </c>
      <c r="Z18">
        <v>111.3</v>
      </c>
      <c r="AA18">
        <v>111.2</v>
      </c>
      <c r="AB18">
        <v>113</v>
      </c>
      <c r="AC18">
        <v>109.1</v>
      </c>
      <c r="AD18">
        <v>111.8</v>
      </c>
      <c r="AE18">
        <v>115.8</v>
      </c>
      <c r="AF18">
        <v>1518.5000000000005</v>
      </c>
      <c r="AG18">
        <v>350.79999999999995</v>
      </c>
      <c r="AH18">
        <v>782.3</v>
      </c>
      <c r="AI18">
        <v>2995.2000000000007</v>
      </c>
      <c r="AJ18">
        <v>101.89198810000001</v>
      </c>
    </row>
    <row r="19" spans="1:36" x14ac:dyDescent="0.25">
      <c r="A19" t="s">
        <v>104</v>
      </c>
      <c r="B19">
        <v>2014</v>
      </c>
      <c r="C19" t="s">
        <v>177</v>
      </c>
      <c r="D19" t="s">
        <v>1231</v>
      </c>
      <c r="E19">
        <v>121.5</v>
      </c>
      <c r="F19">
        <v>123.1</v>
      </c>
      <c r="G19">
        <v>115.8</v>
      </c>
      <c r="H19">
        <v>119.7</v>
      </c>
      <c r="I19">
        <v>107.8</v>
      </c>
      <c r="J19">
        <v>128.30000000000001</v>
      </c>
      <c r="K19">
        <v>132.1</v>
      </c>
      <c r="L19">
        <v>112.4</v>
      </c>
      <c r="M19">
        <v>102.9</v>
      </c>
      <c r="N19">
        <v>114.3</v>
      </c>
      <c r="O19">
        <v>114.2</v>
      </c>
      <c r="P19">
        <v>121.2</v>
      </c>
      <c r="Q19">
        <v>120.4</v>
      </c>
      <c r="R19">
        <v>117.8</v>
      </c>
      <c r="S19">
        <v>118.8</v>
      </c>
      <c r="T19">
        <v>115.6</v>
      </c>
      <c r="U19">
        <v>118.3</v>
      </c>
      <c r="V19">
        <v>113.9</v>
      </c>
      <c r="W19">
        <v>113.2</v>
      </c>
      <c r="X19">
        <v>114.6</v>
      </c>
      <c r="Y19">
        <v>112.3</v>
      </c>
      <c r="Z19">
        <v>111.8</v>
      </c>
      <c r="AA19">
        <v>111.6</v>
      </c>
      <c r="AB19">
        <v>114.8</v>
      </c>
      <c r="AC19">
        <v>108.3</v>
      </c>
      <c r="AD19">
        <v>112.3</v>
      </c>
      <c r="AE19">
        <v>116.7</v>
      </c>
      <c r="AF19">
        <v>1533.7000000000003</v>
      </c>
      <c r="AG19">
        <v>352.7</v>
      </c>
      <c r="AH19">
        <v>785.69999999999982</v>
      </c>
      <c r="AI19">
        <v>3017.0000000000005</v>
      </c>
      <c r="AJ19">
        <v>96.959094045454563</v>
      </c>
    </row>
    <row r="20" spans="1:36" x14ac:dyDescent="0.25">
      <c r="A20" t="s">
        <v>104</v>
      </c>
      <c r="B20">
        <v>2014</v>
      </c>
      <c r="C20" t="s">
        <v>194</v>
      </c>
      <c r="D20" t="s">
        <v>1232</v>
      </c>
      <c r="E20">
        <v>122.4</v>
      </c>
      <c r="F20">
        <v>123.9</v>
      </c>
      <c r="G20">
        <v>117.8</v>
      </c>
      <c r="H20">
        <v>121</v>
      </c>
      <c r="I20">
        <v>107.9</v>
      </c>
      <c r="J20">
        <v>131.19999999999999</v>
      </c>
      <c r="K20">
        <v>157.69999999999999</v>
      </c>
      <c r="L20">
        <v>113.2</v>
      </c>
      <c r="M20">
        <v>104.1</v>
      </c>
      <c r="N20">
        <v>115.5</v>
      </c>
      <c r="O20">
        <v>114.8</v>
      </c>
      <c r="P20">
        <v>122.1</v>
      </c>
      <c r="Q20">
        <v>124.7</v>
      </c>
      <c r="R20">
        <v>118.8</v>
      </c>
      <c r="S20">
        <v>119.6</v>
      </c>
      <c r="T20">
        <v>116.3</v>
      </c>
      <c r="U20">
        <v>119.1</v>
      </c>
      <c r="V20">
        <v>114.8</v>
      </c>
      <c r="W20">
        <v>113.9</v>
      </c>
      <c r="X20">
        <v>115.2</v>
      </c>
      <c r="Y20">
        <v>112.7</v>
      </c>
      <c r="Z20">
        <v>113.1</v>
      </c>
      <c r="AA20">
        <v>112.1</v>
      </c>
      <c r="AB20">
        <v>116.8</v>
      </c>
      <c r="AC20">
        <v>109.2</v>
      </c>
      <c r="AD20">
        <v>113.3</v>
      </c>
      <c r="AE20">
        <v>119.2</v>
      </c>
      <c r="AF20">
        <v>1576.3</v>
      </c>
      <c r="AG20">
        <v>355</v>
      </c>
      <c r="AH20">
        <v>792.4</v>
      </c>
      <c r="AI20">
        <v>3071.2000000000003</v>
      </c>
      <c r="AJ20">
        <v>86.827638380952408</v>
      </c>
    </row>
    <row r="21" spans="1:36" x14ac:dyDescent="0.25">
      <c r="A21" t="s">
        <v>104</v>
      </c>
      <c r="B21">
        <v>2014</v>
      </c>
      <c r="C21" t="s">
        <v>213</v>
      </c>
      <c r="D21" t="s">
        <v>1233</v>
      </c>
      <c r="E21">
        <v>122.7</v>
      </c>
      <c r="F21">
        <v>124.4</v>
      </c>
      <c r="G21">
        <v>117.3</v>
      </c>
      <c r="H21">
        <v>122</v>
      </c>
      <c r="I21">
        <v>108</v>
      </c>
      <c r="J21">
        <v>131.1</v>
      </c>
      <c r="K21">
        <v>168.2</v>
      </c>
      <c r="L21">
        <v>114.5</v>
      </c>
      <c r="M21">
        <v>104.3</v>
      </c>
      <c r="N21">
        <v>117.1</v>
      </c>
      <c r="O21">
        <v>115.2</v>
      </c>
      <c r="P21">
        <v>123.1</v>
      </c>
      <c r="Q21">
        <v>126.6</v>
      </c>
      <c r="R21">
        <v>119.9</v>
      </c>
      <c r="S21">
        <v>120</v>
      </c>
      <c r="T21">
        <v>116.8</v>
      </c>
      <c r="U21">
        <v>119.6</v>
      </c>
      <c r="V21">
        <v>115.5</v>
      </c>
      <c r="W21">
        <v>114</v>
      </c>
      <c r="X21">
        <v>115.6</v>
      </c>
      <c r="Y21">
        <v>113.3</v>
      </c>
      <c r="Z21">
        <v>112.8</v>
      </c>
      <c r="AA21">
        <v>112.6</v>
      </c>
      <c r="AB21">
        <v>118</v>
      </c>
      <c r="AC21">
        <v>109.9</v>
      </c>
      <c r="AD21">
        <v>113.7</v>
      </c>
      <c r="AE21">
        <v>120.3</v>
      </c>
      <c r="AF21">
        <v>1594.4999999999998</v>
      </c>
      <c r="AG21">
        <v>356.4</v>
      </c>
      <c r="AH21">
        <v>795.9</v>
      </c>
      <c r="AI21">
        <v>3096.2</v>
      </c>
      <c r="AJ21">
        <v>77.581451350000009</v>
      </c>
    </row>
    <row r="22" spans="1:36" x14ac:dyDescent="0.25">
      <c r="A22" t="s">
        <v>104</v>
      </c>
      <c r="B22">
        <v>2014</v>
      </c>
      <c r="C22" t="s">
        <v>228</v>
      </c>
      <c r="D22" t="s">
        <v>1234</v>
      </c>
      <c r="E22">
        <v>122.9</v>
      </c>
      <c r="F22">
        <v>123.5</v>
      </c>
      <c r="G22">
        <v>117.3</v>
      </c>
      <c r="H22">
        <v>122.7</v>
      </c>
      <c r="I22">
        <v>107.9</v>
      </c>
      <c r="J22">
        <v>127.3</v>
      </c>
      <c r="K22">
        <v>162.1</v>
      </c>
      <c r="L22">
        <v>115.6</v>
      </c>
      <c r="M22">
        <v>103.8</v>
      </c>
      <c r="N22">
        <v>117.6</v>
      </c>
      <c r="O22">
        <v>115.8</v>
      </c>
      <c r="P22">
        <v>123.8</v>
      </c>
      <c r="Q22">
        <v>125.8</v>
      </c>
      <c r="R22">
        <v>120.8</v>
      </c>
      <c r="S22">
        <v>120.7</v>
      </c>
      <c r="T22">
        <v>117.2</v>
      </c>
      <c r="U22">
        <v>120.1</v>
      </c>
      <c r="V22">
        <v>116.1</v>
      </c>
      <c r="W22">
        <v>114.3</v>
      </c>
      <c r="X22">
        <v>116.1</v>
      </c>
      <c r="Y22">
        <v>113.7</v>
      </c>
      <c r="Z22">
        <v>112</v>
      </c>
      <c r="AA22">
        <v>113.1</v>
      </c>
      <c r="AB22">
        <v>118.6</v>
      </c>
      <c r="AC22">
        <v>109.5</v>
      </c>
      <c r="AD22">
        <v>113.7</v>
      </c>
      <c r="AE22">
        <v>120.1</v>
      </c>
      <c r="AF22">
        <v>1586.0999999999997</v>
      </c>
      <c r="AG22">
        <v>358</v>
      </c>
      <c r="AH22">
        <v>796.7</v>
      </c>
      <c r="AI22">
        <v>3092</v>
      </c>
      <c r="AJ22">
        <v>61.211098238095246</v>
      </c>
    </row>
    <row r="23" spans="1:36" x14ac:dyDescent="0.25">
      <c r="A23" t="s">
        <v>104</v>
      </c>
      <c r="B23">
        <v>2014</v>
      </c>
      <c r="C23" t="s">
        <v>238</v>
      </c>
      <c r="D23" t="s">
        <v>1235</v>
      </c>
      <c r="E23">
        <v>123.2</v>
      </c>
      <c r="F23">
        <v>123.8</v>
      </c>
      <c r="G23">
        <v>118.1</v>
      </c>
      <c r="H23">
        <v>123.2</v>
      </c>
      <c r="I23">
        <v>107.9</v>
      </c>
      <c r="J23">
        <v>126.4</v>
      </c>
      <c r="K23">
        <v>156.80000000000001</v>
      </c>
      <c r="L23">
        <v>116.1</v>
      </c>
      <c r="M23">
        <v>103.1</v>
      </c>
      <c r="N23">
        <v>118.1</v>
      </c>
      <c r="O23">
        <v>116.1</v>
      </c>
      <c r="P23">
        <v>124.5</v>
      </c>
      <c r="Q23">
        <v>125.4</v>
      </c>
      <c r="R23">
        <v>121.1</v>
      </c>
      <c r="S23">
        <v>121.5</v>
      </c>
      <c r="T23">
        <v>118.1</v>
      </c>
      <c r="U23">
        <v>121</v>
      </c>
      <c r="V23">
        <v>116.7</v>
      </c>
      <c r="W23">
        <v>114.7</v>
      </c>
      <c r="X23">
        <v>116.7</v>
      </c>
      <c r="Y23">
        <v>114.3</v>
      </c>
      <c r="Z23">
        <v>111.8</v>
      </c>
      <c r="AA23">
        <v>113.3</v>
      </c>
      <c r="AB23">
        <v>118.8</v>
      </c>
      <c r="AC23">
        <v>109.6</v>
      </c>
      <c r="AD23">
        <v>113.9</v>
      </c>
      <c r="AE23">
        <v>120.1</v>
      </c>
      <c r="AF23">
        <v>1582.7</v>
      </c>
      <c r="AG23">
        <v>360.6</v>
      </c>
      <c r="AH23">
        <v>798.4</v>
      </c>
      <c r="AI23">
        <v>3094.2</v>
      </c>
      <c r="AJ23">
        <v>46.586617428571437</v>
      </c>
    </row>
    <row r="24" spans="1:36" x14ac:dyDescent="0.25">
      <c r="A24" t="s">
        <v>104</v>
      </c>
      <c r="B24">
        <v>2014</v>
      </c>
      <c r="C24" t="s">
        <v>264</v>
      </c>
      <c r="D24" t="s">
        <v>1236</v>
      </c>
      <c r="E24">
        <v>123.3</v>
      </c>
      <c r="F24">
        <v>123.7</v>
      </c>
      <c r="G24">
        <v>121</v>
      </c>
      <c r="H24">
        <v>124.2</v>
      </c>
      <c r="I24">
        <v>107.8</v>
      </c>
      <c r="J24">
        <v>125.7</v>
      </c>
      <c r="K24">
        <v>152.4</v>
      </c>
      <c r="L24">
        <v>117.2</v>
      </c>
      <c r="M24">
        <v>102.1</v>
      </c>
      <c r="N24">
        <v>118.7</v>
      </c>
      <c r="O24">
        <v>116.4</v>
      </c>
      <c r="P24">
        <v>125.6</v>
      </c>
      <c r="Q24">
        <v>125.1</v>
      </c>
      <c r="R24">
        <v>122.1</v>
      </c>
      <c r="S24">
        <v>122.1</v>
      </c>
      <c r="T24">
        <v>118.4</v>
      </c>
      <c r="U24">
        <v>121.6</v>
      </c>
      <c r="V24">
        <v>117.1</v>
      </c>
      <c r="W24">
        <v>115.5</v>
      </c>
      <c r="X24">
        <v>117.3</v>
      </c>
      <c r="Y24">
        <v>114.8</v>
      </c>
      <c r="Z24">
        <v>110.8</v>
      </c>
      <c r="AA24">
        <v>113.7</v>
      </c>
      <c r="AB24">
        <v>119</v>
      </c>
      <c r="AC24">
        <v>109.1</v>
      </c>
      <c r="AD24">
        <v>113.8</v>
      </c>
      <c r="AE24">
        <v>120.1</v>
      </c>
      <c r="AF24">
        <v>1583.2</v>
      </c>
      <c r="AG24">
        <v>362.1</v>
      </c>
      <c r="AH24">
        <v>798.49999999999989</v>
      </c>
      <c r="AI24">
        <v>3098.5</v>
      </c>
      <c r="AJ24">
        <v>56.430382166666682</v>
      </c>
    </row>
    <row r="25" spans="1:36" x14ac:dyDescent="0.25">
      <c r="A25" t="s">
        <v>104</v>
      </c>
      <c r="B25">
        <v>2014</v>
      </c>
      <c r="C25" t="s">
        <v>273</v>
      </c>
      <c r="D25" t="s">
        <v>1237</v>
      </c>
      <c r="E25">
        <v>122.9</v>
      </c>
      <c r="F25">
        <v>123.2</v>
      </c>
      <c r="G25">
        <v>123.5</v>
      </c>
      <c r="H25">
        <v>124.5</v>
      </c>
      <c r="I25">
        <v>107.6</v>
      </c>
      <c r="J25">
        <v>125.7</v>
      </c>
      <c r="K25">
        <v>140.5</v>
      </c>
      <c r="L25">
        <v>117.6</v>
      </c>
      <c r="M25">
        <v>100.6</v>
      </c>
      <c r="N25">
        <v>119.1</v>
      </c>
      <c r="O25">
        <v>116.8</v>
      </c>
      <c r="P25">
        <v>126.1</v>
      </c>
      <c r="Q25">
        <v>123.6</v>
      </c>
      <c r="R25">
        <v>123</v>
      </c>
      <c r="S25">
        <v>122.6</v>
      </c>
      <c r="T25">
        <v>118.6</v>
      </c>
      <c r="U25">
        <v>122</v>
      </c>
      <c r="V25">
        <v>116.5</v>
      </c>
      <c r="W25">
        <v>115.7</v>
      </c>
      <c r="X25">
        <v>117.5</v>
      </c>
      <c r="Y25">
        <v>115.1</v>
      </c>
      <c r="Z25">
        <v>110.1</v>
      </c>
      <c r="AA25">
        <v>113.9</v>
      </c>
      <c r="AB25">
        <v>119.5</v>
      </c>
      <c r="AC25">
        <v>109.8</v>
      </c>
      <c r="AD25">
        <v>113.8</v>
      </c>
      <c r="AE25">
        <v>119.4</v>
      </c>
      <c r="AF25">
        <v>1571.6999999999998</v>
      </c>
      <c r="AG25">
        <v>363.2</v>
      </c>
      <c r="AH25">
        <v>799.69999999999993</v>
      </c>
      <c r="AI25">
        <v>3089.7999999999997</v>
      </c>
      <c r="AJ25">
        <v>55.176776090909101</v>
      </c>
    </row>
    <row r="26" spans="1:36" x14ac:dyDescent="0.25">
      <c r="A26" t="s">
        <v>104</v>
      </c>
      <c r="B26">
        <v>2015</v>
      </c>
      <c r="C26" t="s">
        <v>62</v>
      </c>
      <c r="D26" t="s">
        <v>1238</v>
      </c>
      <c r="E26">
        <v>123.4</v>
      </c>
      <c r="F26">
        <v>123.9</v>
      </c>
      <c r="G26">
        <v>123.8</v>
      </c>
      <c r="H26">
        <v>125</v>
      </c>
      <c r="I26">
        <v>108.5</v>
      </c>
      <c r="J26">
        <v>126.2</v>
      </c>
      <c r="K26">
        <v>133</v>
      </c>
      <c r="L26">
        <v>119.1</v>
      </c>
      <c r="M26">
        <v>99</v>
      </c>
      <c r="N26">
        <v>120.3</v>
      </c>
      <c r="O26">
        <v>117.3</v>
      </c>
      <c r="P26">
        <v>126.7</v>
      </c>
      <c r="Q26">
        <v>123.1</v>
      </c>
      <c r="R26">
        <v>124</v>
      </c>
      <c r="S26">
        <v>123.1</v>
      </c>
      <c r="T26">
        <v>119.3</v>
      </c>
      <c r="U26">
        <v>122.5</v>
      </c>
      <c r="V26">
        <v>117.3</v>
      </c>
      <c r="W26">
        <v>116.5</v>
      </c>
      <c r="X26">
        <v>118.1</v>
      </c>
      <c r="Y26">
        <v>115.5</v>
      </c>
      <c r="Z26">
        <v>109.4</v>
      </c>
      <c r="AA26">
        <v>114.3</v>
      </c>
      <c r="AB26">
        <v>119.7</v>
      </c>
      <c r="AC26">
        <v>110.7</v>
      </c>
      <c r="AD26">
        <v>114</v>
      </c>
      <c r="AE26">
        <v>119.5</v>
      </c>
      <c r="AF26">
        <v>1569.3</v>
      </c>
      <c r="AG26">
        <v>364.9</v>
      </c>
      <c r="AH26">
        <v>801.7</v>
      </c>
      <c r="AI26">
        <v>3093.7</v>
      </c>
      <c r="AJ26">
        <v>59.070307599999992</v>
      </c>
    </row>
    <row r="27" spans="1:36" x14ac:dyDescent="0.25">
      <c r="A27" t="s">
        <v>104</v>
      </c>
      <c r="B27">
        <v>2015</v>
      </c>
      <c r="C27" t="s">
        <v>116</v>
      </c>
      <c r="D27" t="s">
        <v>1239</v>
      </c>
      <c r="E27">
        <v>123.7</v>
      </c>
      <c r="F27">
        <v>125.1</v>
      </c>
      <c r="G27">
        <v>121.1</v>
      </c>
      <c r="H27">
        <v>125.7</v>
      </c>
      <c r="I27">
        <v>109.1</v>
      </c>
      <c r="J27">
        <v>125.8</v>
      </c>
      <c r="K27">
        <v>129.4</v>
      </c>
      <c r="L27">
        <v>120.9</v>
      </c>
      <c r="M27">
        <v>98.3</v>
      </c>
      <c r="N27">
        <v>121.6</v>
      </c>
      <c r="O27">
        <v>118</v>
      </c>
      <c r="P27">
        <v>127.6</v>
      </c>
      <c r="Q27">
        <v>123.1</v>
      </c>
      <c r="R27">
        <v>125.2</v>
      </c>
      <c r="S27">
        <v>123.8</v>
      </c>
      <c r="T27">
        <v>120.1</v>
      </c>
      <c r="U27">
        <v>123.3</v>
      </c>
      <c r="V27">
        <v>118.1</v>
      </c>
      <c r="W27">
        <v>117.7</v>
      </c>
      <c r="X27">
        <v>118.7</v>
      </c>
      <c r="Y27">
        <v>116.3</v>
      </c>
      <c r="Z27">
        <v>108.7</v>
      </c>
      <c r="AA27">
        <v>114.9</v>
      </c>
      <c r="AB27">
        <v>119.7</v>
      </c>
      <c r="AC27">
        <v>111.2</v>
      </c>
      <c r="AD27">
        <v>114.1</v>
      </c>
      <c r="AE27">
        <v>119.7</v>
      </c>
      <c r="AF27">
        <v>1569.3999999999996</v>
      </c>
      <c r="AG27">
        <v>367.2</v>
      </c>
      <c r="AH27">
        <v>803.60000000000014</v>
      </c>
      <c r="AI27">
        <v>3101.1999999999994</v>
      </c>
      <c r="AJ27">
        <v>63.821381000000002</v>
      </c>
    </row>
    <row r="28" spans="1:36" x14ac:dyDescent="0.25">
      <c r="A28" t="s">
        <v>104</v>
      </c>
      <c r="B28">
        <v>2015</v>
      </c>
      <c r="C28" t="s">
        <v>138</v>
      </c>
      <c r="D28" t="s">
        <v>1240</v>
      </c>
      <c r="E28">
        <v>123.5</v>
      </c>
      <c r="F28">
        <v>125.4</v>
      </c>
      <c r="G28">
        <v>116.8</v>
      </c>
      <c r="H28">
        <v>126</v>
      </c>
      <c r="I28">
        <v>109.2</v>
      </c>
      <c r="J28">
        <v>127.6</v>
      </c>
      <c r="K28">
        <v>129.19999999999999</v>
      </c>
      <c r="L28">
        <v>122.4</v>
      </c>
      <c r="M28">
        <v>97</v>
      </c>
      <c r="N28">
        <v>122.1</v>
      </c>
      <c r="O28">
        <v>118.1</v>
      </c>
      <c r="P28">
        <v>128.4</v>
      </c>
      <c r="Q28">
        <v>123.4</v>
      </c>
      <c r="R28">
        <v>125.8</v>
      </c>
      <c r="S28">
        <v>124.3</v>
      </c>
      <c r="T28">
        <v>120.4</v>
      </c>
      <c r="U28">
        <v>123.7</v>
      </c>
      <c r="V28">
        <v>118.6</v>
      </c>
      <c r="W28">
        <v>118.3</v>
      </c>
      <c r="X28">
        <v>119.2</v>
      </c>
      <c r="Y28">
        <v>116.7</v>
      </c>
      <c r="Z28">
        <v>109.9</v>
      </c>
      <c r="AA28">
        <v>115.4</v>
      </c>
      <c r="AB28">
        <v>120.1</v>
      </c>
      <c r="AC28">
        <v>111</v>
      </c>
      <c r="AD28">
        <v>114.7</v>
      </c>
      <c r="AE28">
        <v>120.2</v>
      </c>
      <c r="AF28">
        <v>1569.1</v>
      </c>
      <c r="AG28">
        <v>368.4</v>
      </c>
      <c r="AH28">
        <v>807.00000000000011</v>
      </c>
      <c r="AI28">
        <v>3107.2000000000003</v>
      </c>
      <c r="AJ28">
        <v>61.745464190476184</v>
      </c>
    </row>
    <row r="29" spans="1:36" x14ac:dyDescent="0.25">
      <c r="A29" t="s">
        <v>104</v>
      </c>
      <c r="B29">
        <v>2015</v>
      </c>
      <c r="C29" t="s">
        <v>154</v>
      </c>
      <c r="D29" t="s">
        <v>1241</v>
      </c>
      <c r="E29">
        <v>123.5</v>
      </c>
      <c r="F29">
        <v>126.4</v>
      </c>
      <c r="G29">
        <v>114.4</v>
      </c>
      <c r="H29">
        <v>126.6</v>
      </c>
      <c r="I29">
        <v>109.2</v>
      </c>
      <c r="J29">
        <v>132.5</v>
      </c>
      <c r="K29">
        <v>128.6</v>
      </c>
      <c r="L29">
        <v>124.8</v>
      </c>
      <c r="M29">
        <v>95.7</v>
      </c>
      <c r="N29">
        <v>122.4</v>
      </c>
      <c r="O29">
        <v>118.5</v>
      </c>
      <c r="P29">
        <v>129.1</v>
      </c>
      <c r="Q29">
        <v>124</v>
      </c>
      <c r="R29">
        <v>126.9</v>
      </c>
      <c r="S29">
        <v>124.7</v>
      </c>
      <c r="T29">
        <v>120.8</v>
      </c>
      <c r="U29">
        <v>124.1</v>
      </c>
      <c r="V29">
        <v>119.2</v>
      </c>
      <c r="W29">
        <v>118.7</v>
      </c>
      <c r="X29">
        <v>119.7</v>
      </c>
      <c r="Y29">
        <v>117.1</v>
      </c>
      <c r="Z29">
        <v>110.1</v>
      </c>
      <c r="AA29">
        <v>115.9</v>
      </c>
      <c r="AB29">
        <v>121</v>
      </c>
      <c r="AC29">
        <v>111.7</v>
      </c>
      <c r="AD29">
        <v>115.1</v>
      </c>
      <c r="AE29">
        <v>120.7</v>
      </c>
      <c r="AF29">
        <v>1575.7</v>
      </c>
      <c r="AG29">
        <v>369.6</v>
      </c>
      <c r="AH29">
        <v>810.6</v>
      </c>
      <c r="AI29">
        <v>3120.7</v>
      </c>
      <c r="AJ29">
        <v>56.300030227272721</v>
      </c>
    </row>
    <row r="30" spans="1:36" x14ac:dyDescent="0.25">
      <c r="A30" t="s">
        <v>104</v>
      </c>
      <c r="B30">
        <v>2015</v>
      </c>
      <c r="C30" t="s">
        <v>167</v>
      </c>
      <c r="D30" t="s">
        <v>1242</v>
      </c>
      <c r="E30">
        <v>123.6</v>
      </c>
      <c r="F30">
        <v>128</v>
      </c>
      <c r="G30">
        <v>115</v>
      </c>
      <c r="H30">
        <v>127.3</v>
      </c>
      <c r="I30">
        <v>109.8</v>
      </c>
      <c r="J30">
        <v>132.6</v>
      </c>
      <c r="K30">
        <v>130.9</v>
      </c>
      <c r="L30">
        <v>130.5</v>
      </c>
      <c r="M30">
        <v>95.3</v>
      </c>
      <c r="N30">
        <v>123.4</v>
      </c>
      <c r="O30">
        <v>119.2</v>
      </c>
      <c r="P30">
        <v>129.80000000000001</v>
      </c>
      <c r="Q30">
        <v>125</v>
      </c>
      <c r="R30">
        <v>127.9</v>
      </c>
      <c r="S30">
        <v>125.4</v>
      </c>
      <c r="T30">
        <v>121.3</v>
      </c>
      <c r="U30">
        <v>124.7</v>
      </c>
      <c r="V30">
        <v>119.6</v>
      </c>
      <c r="W30">
        <v>119.2</v>
      </c>
      <c r="X30">
        <v>120.2</v>
      </c>
      <c r="Y30">
        <v>117.7</v>
      </c>
      <c r="Z30">
        <v>112</v>
      </c>
      <c r="AA30">
        <v>116.3</v>
      </c>
      <c r="AB30">
        <v>121.4</v>
      </c>
      <c r="AC30">
        <v>112.3</v>
      </c>
      <c r="AD30">
        <v>116.1</v>
      </c>
      <c r="AE30">
        <v>121.6</v>
      </c>
      <c r="AF30">
        <v>1590.4</v>
      </c>
      <c r="AG30">
        <v>371.4</v>
      </c>
      <c r="AH30">
        <v>816</v>
      </c>
      <c r="AI30">
        <v>3144.5</v>
      </c>
      <c r="AJ30">
        <v>47.327433333333339</v>
      </c>
    </row>
    <row r="31" spans="1:36" x14ac:dyDescent="0.25">
      <c r="A31" t="s">
        <v>104</v>
      </c>
      <c r="B31">
        <v>2015</v>
      </c>
      <c r="C31" t="s">
        <v>177</v>
      </c>
      <c r="D31" t="s">
        <v>1243</v>
      </c>
      <c r="E31">
        <v>123.9</v>
      </c>
      <c r="F31">
        <v>131.80000000000001</v>
      </c>
      <c r="G31">
        <v>121.6</v>
      </c>
      <c r="H31">
        <v>128.19999999999999</v>
      </c>
      <c r="I31">
        <v>111.1</v>
      </c>
      <c r="J31">
        <v>132.80000000000001</v>
      </c>
      <c r="K31">
        <v>139.1</v>
      </c>
      <c r="L31">
        <v>137.4</v>
      </c>
      <c r="M31">
        <v>94.1</v>
      </c>
      <c r="N31">
        <v>125.5</v>
      </c>
      <c r="O31">
        <v>119.8</v>
      </c>
      <c r="P31">
        <v>130.9</v>
      </c>
      <c r="Q31">
        <v>127.3</v>
      </c>
      <c r="R31">
        <v>129.19999999999999</v>
      </c>
      <c r="S31">
        <v>126.4</v>
      </c>
      <c r="T31">
        <v>122</v>
      </c>
      <c r="U31">
        <v>125.7</v>
      </c>
      <c r="V31">
        <v>119</v>
      </c>
      <c r="W31">
        <v>119.8</v>
      </c>
      <c r="X31">
        <v>121.1</v>
      </c>
      <c r="Y31">
        <v>118.5</v>
      </c>
      <c r="Z31">
        <v>112.9</v>
      </c>
      <c r="AA31">
        <v>116.9</v>
      </c>
      <c r="AB31">
        <v>123.1</v>
      </c>
      <c r="AC31">
        <v>112.8</v>
      </c>
      <c r="AD31">
        <v>117</v>
      </c>
      <c r="AE31">
        <v>123</v>
      </c>
      <c r="AF31">
        <v>1623.5</v>
      </c>
      <c r="AG31">
        <v>374.1</v>
      </c>
      <c r="AH31">
        <v>822.3</v>
      </c>
      <c r="AI31">
        <v>3187.8999999999996</v>
      </c>
      <c r="AJ31">
        <v>46.104868599999996</v>
      </c>
    </row>
    <row r="32" spans="1:36" x14ac:dyDescent="0.25">
      <c r="A32" t="s">
        <v>104</v>
      </c>
      <c r="B32">
        <v>2015</v>
      </c>
      <c r="C32" t="s">
        <v>194</v>
      </c>
      <c r="D32" t="s">
        <v>1244</v>
      </c>
      <c r="E32">
        <v>123.7</v>
      </c>
      <c r="F32">
        <v>132.5</v>
      </c>
      <c r="G32">
        <v>121</v>
      </c>
      <c r="H32">
        <v>128.30000000000001</v>
      </c>
      <c r="I32">
        <v>110.9</v>
      </c>
      <c r="J32">
        <v>133.1</v>
      </c>
      <c r="K32">
        <v>145.1</v>
      </c>
      <c r="L32">
        <v>139.1</v>
      </c>
      <c r="M32">
        <v>91.3</v>
      </c>
      <c r="N32">
        <v>126.1</v>
      </c>
      <c r="O32">
        <v>119.9</v>
      </c>
      <c r="P32">
        <v>131.4</v>
      </c>
      <c r="Q32">
        <v>128.19999999999999</v>
      </c>
      <c r="R32">
        <v>130.4</v>
      </c>
      <c r="S32">
        <v>126.7</v>
      </c>
      <c r="T32">
        <v>122.3</v>
      </c>
      <c r="U32">
        <v>126.1</v>
      </c>
      <c r="V32">
        <v>119.9</v>
      </c>
      <c r="W32">
        <v>120.1</v>
      </c>
      <c r="X32">
        <v>121.3</v>
      </c>
      <c r="Y32">
        <v>119</v>
      </c>
      <c r="Z32">
        <v>112.7</v>
      </c>
      <c r="AA32">
        <v>117.2</v>
      </c>
      <c r="AB32">
        <v>124.4</v>
      </c>
      <c r="AC32">
        <v>112.3</v>
      </c>
      <c r="AD32">
        <v>117.2</v>
      </c>
      <c r="AE32">
        <v>123.6</v>
      </c>
      <c r="AF32">
        <v>1630.6000000000001</v>
      </c>
      <c r="AG32">
        <v>375.1</v>
      </c>
      <c r="AH32">
        <v>824.1</v>
      </c>
      <c r="AI32">
        <v>3200.2000000000003</v>
      </c>
      <c r="AJ32">
        <v>46.675260727272715</v>
      </c>
    </row>
    <row r="33" spans="1:36" x14ac:dyDescent="0.25">
      <c r="A33" t="s">
        <v>104</v>
      </c>
      <c r="B33">
        <v>2015</v>
      </c>
      <c r="C33" t="s">
        <v>213</v>
      </c>
      <c r="D33" t="s">
        <v>1245</v>
      </c>
      <c r="E33">
        <v>124.2</v>
      </c>
      <c r="F33">
        <v>131.4</v>
      </c>
      <c r="G33">
        <v>120.1</v>
      </c>
      <c r="H33">
        <v>128.5</v>
      </c>
      <c r="I33">
        <v>111.4</v>
      </c>
      <c r="J33">
        <v>132.30000000000001</v>
      </c>
      <c r="K33">
        <v>157.6</v>
      </c>
      <c r="L33">
        <v>144</v>
      </c>
      <c r="M33">
        <v>90.5</v>
      </c>
      <c r="N33">
        <v>126.8</v>
      </c>
      <c r="O33">
        <v>120.4</v>
      </c>
      <c r="P33">
        <v>132.1</v>
      </c>
      <c r="Q33">
        <v>130.30000000000001</v>
      </c>
      <c r="R33">
        <v>131.19999999999999</v>
      </c>
      <c r="S33">
        <v>127.2</v>
      </c>
      <c r="T33">
        <v>122.9</v>
      </c>
      <c r="U33">
        <v>126.6</v>
      </c>
      <c r="V33">
        <v>120.9</v>
      </c>
      <c r="W33">
        <v>120.6</v>
      </c>
      <c r="X33">
        <v>122</v>
      </c>
      <c r="Y33">
        <v>119.4</v>
      </c>
      <c r="Z33">
        <v>111.7</v>
      </c>
      <c r="AA33">
        <v>117.8</v>
      </c>
      <c r="AB33">
        <v>125.1</v>
      </c>
      <c r="AC33">
        <v>112.3</v>
      </c>
      <c r="AD33">
        <v>117.2</v>
      </c>
      <c r="AE33">
        <v>124.8</v>
      </c>
      <c r="AF33">
        <v>1649.6</v>
      </c>
      <c r="AG33">
        <v>376.70000000000005</v>
      </c>
      <c r="AH33">
        <v>825.5</v>
      </c>
      <c r="AI33">
        <v>3224.5</v>
      </c>
      <c r="AJ33">
        <v>42.504005149999998</v>
      </c>
    </row>
    <row r="34" spans="1:36" x14ac:dyDescent="0.25">
      <c r="A34" t="s">
        <v>104</v>
      </c>
      <c r="B34">
        <v>2015</v>
      </c>
      <c r="C34" t="s">
        <v>228</v>
      </c>
      <c r="D34" t="s">
        <v>1246</v>
      </c>
      <c r="E34">
        <v>124.6</v>
      </c>
      <c r="F34">
        <v>130.4</v>
      </c>
      <c r="G34">
        <v>118.7</v>
      </c>
      <c r="H34">
        <v>128.9</v>
      </c>
      <c r="I34">
        <v>111.9</v>
      </c>
      <c r="J34">
        <v>128.4</v>
      </c>
      <c r="K34">
        <v>162.19999999999999</v>
      </c>
      <c r="L34">
        <v>150</v>
      </c>
      <c r="M34">
        <v>90.4</v>
      </c>
      <c r="N34">
        <v>128.4</v>
      </c>
      <c r="O34">
        <v>120.7</v>
      </c>
      <c r="P34">
        <v>132.5</v>
      </c>
      <c r="Q34">
        <v>131.19999999999999</v>
      </c>
      <c r="R34">
        <v>132</v>
      </c>
      <c r="S34">
        <v>127.9</v>
      </c>
      <c r="T34">
        <v>123.4</v>
      </c>
      <c r="U34">
        <v>127.2</v>
      </c>
      <c r="V34">
        <v>121.6</v>
      </c>
      <c r="W34">
        <v>120.4</v>
      </c>
      <c r="X34">
        <v>122.6</v>
      </c>
      <c r="Y34">
        <v>119.8</v>
      </c>
      <c r="Z34">
        <v>111.3</v>
      </c>
      <c r="AA34">
        <v>118.3</v>
      </c>
      <c r="AB34">
        <v>125.7</v>
      </c>
      <c r="AC34">
        <v>113.4</v>
      </c>
      <c r="AD34">
        <v>117.5</v>
      </c>
      <c r="AE34">
        <v>125.4</v>
      </c>
      <c r="AF34">
        <v>1658.3000000000002</v>
      </c>
      <c r="AG34">
        <v>378.5</v>
      </c>
      <c r="AH34">
        <v>828.6</v>
      </c>
      <c r="AI34">
        <v>3239.4</v>
      </c>
      <c r="AJ34">
        <v>35.680888380952382</v>
      </c>
    </row>
    <row r="35" spans="1:36" x14ac:dyDescent="0.25">
      <c r="A35" t="s">
        <v>104</v>
      </c>
      <c r="B35">
        <v>2015</v>
      </c>
      <c r="C35" t="s">
        <v>238</v>
      </c>
      <c r="D35" t="s">
        <v>1247</v>
      </c>
      <c r="E35">
        <v>125</v>
      </c>
      <c r="F35">
        <v>129.80000000000001</v>
      </c>
      <c r="G35">
        <v>118.9</v>
      </c>
      <c r="H35">
        <v>129.1</v>
      </c>
      <c r="I35">
        <v>113.3</v>
      </c>
      <c r="J35">
        <v>129</v>
      </c>
      <c r="K35">
        <v>160.4</v>
      </c>
      <c r="L35">
        <v>165.3</v>
      </c>
      <c r="M35">
        <v>92.3</v>
      </c>
      <c r="N35">
        <v>129.69999999999999</v>
      </c>
      <c r="O35">
        <v>121.1</v>
      </c>
      <c r="P35">
        <v>133</v>
      </c>
      <c r="Q35">
        <v>132.1</v>
      </c>
      <c r="R35">
        <v>132.5</v>
      </c>
      <c r="S35">
        <v>128.5</v>
      </c>
      <c r="T35">
        <v>123.8</v>
      </c>
      <c r="U35">
        <v>127.8</v>
      </c>
      <c r="V35">
        <v>122.4</v>
      </c>
      <c r="W35">
        <v>120.8</v>
      </c>
      <c r="X35">
        <v>123</v>
      </c>
      <c r="Y35">
        <v>120.4</v>
      </c>
      <c r="Z35">
        <v>111.4</v>
      </c>
      <c r="AA35">
        <v>118.7</v>
      </c>
      <c r="AB35">
        <v>125.9</v>
      </c>
      <c r="AC35">
        <v>113.9</v>
      </c>
      <c r="AD35">
        <v>117.9</v>
      </c>
      <c r="AE35">
        <v>126.1</v>
      </c>
      <c r="AF35">
        <v>1678.9999999999998</v>
      </c>
      <c r="AG35">
        <v>380.1</v>
      </c>
      <c r="AH35">
        <v>831.19999999999993</v>
      </c>
      <c r="AI35">
        <v>3266</v>
      </c>
      <c r="AJ35">
        <v>28.078798200000005</v>
      </c>
    </row>
    <row r="36" spans="1:36" x14ac:dyDescent="0.25">
      <c r="A36" t="s">
        <v>104</v>
      </c>
      <c r="B36">
        <v>2015</v>
      </c>
      <c r="C36" t="s">
        <v>264</v>
      </c>
      <c r="D36" t="s">
        <v>1248</v>
      </c>
      <c r="E36">
        <v>125.4</v>
      </c>
      <c r="F36">
        <v>130.30000000000001</v>
      </c>
      <c r="G36">
        <v>121.6</v>
      </c>
      <c r="H36">
        <v>129.19999999999999</v>
      </c>
      <c r="I36">
        <v>114.9</v>
      </c>
      <c r="J36">
        <v>128.19999999999999</v>
      </c>
      <c r="K36">
        <v>158.4</v>
      </c>
      <c r="L36">
        <v>171.2</v>
      </c>
      <c r="M36">
        <v>93.3</v>
      </c>
      <c r="N36">
        <v>131.19999999999999</v>
      </c>
      <c r="O36">
        <v>121.7</v>
      </c>
      <c r="P36">
        <v>134</v>
      </c>
      <c r="Q36">
        <v>132.69999999999999</v>
      </c>
      <c r="R36">
        <v>133.6</v>
      </c>
      <c r="S36">
        <v>129.30000000000001</v>
      </c>
      <c r="T36">
        <v>124.5</v>
      </c>
      <c r="U36">
        <v>128.6</v>
      </c>
      <c r="V36">
        <v>122.9</v>
      </c>
      <c r="W36">
        <v>121.6</v>
      </c>
      <c r="X36">
        <v>123.4</v>
      </c>
      <c r="Y36">
        <v>120.9</v>
      </c>
      <c r="Z36">
        <v>111.5</v>
      </c>
      <c r="AA36">
        <v>119.2</v>
      </c>
      <c r="AB36">
        <v>126.3</v>
      </c>
      <c r="AC36">
        <v>113.8</v>
      </c>
      <c r="AD36">
        <v>118.1</v>
      </c>
      <c r="AE36">
        <v>126.6</v>
      </c>
      <c r="AF36">
        <v>1692.1</v>
      </c>
      <c r="AG36">
        <v>382.4</v>
      </c>
      <c r="AH36">
        <v>833.19999999999993</v>
      </c>
      <c r="AI36">
        <v>3285.7999999999997</v>
      </c>
      <c r="AJ36">
        <v>30.525591894736845</v>
      </c>
    </row>
    <row r="37" spans="1:36" x14ac:dyDescent="0.25">
      <c r="A37" t="s">
        <v>104</v>
      </c>
      <c r="B37">
        <v>2015</v>
      </c>
      <c r="C37" t="s">
        <v>273</v>
      </c>
      <c r="D37" t="s">
        <v>1249</v>
      </c>
      <c r="E37">
        <v>125.7</v>
      </c>
      <c r="F37">
        <v>131.4</v>
      </c>
      <c r="G37">
        <v>124.8</v>
      </c>
      <c r="H37">
        <v>129.4</v>
      </c>
      <c r="I37">
        <v>115.3</v>
      </c>
      <c r="J37">
        <v>126.6</v>
      </c>
      <c r="K37">
        <v>146.69999999999999</v>
      </c>
      <c r="L37">
        <v>171.5</v>
      </c>
      <c r="M37">
        <v>94.5</v>
      </c>
      <c r="N37">
        <v>132.1</v>
      </c>
      <c r="O37">
        <v>122</v>
      </c>
      <c r="P37">
        <v>134.69999999999999</v>
      </c>
      <c r="Q37">
        <v>131.4</v>
      </c>
      <c r="R37">
        <v>134.5</v>
      </c>
      <c r="S37">
        <v>129.69999999999999</v>
      </c>
      <c r="T37">
        <v>124.8</v>
      </c>
      <c r="U37">
        <v>129</v>
      </c>
      <c r="V37">
        <v>122.4</v>
      </c>
      <c r="W37">
        <v>122</v>
      </c>
      <c r="X37">
        <v>123.6</v>
      </c>
      <c r="Y37">
        <v>121.4</v>
      </c>
      <c r="Z37">
        <v>111.5</v>
      </c>
      <c r="AA37">
        <v>119.6</v>
      </c>
      <c r="AB37">
        <v>126.2</v>
      </c>
      <c r="AC37">
        <v>113.7</v>
      </c>
      <c r="AD37">
        <v>118.3</v>
      </c>
      <c r="AE37">
        <v>126.1</v>
      </c>
      <c r="AF37">
        <v>1686.1000000000001</v>
      </c>
      <c r="AG37">
        <v>383.5</v>
      </c>
      <c r="AH37">
        <v>834.30000000000007</v>
      </c>
      <c r="AI37">
        <v>3282.8000000000006</v>
      </c>
      <c r="AJ37">
        <v>36.421309142857147</v>
      </c>
    </row>
    <row r="38" spans="1:36" x14ac:dyDescent="0.25">
      <c r="A38" t="s">
        <v>104</v>
      </c>
      <c r="B38">
        <v>2016</v>
      </c>
      <c r="C38" t="s">
        <v>62</v>
      </c>
      <c r="D38" t="s">
        <v>1250</v>
      </c>
      <c r="E38">
        <v>126.1</v>
      </c>
      <c r="F38">
        <v>134.1</v>
      </c>
      <c r="G38">
        <v>128.6</v>
      </c>
      <c r="H38">
        <v>129.9</v>
      </c>
      <c r="I38">
        <v>115.5</v>
      </c>
      <c r="J38">
        <v>125.7</v>
      </c>
      <c r="K38">
        <v>141.5</v>
      </c>
      <c r="L38">
        <v>170.7</v>
      </c>
      <c r="M38">
        <v>97.4</v>
      </c>
      <c r="N38">
        <v>132.9</v>
      </c>
      <c r="O38">
        <v>122.7</v>
      </c>
      <c r="P38">
        <v>135.30000000000001</v>
      </c>
      <c r="Q38">
        <v>131.30000000000001</v>
      </c>
      <c r="R38">
        <v>135.19999999999999</v>
      </c>
      <c r="S38">
        <v>130.30000000000001</v>
      </c>
      <c r="T38">
        <v>125.1</v>
      </c>
      <c r="U38">
        <v>129.5</v>
      </c>
      <c r="V38">
        <v>123.4</v>
      </c>
      <c r="W38">
        <v>122.7</v>
      </c>
      <c r="X38">
        <v>124.2</v>
      </c>
      <c r="Y38">
        <v>122</v>
      </c>
      <c r="Z38">
        <v>111.1</v>
      </c>
      <c r="AA38">
        <v>119.8</v>
      </c>
      <c r="AB38">
        <v>126.3</v>
      </c>
      <c r="AC38">
        <v>114.5</v>
      </c>
      <c r="AD38">
        <v>118.5</v>
      </c>
      <c r="AE38">
        <v>126.3</v>
      </c>
      <c r="AF38">
        <v>1691.7</v>
      </c>
      <c r="AG38">
        <v>384.9</v>
      </c>
      <c r="AH38">
        <v>836.4</v>
      </c>
      <c r="AI38">
        <v>3294.2999999999997</v>
      </c>
      <c r="AJ38">
        <v>39.879094571428574</v>
      </c>
    </row>
    <row r="39" spans="1:36" x14ac:dyDescent="0.25">
      <c r="A39" t="s">
        <v>104</v>
      </c>
      <c r="B39">
        <v>2016</v>
      </c>
      <c r="C39" t="s">
        <v>116</v>
      </c>
      <c r="D39" t="s">
        <v>1251</v>
      </c>
      <c r="E39">
        <v>126.4</v>
      </c>
      <c r="F39">
        <v>134.19999999999999</v>
      </c>
      <c r="G39">
        <v>128.69999999999999</v>
      </c>
      <c r="H39">
        <v>130.30000000000001</v>
      </c>
      <c r="I39">
        <v>114.8</v>
      </c>
      <c r="J39">
        <v>124.9</v>
      </c>
      <c r="K39">
        <v>130.30000000000001</v>
      </c>
      <c r="L39">
        <v>167.4</v>
      </c>
      <c r="M39">
        <v>98.8</v>
      </c>
      <c r="N39">
        <v>133.6</v>
      </c>
      <c r="O39">
        <v>123</v>
      </c>
      <c r="P39">
        <v>135.80000000000001</v>
      </c>
      <c r="Q39">
        <v>129.9</v>
      </c>
      <c r="R39">
        <v>135.9</v>
      </c>
      <c r="S39">
        <v>130.9</v>
      </c>
      <c r="T39">
        <v>125.8</v>
      </c>
      <c r="U39">
        <v>130.19999999999999</v>
      </c>
      <c r="V39">
        <v>124.4</v>
      </c>
      <c r="W39">
        <v>123.1</v>
      </c>
      <c r="X39">
        <v>124.6</v>
      </c>
      <c r="Y39">
        <v>122.5</v>
      </c>
      <c r="Z39">
        <v>111.4</v>
      </c>
      <c r="AA39">
        <v>120.3</v>
      </c>
      <c r="AB39">
        <v>126.6</v>
      </c>
      <c r="AC39">
        <v>116.6</v>
      </c>
      <c r="AD39">
        <v>119.1</v>
      </c>
      <c r="AE39">
        <v>126</v>
      </c>
      <c r="AF39">
        <v>1678.1</v>
      </c>
      <c r="AG39">
        <v>386.9</v>
      </c>
      <c r="AH39">
        <v>841.1</v>
      </c>
      <c r="AI39">
        <v>3289.5</v>
      </c>
      <c r="AJ39">
        <v>45.006805849999999</v>
      </c>
    </row>
    <row r="40" spans="1:36" x14ac:dyDescent="0.25">
      <c r="A40" t="s">
        <v>104</v>
      </c>
      <c r="B40">
        <v>2016</v>
      </c>
      <c r="C40" t="s">
        <v>138</v>
      </c>
      <c r="D40" t="s">
        <v>1252</v>
      </c>
      <c r="E40">
        <v>126.5</v>
      </c>
      <c r="F40">
        <v>135.1</v>
      </c>
      <c r="G40">
        <v>124.6</v>
      </c>
      <c r="H40">
        <v>130.19999999999999</v>
      </c>
      <c r="I40">
        <v>114.5</v>
      </c>
      <c r="J40">
        <v>126.2</v>
      </c>
      <c r="K40">
        <v>129.80000000000001</v>
      </c>
      <c r="L40">
        <v>164.3</v>
      </c>
      <c r="M40">
        <v>100.9</v>
      </c>
      <c r="N40">
        <v>133.9</v>
      </c>
      <c r="O40">
        <v>123.1</v>
      </c>
      <c r="P40">
        <v>136.30000000000001</v>
      </c>
      <c r="Q40">
        <v>129.80000000000001</v>
      </c>
      <c r="R40">
        <v>136.5</v>
      </c>
      <c r="S40">
        <v>131.30000000000001</v>
      </c>
      <c r="T40">
        <v>126.1</v>
      </c>
      <c r="U40">
        <v>130.5</v>
      </c>
      <c r="V40">
        <v>124.9</v>
      </c>
      <c r="W40">
        <v>122.4</v>
      </c>
      <c r="X40">
        <v>125.1</v>
      </c>
      <c r="Y40">
        <v>122.9</v>
      </c>
      <c r="Z40">
        <v>110.9</v>
      </c>
      <c r="AA40">
        <v>120.6</v>
      </c>
      <c r="AB40">
        <v>126.9</v>
      </c>
      <c r="AC40">
        <v>117.3</v>
      </c>
      <c r="AD40">
        <v>119.3</v>
      </c>
      <c r="AE40">
        <v>126</v>
      </c>
      <c r="AF40">
        <v>1675.2</v>
      </c>
      <c r="AG40">
        <v>387.9</v>
      </c>
      <c r="AH40">
        <v>842.99999999999989</v>
      </c>
      <c r="AI40">
        <v>3289.9</v>
      </c>
      <c r="AJ40">
        <v>46.963111931818183</v>
      </c>
    </row>
    <row r="41" spans="1:36" x14ac:dyDescent="0.25">
      <c r="A41" t="s">
        <v>104</v>
      </c>
      <c r="B41">
        <v>2016</v>
      </c>
      <c r="C41" t="s">
        <v>154</v>
      </c>
      <c r="D41" t="s">
        <v>1253</v>
      </c>
      <c r="E41">
        <v>126.6</v>
      </c>
      <c r="F41">
        <v>136.80000000000001</v>
      </c>
      <c r="G41">
        <v>122</v>
      </c>
      <c r="H41">
        <v>130.9</v>
      </c>
      <c r="I41">
        <v>114.8</v>
      </c>
      <c r="J41">
        <v>134.80000000000001</v>
      </c>
      <c r="K41">
        <v>135</v>
      </c>
      <c r="L41">
        <v>167.5</v>
      </c>
      <c r="M41">
        <v>106.4</v>
      </c>
      <c r="N41">
        <v>134.4</v>
      </c>
      <c r="O41">
        <v>123.6</v>
      </c>
      <c r="P41">
        <v>136.69999999999999</v>
      </c>
      <c r="Q41">
        <v>131.80000000000001</v>
      </c>
      <c r="R41">
        <v>137.1</v>
      </c>
      <c r="S41">
        <v>131.80000000000001</v>
      </c>
      <c r="T41">
        <v>126.4</v>
      </c>
      <c r="U41">
        <v>131</v>
      </c>
      <c r="V41">
        <v>125.6</v>
      </c>
      <c r="W41">
        <v>122.3</v>
      </c>
      <c r="X41">
        <v>125.5</v>
      </c>
      <c r="Y41">
        <v>123.2</v>
      </c>
      <c r="Z41">
        <v>112.1</v>
      </c>
      <c r="AA41">
        <v>121.1</v>
      </c>
      <c r="AB41">
        <v>127.7</v>
      </c>
      <c r="AC41">
        <v>118.1</v>
      </c>
      <c r="AD41">
        <v>120</v>
      </c>
      <c r="AE41">
        <v>127.3</v>
      </c>
      <c r="AF41">
        <v>1701.3</v>
      </c>
      <c r="AG41">
        <v>389.20000000000005</v>
      </c>
      <c r="AH41">
        <v>847.7</v>
      </c>
      <c r="AI41">
        <v>3323.2</v>
      </c>
      <c r="AJ41">
        <v>43.519136674999999</v>
      </c>
    </row>
    <row r="42" spans="1:36" x14ac:dyDescent="0.25">
      <c r="A42" t="s">
        <v>104</v>
      </c>
      <c r="B42">
        <v>2016</v>
      </c>
      <c r="C42" t="s">
        <v>167</v>
      </c>
      <c r="D42" t="s">
        <v>1254</v>
      </c>
      <c r="E42">
        <v>126.8</v>
      </c>
      <c r="F42">
        <v>139.1</v>
      </c>
      <c r="G42">
        <v>125.4</v>
      </c>
      <c r="H42">
        <v>131.69999999999999</v>
      </c>
      <c r="I42">
        <v>115</v>
      </c>
      <c r="J42">
        <v>136</v>
      </c>
      <c r="K42">
        <v>145.1</v>
      </c>
      <c r="L42">
        <v>171.7</v>
      </c>
      <c r="M42">
        <v>108.7</v>
      </c>
      <c r="N42">
        <v>135.30000000000001</v>
      </c>
      <c r="O42">
        <v>124.2</v>
      </c>
      <c r="P42">
        <v>137.4</v>
      </c>
      <c r="Q42">
        <v>134</v>
      </c>
      <c r="R42">
        <v>137.69999999999999</v>
      </c>
      <c r="S42">
        <v>132.19999999999999</v>
      </c>
      <c r="T42">
        <v>126.8</v>
      </c>
      <c r="U42">
        <v>131.4</v>
      </c>
      <c r="V42">
        <v>126</v>
      </c>
      <c r="W42">
        <v>122.7</v>
      </c>
      <c r="X42">
        <v>126</v>
      </c>
      <c r="Y42">
        <v>123.7</v>
      </c>
      <c r="Z42">
        <v>112.8</v>
      </c>
      <c r="AA42">
        <v>121.5</v>
      </c>
      <c r="AB42">
        <v>128.5</v>
      </c>
      <c r="AC42">
        <v>119.2</v>
      </c>
      <c r="AD42">
        <v>120.7</v>
      </c>
      <c r="AE42">
        <v>128.6</v>
      </c>
      <c r="AF42">
        <v>1730.4</v>
      </c>
      <c r="AG42">
        <v>390.4</v>
      </c>
      <c r="AH42">
        <v>852.40000000000009</v>
      </c>
      <c r="AI42">
        <v>3359.6</v>
      </c>
      <c r="AJ42">
        <v>44.384978928571435</v>
      </c>
    </row>
    <row r="43" spans="1:36" x14ac:dyDescent="0.25">
      <c r="A43" t="s">
        <v>104</v>
      </c>
      <c r="B43">
        <v>2016</v>
      </c>
      <c r="C43" t="s">
        <v>177</v>
      </c>
      <c r="D43" t="s">
        <v>1255</v>
      </c>
      <c r="E43">
        <v>127.7</v>
      </c>
      <c r="F43">
        <v>140.5</v>
      </c>
      <c r="G43">
        <v>128.30000000000001</v>
      </c>
      <c r="H43">
        <v>132.6</v>
      </c>
      <c r="I43">
        <v>115.5</v>
      </c>
      <c r="J43">
        <v>136.5</v>
      </c>
      <c r="K43">
        <v>159.69999999999999</v>
      </c>
      <c r="L43">
        <v>174.3</v>
      </c>
      <c r="M43">
        <v>109.9</v>
      </c>
      <c r="N43">
        <v>136.30000000000001</v>
      </c>
      <c r="O43">
        <v>124.4</v>
      </c>
      <c r="P43">
        <v>138.1</v>
      </c>
      <c r="Q43">
        <v>136.80000000000001</v>
      </c>
      <c r="R43">
        <v>138.69999999999999</v>
      </c>
      <c r="S43">
        <v>132.9</v>
      </c>
      <c r="T43">
        <v>127.2</v>
      </c>
      <c r="U43">
        <v>132</v>
      </c>
      <c r="V43">
        <v>125.5</v>
      </c>
      <c r="W43">
        <v>123.3</v>
      </c>
      <c r="X43">
        <v>126.4</v>
      </c>
      <c r="Y43">
        <v>124.1</v>
      </c>
      <c r="Z43">
        <v>114.2</v>
      </c>
      <c r="AA43">
        <v>121.7</v>
      </c>
      <c r="AB43">
        <v>129.69999999999999</v>
      </c>
      <c r="AC43">
        <v>119.4</v>
      </c>
      <c r="AD43">
        <v>121.5</v>
      </c>
      <c r="AE43">
        <v>130.1</v>
      </c>
      <c r="AF43">
        <v>1760.6</v>
      </c>
      <c r="AG43">
        <v>392.1</v>
      </c>
      <c r="AH43">
        <v>856.99999999999989</v>
      </c>
      <c r="AI43">
        <v>3397.2</v>
      </c>
      <c r="AJ43">
        <v>44.480860166666659</v>
      </c>
    </row>
    <row r="44" spans="1:36" x14ac:dyDescent="0.25">
      <c r="A44" t="s">
        <v>104</v>
      </c>
      <c r="B44">
        <v>2016</v>
      </c>
      <c r="C44" t="s">
        <v>194</v>
      </c>
      <c r="D44" t="s">
        <v>1256</v>
      </c>
      <c r="E44">
        <v>128.5</v>
      </c>
      <c r="F44">
        <v>141.19999999999999</v>
      </c>
      <c r="G44">
        <v>132.30000000000001</v>
      </c>
      <c r="H44">
        <v>133.5</v>
      </c>
      <c r="I44">
        <v>116.4</v>
      </c>
      <c r="J44">
        <v>137.80000000000001</v>
      </c>
      <c r="K44">
        <v>165.4</v>
      </c>
      <c r="L44">
        <v>177.4</v>
      </c>
      <c r="M44">
        <v>111.3</v>
      </c>
      <c r="N44">
        <v>137.5</v>
      </c>
      <c r="O44">
        <v>125</v>
      </c>
      <c r="P44">
        <v>138.80000000000001</v>
      </c>
      <c r="Q44">
        <v>138.4</v>
      </c>
      <c r="R44">
        <v>139.30000000000001</v>
      </c>
      <c r="S44">
        <v>133.5</v>
      </c>
      <c r="T44">
        <v>127.6</v>
      </c>
      <c r="U44">
        <v>132.69999999999999</v>
      </c>
      <c r="V44">
        <v>126.4</v>
      </c>
      <c r="W44">
        <v>123.4</v>
      </c>
      <c r="X44">
        <v>126.9</v>
      </c>
      <c r="Y44">
        <v>124.5</v>
      </c>
      <c r="Z44">
        <v>113.9</v>
      </c>
      <c r="AA44">
        <v>122.4</v>
      </c>
      <c r="AB44">
        <v>130.80000000000001</v>
      </c>
      <c r="AC44">
        <v>120.5</v>
      </c>
      <c r="AD44">
        <v>121.9</v>
      </c>
      <c r="AE44">
        <v>131.1</v>
      </c>
      <c r="AF44">
        <v>1783.5</v>
      </c>
      <c r="AG44">
        <v>393.8</v>
      </c>
      <c r="AH44">
        <v>860.9</v>
      </c>
      <c r="AI44">
        <v>3427.3000000000006</v>
      </c>
      <c r="AJ44">
        <v>49.252621083333331</v>
      </c>
    </row>
    <row r="45" spans="1:36" x14ac:dyDescent="0.25">
      <c r="A45" t="s">
        <v>104</v>
      </c>
      <c r="B45">
        <v>2016</v>
      </c>
      <c r="C45" t="s">
        <v>213</v>
      </c>
      <c r="D45" t="s">
        <v>1257</v>
      </c>
      <c r="E45">
        <v>129.30000000000001</v>
      </c>
      <c r="F45">
        <v>139.30000000000001</v>
      </c>
      <c r="G45">
        <v>131.6</v>
      </c>
      <c r="H45">
        <v>134.1</v>
      </c>
      <c r="I45">
        <v>116.9</v>
      </c>
      <c r="J45">
        <v>138.1</v>
      </c>
      <c r="K45">
        <v>159.1</v>
      </c>
      <c r="L45">
        <v>175.6</v>
      </c>
      <c r="M45">
        <v>112.9</v>
      </c>
      <c r="N45">
        <v>138.1</v>
      </c>
      <c r="O45">
        <v>125.5</v>
      </c>
      <c r="P45">
        <v>139.5</v>
      </c>
      <c r="Q45">
        <v>137.9</v>
      </c>
      <c r="R45">
        <v>140.19999999999999</v>
      </c>
      <c r="S45">
        <v>134.1</v>
      </c>
      <c r="T45">
        <v>128.19999999999999</v>
      </c>
      <c r="U45">
        <v>133.19999999999999</v>
      </c>
      <c r="V45">
        <v>127.3</v>
      </c>
      <c r="W45">
        <v>123.6</v>
      </c>
      <c r="X45">
        <v>127.4</v>
      </c>
      <c r="Y45">
        <v>124.8</v>
      </c>
      <c r="Z45">
        <v>113.1</v>
      </c>
      <c r="AA45">
        <v>122.7</v>
      </c>
      <c r="AB45">
        <v>131.69999999999999</v>
      </c>
      <c r="AC45">
        <v>121.5</v>
      </c>
      <c r="AD45">
        <v>122.1</v>
      </c>
      <c r="AE45">
        <v>131.1</v>
      </c>
      <c r="AF45">
        <v>1777.9</v>
      </c>
      <c r="AG45">
        <v>395.49999999999994</v>
      </c>
      <c r="AH45">
        <v>863.3</v>
      </c>
      <c r="AI45">
        <v>3427.7999999999997</v>
      </c>
      <c r="AJ45">
        <v>44.456194318181822</v>
      </c>
    </row>
    <row r="46" spans="1:36" x14ac:dyDescent="0.25">
      <c r="A46" t="s">
        <v>104</v>
      </c>
      <c r="B46">
        <v>2016</v>
      </c>
      <c r="C46" t="s">
        <v>228</v>
      </c>
      <c r="D46" t="s">
        <v>1258</v>
      </c>
      <c r="E46">
        <v>129.9</v>
      </c>
      <c r="F46">
        <v>138</v>
      </c>
      <c r="G46">
        <v>130.5</v>
      </c>
      <c r="H46">
        <v>134.4</v>
      </c>
      <c r="I46">
        <v>117.2</v>
      </c>
      <c r="J46">
        <v>136.1</v>
      </c>
      <c r="K46">
        <v>150.69999999999999</v>
      </c>
      <c r="L46">
        <v>171.5</v>
      </c>
      <c r="M46">
        <v>113.8</v>
      </c>
      <c r="N46">
        <v>138.80000000000001</v>
      </c>
      <c r="O46">
        <v>126</v>
      </c>
      <c r="P46">
        <v>140.19999999999999</v>
      </c>
      <c r="Q46">
        <v>136.6</v>
      </c>
      <c r="R46">
        <v>141</v>
      </c>
      <c r="S46">
        <v>134.6</v>
      </c>
      <c r="T46">
        <v>128.6</v>
      </c>
      <c r="U46">
        <v>133.80000000000001</v>
      </c>
      <c r="V46">
        <v>127.9</v>
      </c>
      <c r="W46">
        <v>124.1</v>
      </c>
      <c r="X46">
        <v>127.9</v>
      </c>
      <c r="Y46">
        <v>125.4</v>
      </c>
      <c r="Z46">
        <v>114.3</v>
      </c>
      <c r="AA46">
        <v>122.9</v>
      </c>
      <c r="AB46">
        <v>131.80000000000001</v>
      </c>
      <c r="AC46">
        <v>122.1</v>
      </c>
      <c r="AD46">
        <v>122.8</v>
      </c>
      <c r="AE46">
        <v>130.9</v>
      </c>
      <c r="AF46">
        <v>1763.6999999999998</v>
      </c>
      <c r="AG46">
        <v>397</v>
      </c>
      <c r="AH46">
        <v>867.19999999999993</v>
      </c>
      <c r="AI46">
        <v>3420.8999999999996</v>
      </c>
      <c r="AJ46">
        <v>52.735649124999995</v>
      </c>
    </row>
    <row r="47" spans="1:36" x14ac:dyDescent="0.25">
      <c r="A47" t="s">
        <v>104</v>
      </c>
      <c r="B47">
        <v>2016</v>
      </c>
      <c r="C47" t="s">
        <v>238</v>
      </c>
      <c r="D47" t="s">
        <v>1259</v>
      </c>
      <c r="E47">
        <v>130.5</v>
      </c>
      <c r="F47">
        <v>137.9</v>
      </c>
      <c r="G47">
        <v>130.19999999999999</v>
      </c>
      <c r="H47">
        <v>134.80000000000001</v>
      </c>
      <c r="I47">
        <v>117.8</v>
      </c>
      <c r="J47">
        <v>134.69999999999999</v>
      </c>
      <c r="K47">
        <v>151.19999999999999</v>
      </c>
      <c r="L47">
        <v>172.1</v>
      </c>
      <c r="M47">
        <v>114.1</v>
      </c>
      <c r="N47">
        <v>139.30000000000001</v>
      </c>
      <c r="O47">
        <v>126.1</v>
      </c>
      <c r="P47">
        <v>141.1</v>
      </c>
      <c r="Q47">
        <v>137</v>
      </c>
      <c r="R47">
        <v>141.80000000000001</v>
      </c>
      <c r="S47">
        <v>135.5</v>
      </c>
      <c r="T47">
        <v>129.1</v>
      </c>
      <c r="U47">
        <v>134.5</v>
      </c>
      <c r="V47">
        <v>128.69999999999999</v>
      </c>
      <c r="W47">
        <v>124.3</v>
      </c>
      <c r="X47">
        <v>128.4</v>
      </c>
      <c r="Y47">
        <v>126.1</v>
      </c>
      <c r="Z47">
        <v>115.2</v>
      </c>
      <c r="AA47">
        <v>123.5</v>
      </c>
      <c r="AB47">
        <v>132.4</v>
      </c>
      <c r="AC47">
        <v>122.1</v>
      </c>
      <c r="AD47">
        <v>123.4</v>
      </c>
      <c r="AE47">
        <v>131.4</v>
      </c>
      <c r="AF47">
        <v>1766.7999999999995</v>
      </c>
      <c r="AG47">
        <v>399.1</v>
      </c>
      <c r="AH47">
        <v>871.1</v>
      </c>
      <c r="AI47">
        <v>3431.7999999999997</v>
      </c>
      <c r="AJ47">
        <v>54.077528250000015</v>
      </c>
    </row>
    <row r="48" spans="1:36" x14ac:dyDescent="0.25">
      <c r="A48" t="s">
        <v>104</v>
      </c>
      <c r="B48">
        <v>2016</v>
      </c>
      <c r="C48" t="s">
        <v>264</v>
      </c>
      <c r="D48" t="s">
        <v>1260</v>
      </c>
      <c r="E48">
        <v>131.4</v>
      </c>
      <c r="F48">
        <v>137.80000000000001</v>
      </c>
      <c r="G48">
        <v>132</v>
      </c>
      <c r="H48">
        <v>135</v>
      </c>
      <c r="I48">
        <v>118</v>
      </c>
      <c r="J48">
        <v>134.1</v>
      </c>
      <c r="K48">
        <v>141.9</v>
      </c>
      <c r="L48">
        <v>171.7</v>
      </c>
      <c r="M48">
        <v>114.1</v>
      </c>
      <c r="N48">
        <v>139.69999999999999</v>
      </c>
      <c r="O48">
        <v>126.2</v>
      </c>
      <c r="P48">
        <v>141.80000000000001</v>
      </c>
      <c r="Q48">
        <v>136.1</v>
      </c>
      <c r="R48">
        <v>142</v>
      </c>
      <c r="S48">
        <v>135.80000000000001</v>
      </c>
      <c r="T48">
        <v>129.30000000000001</v>
      </c>
      <c r="U48">
        <v>135</v>
      </c>
      <c r="V48">
        <v>129.1</v>
      </c>
      <c r="W48">
        <v>125</v>
      </c>
      <c r="X48">
        <v>128.6</v>
      </c>
      <c r="Y48">
        <v>126.4</v>
      </c>
      <c r="Z48">
        <v>115.7</v>
      </c>
      <c r="AA48">
        <v>124</v>
      </c>
      <c r="AB48">
        <v>132.80000000000001</v>
      </c>
      <c r="AC48">
        <v>122.6</v>
      </c>
      <c r="AD48">
        <v>123.8</v>
      </c>
      <c r="AE48">
        <v>131.19999999999999</v>
      </c>
      <c r="AF48">
        <v>1759.8</v>
      </c>
      <c r="AG48">
        <v>400.1</v>
      </c>
      <c r="AH48">
        <v>873.9</v>
      </c>
      <c r="AI48">
        <v>3429.9</v>
      </c>
      <c r="AJ48">
        <v>54.86268470000001</v>
      </c>
    </row>
    <row r="49" spans="1:36" x14ac:dyDescent="0.25">
      <c r="A49" t="s">
        <v>104</v>
      </c>
      <c r="B49">
        <v>2016</v>
      </c>
      <c r="C49" t="s">
        <v>273</v>
      </c>
      <c r="D49" t="s">
        <v>1261</v>
      </c>
      <c r="E49">
        <v>132.30000000000001</v>
      </c>
      <c r="F49">
        <v>137.6</v>
      </c>
      <c r="G49">
        <v>132.9</v>
      </c>
      <c r="H49">
        <v>135.1</v>
      </c>
      <c r="I49">
        <v>118.6</v>
      </c>
      <c r="J49">
        <v>132.69999999999999</v>
      </c>
      <c r="K49">
        <v>125.3</v>
      </c>
      <c r="L49">
        <v>168.7</v>
      </c>
      <c r="M49">
        <v>114.4</v>
      </c>
      <c r="N49">
        <v>140.19999999999999</v>
      </c>
      <c r="O49">
        <v>126.6</v>
      </c>
      <c r="P49">
        <v>142.30000000000001</v>
      </c>
      <c r="Q49">
        <v>134</v>
      </c>
      <c r="R49">
        <v>143.1</v>
      </c>
      <c r="S49">
        <v>136.30000000000001</v>
      </c>
      <c r="T49">
        <v>129.80000000000001</v>
      </c>
      <c r="U49">
        <v>135.4</v>
      </c>
      <c r="V49">
        <v>128.5</v>
      </c>
      <c r="W49">
        <v>126.6</v>
      </c>
      <c r="X49">
        <v>129.19999999999999</v>
      </c>
      <c r="Y49">
        <v>126.9</v>
      </c>
      <c r="Z49">
        <v>116</v>
      </c>
      <c r="AA49">
        <v>124.2</v>
      </c>
      <c r="AB49">
        <v>133.1</v>
      </c>
      <c r="AC49">
        <v>121.1</v>
      </c>
      <c r="AD49">
        <v>123.9</v>
      </c>
      <c r="AE49">
        <v>130.4</v>
      </c>
      <c r="AF49">
        <v>1740.7</v>
      </c>
      <c r="AG49">
        <v>401.5</v>
      </c>
      <c r="AH49">
        <v>874.4</v>
      </c>
      <c r="AI49">
        <v>3414.7999999999997</v>
      </c>
      <c r="AJ49">
        <v>51.469629652173914</v>
      </c>
    </row>
    <row r="50" spans="1:36" x14ac:dyDescent="0.25">
      <c r="A50" t="s">
        <v>104</v>
      </c>
      <c r="B50">
        <v>2017</v>
      </c>
      <c r="C50" t="s">
        <v>62</v>
      </c>
      <c r="D50" t="s">
        <v>1262</v>
      </c>
      <c r="E50">
        <v>132.80000000000001</v>
      </c>
      <c r="F50">
        <v>138.19999999999999</v>
      </c>
      <c r="G50">
        <v>132.19999999999999</v>
      </c>
      <c r="H50">
        <v>135.4</v>
      </c>
      <c r="I50">
        <v>119.1</v>
      </c>
      <c r="J50">
        <v>133</v>
      </c>
      <c r="K50">
        <v>119.4</v>
      </c>
      <c r="L50">
        <v>159.5</v>
      </c>
      <c r="M50">
        <v>115.6</v>
      </c>
      <c r="N50">
        <v>139.6</v>
      </c>
      <c r="O50">
        <v>126.6</v>
      </c>
      <c r="P50">
        <v>142.80000000000001</v>
      </c>
      <c r="Q50">
        <v>133.1</v>
      </c>
      <c r="R50">
        <v>143.80000000000001</v>
      </c>
      <c r="S50">
        <v>136.6</v>
      </c>
      <c r="T50">
        <v>130.19999999999999</v>
      </c>
      <c r="U50">
        <v>135.6</v>
      </c>
      <c r="V50">
        <v>129.6</v>
      </c>
      <c r="W50">
        <v>126.8</v>
      </c>
      <c r="X50">
        <v>129.4</v>
      </c>
      <c r="Y50">
        <v>127.1</v>
      </c>
      <c r="Z50">
        <v>117</v>
      </c>
      <c r="AA50">
        <v>124.2</v>
      </c>
      <c r="AB50">
        <v>133.30000000000001</v>
      </c>
      <c r="AC50">
        <v>121.7</v>
      </c>
      <c r="AD50">
        <v>124.4</v>
      </c>
      <c r="AE50">
        <v>130.30000000000001</v>
      </c>
      <c r="AF50">
        <v>1727.2999999999995</v>
      </c>
      <c r="AG50">
        <v>402.4</v>
      </c>
      <c r="AH50">
        <v>877.1</v>
      </c>
      <c r="AI50">
        <v>3406.9999999999995</v>
      </c>
      <c r="AJ50">
        <v>52.490691055555551</v>
      </c>
    </row>
    <row r="51" spans="1:36" x14ac:dyDescent="0.25">
      <c r="A51" t="s">
        <v>104</v>
      </c>
      <c r="B51">
        <v>2017</v>
      </c>
      <c r="C51" t="s">
        <v>116</v>
      </c>
      <c r="D51" t="s">
        <v>1263</v>
      </c>
      <c r="E51">
        <v>133.1</v>
      </c>
      <c r="F51">
        <v>138.80000000000001</v>
      </c>
      <c r="G51">
        <v>129.30000000000001</v>
      </c>
      <c r="H51">
        <v>135.80000000000001</v>
      </c>
      <c r="I51">
        <v>119.2</v>
      </c>
      <c r="J51">
        <v>135.30000000000001</v>
      </c>
      <c r="K51">
        <v>119.5</v>
      </c>
      <c r="L51">
        <v>152.19999999999999</v>
      </c>
      <c r="M51">
        <v>117.3</v>
      </c>
      <c r="N51">
        <v>138.69999999999999</v>
      </c>
      <c r="O51">
        <v>126.9</v>
      </c>
      <c r="P51">
        <v>143.19999999999999</v>
      </c>
      <c r="Q51">
        <v>133</v>
      </c>
      <c r="R51">
        <v>144.4</v>
      </c>
      <c r="S51">
        <v>136.80000000000001</v>
      </c>
      <c r="T51">
        <v>130.30000000000001</v>
      </c>
      <c r="U51">
        <v>135.9</v>
      </c>
      <c r="V51">
        <v>130.5</v>
      </c>
      <c r="W51">
        <v>127.9</v>
      </c>
      <c r="X51">
        <v>129.69999999999999</v>
      </c>
      <c r="Y51">
        <v>127.4</v>
      </c>
      <c r="Z51">
        <v>117.4</v>
      </c>
      <c r="AA51">
        <v>124.6</v>
      </c>
      <c r="AB51">
        <v>133.4</v>
      </c>
      <c r="AC51">
        <v>122.6</v>
      </c>
      <c r="AD51">
        <v>124.8</v>
      </c>
      <c r="AE51">
        <v>130.6</v>
      </c>
      <c r="AF51">
        <v>1722.3000000000002</v>
      </c>
      <c r="AG51">
        <v>403</v>
      </c>
      <c r="AH51">
        <v>879.9</v>
      </c>
      <c r="AI51">
        <v>3408.0000000000005</v>
      </c>
      <c r="AJ51">
        <v>50.567623025000003</v>
      </c>
    </row>
    <row r="52" spans="1:36" x14ac:dyDescent="0.25">
      <c r="A52" t="s">
        <v>104</v>
      </c>
      <c r="B52">
        <v>2017</v>
      </c>
      <c r="C52" t="s">
        <v>138</v>
      </c>
      <c r="D52" t="s">
        <v>1264</v>
      </c>
      <c r="E52">
        <v>133.30000000000001</v>
      </c>
      <c r="F52">
        <v>139</v>
      </c>
      <c r="G52">
        <v>128.6</v>
      </c>
      <c r="H52">
        <v>136.30000000000001</v>
      </c>
      <c r="I52">
        <v>118.8</v>
      </c>
      <c r="J52">
        <v>138.30000000000001</v>
      </c>
      <c r="K52">
        <v>120.5</v>
      </c>
      <c r="L52">
        <v>143.9</v>
      </c>
      <c r="M52">
        <v>118</v>
      </c>
      <c r="N52">
        <v>137.9</v>
      </c>
      <c r="O52">
        <v>127.2</v>
      </c>
      <c r="P52">
        <v>144</v>
      </c>
      <c r="Q52">
        <v>133.1</v>
      </c>
      <c r="R52">
        <v>145.1</v>
      </c>
      <c r="S52">
        <v>137.30000000000001</v>
      </c>
      <c r="T52">
        <v>130.6</v>
      </c>
      <c r="U52">
        <v>136.4</v>
      </c>
      <c r="V52">
        <v>131.1</v>
      </c>
      <c r="W52">
        <v>129.1</v>
      </c>
      <c r="X52">
        <v>130.1</v>
      </c>
      <c r="Y52">
        <v>127.8</v>
      </c>
      <c r="Z52">
        <v>117.6</v>
      </c>
      <c r="AA52">
        <v>125</v>
      </c>
      <c r="AB52">
        <v>133.80000000000001</v>
      </c>
      <c r="AC52">
        <v>122.6</v>
      </c>
      <c r="AD52">
        <v>125.1</v>
      </c>
      <c r="AE52">
        <v>130.9</v>
      </c>
      <c r="AF52">
        <v>1718.9</v>
      </c>
      <c r="AG52">
        <v>404.29999999999995</v>
      </c>
      <c r="AH52">
        <v>882</v>
      </c>
      <c r="AI52">
        <v>3410.4999999999995</v>
      </c>
      <c r="AJ52">
        <v>46.555774</v>
      </c>
    </row>
    <row r="53" spans="1:36" x14ac:dyDescent="0.25">
      <c r="A53" t="s">
        <v>104</v>
      </c>
      <c r="B53">
        <v>2017</v>
      </c>
      <c r="C53" t="s">
        <v>154</v>
      </c>
      <c r="D53" t="s">
        <v>1265</v>
      </c>
      <c r="E53">
        <v>133</v>
      </c>
      <c r="F53">
        <v>139.4</v>
      </c>
      <c r="G53">
        <v>126.1</v>
      </c>
      <c r="H53">
        <v>137.19999999999999</v>
      </c>
      <c r="I53">
        <v>118.4</v>
      </c>
      <c r="J53">
        <v>139.9</v>
      </c>
      <c r="K53">
        <v>123.4</v>
      </c>
      <c r="L53">
        <v>140.9</v>
      </c>
      <c r="M53">
        <v>118.5</v>
      </c>
      <c r="N53">
        <v>136.5</v>
      </c>
      <c r="O53">
        <v>127.4</v>
      </c>
      <c r="P53">
        <v>144.19999999999999</v>
      </c>
      <c r="Q53">
        <v>133.5</v>
      </c>
      <c r="R53">
        <v>145.4</v>
      </c>
      <c r="S53">
        <v>138</v>
      </c>
      <c r="T53">
        <v>131.1</v>
      </c>
      <c r="U53">
        <v>137</v>
      </c>
      <c r="V53">
        <v>131.69999999999999</v>
      </c>
      <c r="W53">
        <v>129.80000000000001</v>
      </c>
      <c r="X53">
        <v>130.4</v>
      </c>
      <c r="Y53">
        <v>128.1</v>
      </c>
      <c r="Z53">
        <v>116.6</v>
      </c>
      <c r="AA53">
        <v>125.1</v>
      </c>
      <c r="AB53">
        <v>134.5</v>
      </c>
      <c r="AC53">
        <v>123.1</v>
      </c>
      <c r="AD53">
        <v>125.1</v>
      </c>
      <c r="AE53">
        <v>131.1</v>
      </c>
      <c r="AF53">
        <v>1718.4</v>
      </c>
      <c r="AG53">
        <v>406.1</v>
      </c>
      <c r="AH53">
        <v>882.90000000000009</v>
      </c>
      <c r="AI53">
        <v>3414.3</v>
      </c>
      <c r="AJ53">
        <v>47.857632880952387</v>
      </c>
    </row>
    <row r="54" spans="1:36" x14ac:dyDescent="0.25">
      <c r="A54" t="s">
        <v>104</v>
      </c>
      <c r="B54">
        <v>2017</v>
      </c>
      <c r="C54" t="s">
        <v>167</v>
      </c>
      <c r="D54" t="s">
        <v>1266</v>
      </c>
      <c r="E54">
        <v>132.9</v>
      </c>
      <c r="F54">
        <v>141.6</v>
      </c>
      <c r="G54">
        <v>126.3</v>
      </c>
      <c r="H54">
        <v>137.69999999999999</v>
      </c>
      <c r="I54">
        <v>118.1</v>
      </c>
      <c r="J54">
        <v>137.9</v>
      </c>
      <c r="K54">
        <v>125.6</v>
      </c>
      <c r="L54">
        <v>138.30000000000001</v>
      </c>
      <c r="M54">
        <v>119.4</v>
      </c>
      <c r="N54">
        <v>136</v>
      </c>
      <c r="O54">
        <v>127.6</v>
      </c>
      <c r="P54">
        <v>144.5</v>
      </c>
      <c r="Q54">
        <v>133.69999999999999</v>
      </c>
      <c r="R54">
        <v>146.19999999999999</v>
      </c>
      <c r="S54">
        <v>138.19999999999999</v>
      </c>
      <c r="T54">
        <v>131.4</v>
      </c>
      <c r="U54">
        <v>137.19999999999999</v>
      </c>
      <c r="V54">
        <v>132.1</v>
      </c>
      <c r="W54">
        <v>129.4</v>
      </c>
      <c r="X54">
        <v>130.9</v>
      </c>
      <c r="Y54">
        <v>128.4</v>
      </c>
      <c r="Z54">
        <v>116.7</v>
      </c>
      <c r="AA54">
        <v>125.7</v>
      </c>
      <c r="AB54">
        <v>134.80000000000001</v>
      </c>
      <c r="AC54">
        <v>123</v>
      </c>
      <c r="AD54">
        <v>125.3</v>
      </c>
      <c r="AE54">
        <v>131.4</v>
      </c>
      <c r="AF54">
        <v>1719.6000000000001</v>
      </c>
      <c r="AG54">
        <v>406.8</v>
      </c>
      <c r="AH54">
        <v>884.8</v>
      </c>
      <c r="AI54">
        <v>3418.8999999999996</v>
      </c>
      <c r="AJ54">
        <v>50.633570880952391</v>
      </c>
    </row>
    <row r="55" spans="1:36" x14ac:dyDescent="0.25">
      <c r="A55" t="s">
        <v>104</v>
      </c>
      <c r="B55">
        <v>2017</v>
      </c>
      <c r="C55" t="s">
        <v>177</v>
      </c>
      <c r="D55" t="s">
        <v>1267</v>
      </c>
      <c r="E55">
        <v>133.30000000000001</v>
      </c>
      <c r="F55">
        <v>145.5</v>
      </c>
      <c r="G55">
        <v>128.1</v>
      </c>
      <c r="H55">
        <v>138.1</v>
      </c>
      <c r="I55">
        <v>118.2</v>
      </c>
      <c r="J55">
        <v>139.19999999999999</v>
      </c>
      <c r="K55">
        <v>133.30000000000001</v>
      </c>
      <c r="L55">
        <v>136.19999999999999</v>
      </c>
      <c r="M55">
        <v>119.6</v>
      </c>
      <c r="N55">
        <v>135.30000000000001</v>
      </c>
      <c r="O55">
        <v>127.8</v>
      </c>
      <c r="P55">
        <v>144.9</v>
      </c>
      <c r="Q55">
        <v>135.19999999999999</v>
      </c>
      <c r="R55">
        <v>146.5</v>
      </c>
      <c r="S55">
        <v>138.5</v>
      </c>
      <c r="T55">
        <v>131.69999999999999</v>
      </c>
      <c r="U55">
        <v>137.5</v>
      </c>
      <c r="V55">
        <v>131.4</v>
      </c>
      <c r="W55">
        <v>128.80000000000001</v>
      </c>
      <c r="X55">
        <v>131.19999999999999</v>
      </c>
      <c r="Y55">
        <v>128.5</v>
      </c>
      <c r="Z55">
        <v>116.5</v>
      </c>
      <c r="AA55">
        <v>125.9</v>
      </c>
      <c r="AB55">
        <v>135.4</v>
      </c>
      <c r="AC55">
        <v>123.4</v>
      </c>
      <c r="AD55">
        <v>125.5</v>
      </c>
      <c r="AE55">
        <v>132</v>
      </c>
      <c r="AF55">
        <v>1734.7</v>
      </c>
      <c r="AG55">
        <v>407.7</v>
      </c>
      <c r="AH55">
        <v>886.4</v>
      </c>
      <c r="AI55">
        <v>3435.5000000000005</v>
      </c>
      <c r="AJ55">
        <v>54.523307750000001</v>
      </c>
    </row>
    <row r="56" spans="1:36" x14ac:dyDescent="0.25">
      <c r="A56" t="s">
        <v>104</v>
      </c>
      <c r="B56">
        <v>2017</v>
      </c>
      <c r="C56" t="s">
        <v>194</v>
      </c>
      <c r="D56" t="s">
        <v>1268</v>
      </c>
      <c r="E56">
        <v>133.6</v>
      </c>
      <c r="F56">
        <v>145.69999999999999</v>
      </c>
      <c r="G56">
        <v>129.6</v>
      </c>
      <c r="H56">
        <v>138.5</v>
      </c>
      <c r="I56">
        <v>118.1</v>
      </c>
      <c r="J56">
        <v>141.80000000000001</v>
      </c>
      <c r="K56">
        <v>159.5</v>
      </c>
      <c r="L56">
        <v>133.6</v>
      </c>
      <c r="M56">
        <v>120.5</v>
      </c>
      <c r="N56">
        <v>135.19999999999999</v>
      </c>
      <c r="O56">
        <v>128.5</v>
      </c>
      <c r="P56">
        <v>145.80000000000001</v>
      </c>
      <c r="Q56">
        <v>139</v>
      </c>
      <c r="R56">
        <v>148.19999999999999</v>
      </c>
      <c r="S56">
        <v>139.30000000000001</v>
      </c>
      <c r="T56">
        <v>132.1</v>
      </c>
      <c r="U56">
        <v>138.30000000000001</v>
      </c>
      <c r="V56">
        <v>132.6</v>
      </c>
      <c r="W56">
        <v>129.4</v>
      </c>
      <c r="X56">
        <v>131.9</v>
      </c>
      <c r="Y56">
        <v>129.4</v>
      </c>
      <c r="Z56">
        <v>116</v>
      </c>
      <c r="AA56">
        <v>126.6</v>
      </c>
      <c r="AB56">
        <v>136.80000000000001</v>
      </c>
      <c r="AC56">
        <v>123.6</v>
      </c>
      <c r="AD56">
        <v>125.9</v>
      </c>
      <c r="AE56">
        <v>134.19999999999999</v>
      </c>
      <c r="AF56">
        <v>1769.3999999999999</v>
      </c>
      <c r="AG56">
        <v>409.7</v>
      </c>
      <c r="AH56">
        <v>890.2</v>
      </c>
      <c r="AI56">
        <v>3479.5</v>
      </c>
      <c r="AJ56">
        <v>56.059518095238097</v>
      </c>
    </row>
    <row r="57" spans="1:36" x14ac:dyDescent="0.25">
      <c r="A57" t="s">
        <v>104</v>
      </c>
      <c r="B57">
        <v>2017</v>
      </c>
      <c r="C57" t="s">
        <v>213</v>
      </c>
      <c r="D57" t="s">
        <v>1269</v>
      </c>
      <c r="E57">
        <v>134.30000000000001</v>
      </c>
      <c r="F57">
        <v>143.4</v>
      </c>
      <c r="G57">
        <v>129.30000000000001</v>
      </c>
      <c r="H57">
        <v>139</v>
      </c>
      <c r="I57">
        <v>118.1</v>
      </c>
      <c r="J57">
        <v>145.5</v>
      </c>
      <c r="K57">
        <v>168.6</v>
      </c>
      <c r="L57">
        <v>132.69999999999999</v>
      </c>
      <c r="M57">
        <v>121.2</v>
      </c>
      <c r="N57">
        <v>135.6</v>
      </c>
      <c r="O57">
        <v>128.69999999999999</v>
      </c>
      <c r="P57">
        <v>146.80000000000001</v>
      </c>
      <c r="Q57">
        <v>140.6</v>
      </c>
      <c r="R57">
        <v>149.80000000000001</v>
      </c>
      <c r="S57">
        <v>140.30000000000001</v>
      </c>
      <c r="T57">
        <v>133</v>
      </c>
      <c r="U57">
        <v>139.30000000000001</v>
      </c>
      <c r="V57">
        <v>134.4</v>
      </c>
      <c r="W57">
        <v>129.80000000000001</v>
      </c>
      <c r="X57">
        <v>132.80000000000001</v>
      </c>
      <c r="Y57">
        <v>130.19999999999999</v>
      </c>
      <c r="Z57">
        <v>117.3</v>
      </c>
      <c r="AA57">
        <v>127.3</v>
      </c>
      <c r="AB57">
        <v>137.6</v>
      </c>
      <c r="AC57">
        <v>124.5</v>
      </c>
      <c r="AD57">
        <v>126.8</v>
      </c>
      <c r="AE57">
        <v>135.4</v>
      </c>
      <c r="AF57">
        <v>1783.8</v>
      </c>
      <c r="AG57">
        <v>412.6</v>
      </c>
      <c r="AH57">
        <v>896.5</v>
      </c>
      <c r="AI57">
        <v>3506.9000000000005</v>
      </c>
      <c r="AJ57">
        <v>61.315904545454551</v>
      </c>
    </row>
    <row r="58" spans="1:36" x14ac:dyDescent="0.25">
      <c r="A58" t="s">
        <v>104</v>
      </c>
      <c r="B58">
        <v>2017</v>
      </c>
      <c r="C58" t="s">
        <v>228</v>
      </c>
      <c r="D58" t="s">
        <v>1270</v>
      </c>
      <c r="E58">
        <v>134.69999999999999</v>
      </c>
      <c r="F58">
        <v>142.4</v>
      </c>
      <c r="G58">
        <v>130.19999999999999</v>
      </c>
      <c r="H58">
        <v>139.6</v>
      </c>
      <c r="I58">
        <v>118.4</v>
      </c>
      <c r="J58">
        <v>143</v>
      </c>
      <c r="K58">
        <v>156.6</v>
      </c>
      <c r="L58">
        <v>132.9</v>
      </c>
      <c r="M58">
        <v>121.5</v>
      </c>
      <c r="N58">
        <v>135.6</v>
      </c>
      <c r="O58">
        <v>128.80000000000001</v>
      </c>
      <c r="P58">
        <v>147.30000000000001</v>
      </c>
      <c r="Q58">
        <v>139</v>
      </c>
      <c r="R58">
        <v>150.80000000000001</v>
      </c>
      <c r="S58">
        <v>141.1</v>
      </c>
      <c r="T58">
        <v>133.4</v>
      </c>
      <c r="U58">
        <v>140</v>
      </c>
      <c r="V58">
        <v>135.69999999999999</v>
      </c>
      <c r="W58">
        <v>131</v>
      </c>
      <c r="X58">
        <v>133.30000000000001</v>
      </c>
      <c r="Y58">
        <v>130.6</v>
      </c>
      <c r="Z58">
        <v>118.3</v>
      </c>
      <c r="AA58">
        <v>127.9</v>
      </c>
      <c r="AB58">
        <v>137.4</v>
      </c>
      <c r="AC58">
        <v>125.7</v>
      </c>
      <c r="AD58">
        <v>127.5</v>
      </c>
      <c r="AE58">
        <v>135.19999999999999</v>
      </c>
      <c r="AF58">
        <v>1769.9999999999998</v>
      </c>
      <c r="AG58">
        <v>414.5</v>
      </c>
      <c r="AH58">
        <v>900.7</v>
      </c>
      <c r="AI58">
        <v>3502.7</v>
      </c>
      <c r="AJ58">
        <v>62.290080157894742</v>
      </c>
    </row>
    <row r="59" spans="1:36" x14ac:dyDescent="0.25">
      <c r="A59" t="s">
        <v>104</v>
      </c>
      <c r="B59">
        <v>2017</v>
      </c>
      <c r="C59" t="s">
        <v>238</v>
      </c>
      <c r="D59" t="s">
        <v>1271</v>
      </c>
      <c r="E59">
        <v>135.30000000000001</v>
      </c>
      <c r="F59">
        <v>142.19999999999999</v>
      </c>
      <c r="G59">
        <v>131.19999999999999</v>
      </c>
      <c r="H59">
        <v>140.6</v>
      </c>
      <c r="I59">
        <v>119</v>
      </c>
      <c r="J59">
        <v>141.5</v>
      </c>
      <c r="K59">
        <v>162.6</v>
      </c>
      <c r="L59">
        <v>132.30000000000001</v>
      </c>
      <c r="M59">
        <v>121.8</v>
      </c>
      <c r="N59">
        <v>136.30000000000001</v>
      </c>
      <c r="O59">
        <v>128.69999999999999</v>
      </c>
      <c r="P59">
        <v>148.1</v>
      </c>
      <c r="Q59">
        <v>140.1</v>
      </c>
      <c r="R59">
        <v>151.6</v>
      </c>
      <c r="S59">
        <v>142</v>
      </c>
      <c r="T59">
        <v>134.1</v>
      </c>
      <c r="U59">
        <v>140.80000000000001</v>
      </c>
      <c r="V59">
        <v>137.30000000000001</v>
      </c>
      <c r="W59">
        <v>132.19999999999999</v>
      </c>
      <c r="X59">
        <v>133.6</v>
      </c>
      <c r="Y59">
        <v>131.30000000000001</v>
      </c>
      <c r="Z59">
        <v>117.8</v>
      </c>
      <c r="AA59">
        <v>128.4</v>
      </c>
      <c r="AB59">
        <v>137.9</v>
      </c>
      <c r="AC59">
        <v>126.2</v>
      </c>
      <c r="AD59">
        <v>127.7</v>
      </c>
      <c r="AE59">
        <v>136.1</v>
      </c>
      <c r="AF59">
        <v>1779.6999999999998</v>
      </c>
      <c r="AG59">
        <v>416.90000000000003</v>
      </c>
      <c r="AH59">
        <v>902.90000000000009</v>
      </c>
      <c r="AI59">
        <v>3520.6</v>
      </c>
      <c r="AJ59">
        <v>67.060153386363623</v>
      </c>
    </row>
    <row r="60" spans="1:36" x14ac:dyDescent="0.25">
      <c r="A60" t="s">
        <v>104</v>
      </c>
      <c r="B60">
        <v>2017</v>
      </c>
      <c r="C60" t="s">
        <v>264</v>
      </c>
      <c r="D60" t="s">
        <v>1272</v>
      </c>
      <c r="E60">
        <v>135.69999999999999</v>
      </c>
      <c r="F60">
        <v>142.4</v>
      </c>
      <c r="G60">
        <v>142.9</v>
      </c>
      <c r="H60">
        <v>140.80000000000001</v>
      </c>
      <c r="I60">
        <v>119.2</v>
      </c>
      <c r="J60">
        <v>142.19999999999999</v>
      </c>
      <c r="K60">
        <v>173.8</v>
      </c>
      <c r="L60">
        <v>131.19999999999999</v>
      </c>
      <c r="M60">
        <v>123</v>
      </c>
      <c r="N60">
        <v>136.80000000000001</v>
      </c>
      <c r="O60">
        <v>129.19999999999999</v>
      </c>
      <c r="P60">
        <v>148.9</v>
      </c>
      <c r="Q60">
        <v>142.1</v>
      </c>
      <c r="R60">
        <v>153.19999999999999</v>
      </c>
      <c r="S60">
        <v>143</v>
      </c>
      <c r="T60">
        <v>134.80000000000001</v>
      </c>
      <c r="U60">
        <v>141.80000000000001</v>
      </c>
      <c r="V60">
        <v>138.6</v>
      </c>
      <c r="W60">
        <v>135.30000000000001</v>
      </c>
      <c r="X60">
        <v>134.4</v>
      </c>
      <c r="Y60">
        <v>132.6</v>
      </c>
      <c r="Z60">
        <v>118.3</v>
      </c>
      <c r="AA60">
        <v>128.9</v>
      </c>
      <c r="AB60">
        <v>138.6</v>
      </c>
      <c r="AC60">
        <v>126.8</v>
      </c>
      <c r="AD60">
        <v>128.4</v>
      </c>
      <c r="AE60">
        <v>137.6</v>
      </c>
      <c r="AF60">
        <v>1808.2</v>
      </c>
      <c r="AG60">
        <v>419.6</v>
      </c>
      <c r="AH60">
        <v>908</v>
      </c>
      <c r="AI60">
        <v>3562.9</v>
      </c>
      <c r="AJ60">
        <v>63.537335763157884</v>
      </c>
    </row>
    <row r="61" spans="1:36" x14ac:dyDescent="0.25">
      <c r="A61" t="s">
        <v>104</v>
      </c>
      <c r="B61">
        <v>2017</v>
      </c>
      <c r="C61" t="s">
        <v>273</v>
      </c>
      <c r="D61" t="s">
        <v>1273</v>
      </c>
      <c r="E61">
        <v>135.80000000000001</v>
      </c>
      <c r="F61">
        <v>143.30000000000001</v>
      </c>
      <c r="G61">
        <v>145.19999999999999</v>
      </c>
      <c r="H61">
        <v>141</v>
      </c>
      <c r="I61">
        <v>120.5</v>
      </c>
      <c r="J61">
        <v>141.5</v>
      </c>
      <c r="K61">
        <v>161.69999999999999</v>
      </c>
      <c r="L61">
        <v>129.1</v>
      </c>
      <c r="M61">
        <v>121.5</v>
      </c>
      <c r="N61">
        <v>137.1</v>
      </c>
      <c r="O61">
        <v>128.80000000000001</v>
      </c>
      <c r="P61">
        <v>149</v>
      </c>
      <c r="Q61">
        <v>140.5</v>
      </c>
      <c r="R61">
        <v>154.19999999999999</v>
      </c>
      <c r="S61">
        <v>143.1</v>
      </c>
      <c r="T61">
        <v>135.1</v>
      </c>
      <c r="U61">
        <v>142</v>
      </c>
      <c r="V61">
        <v>139.1</v>
      </c>
      <c r="W61">
        <v>136.6</v>
      </c>
      <c r="X61">
        <v>134.69999999999999</v>
      </c>
      <c r="Y61">
        <v>133.1</v>
      </c>
      <c r="Z61">
        <v>118.5</v>
      </c>
      <c r="AA61">
        <v>129</v>
      </c>
      <c r="AB61">
        <v>138.5</v>
      </c>
      <c r="AC61">
        <v>126.5</v>
      </c>
      <c r="AD61">
        <v>128.6</v>
      </c>
      <c r="AE61">
        <v>137.19999999999999</v>
      </c>
      <c r="AF61">
        <v>1794.9999999999998</v>
      </c>
      <c r="AG61">
        <v>420.2</v>
      </c>
      <c r="AH61">
        <v>908.9</v>
      </c>
      <c r="AI61">
        <v>3553.9999999999995</v>
      </c>
      <c r="AJ61">
        <v>63.795413214285702</v>
      </c>
    </row>
    <row r="62" spans="1:36" x14ac:dyDescent="0.25">
      <c r="A62" t="s">
        <v>104</v>
      </c>
      <c r="B62">
        <v>2018</v>
      </c>
      <c r="C62" t="s">
        <v>62</v>
      </c>
      <c r="D62" t="s">
        <v>1274</v>
      </c>
      <c r="E62">
        <v>136</v>
      </c>
      <c r="F62">
        <v>144.19999999999999</v>
      </c>
      <c r="G62">
        <v>143.69999999999999</v>
      </c>
      <c r="H62">
        <v>141.1</v>
      </c>
      <c r="I62">
        <v>120.7</v>
      </c>
      <c r="J62">
        <v>141.30000000000001</v>
      </c>
      <c r="K62">
        <v>151.6</v>
      </c>
      <c r="L62">
        <v>127.3</v>
      </c>
      <c r="M62">
        <v>118.8</v>
      </c>
      <c r="N62">
        <v>137.5</v>
      </c>
      <c r="O62">
        <v>129</v>
      </c>
      <c r="P62">
        <v>149.5</v>
      </c>
      <c r="Q62">
        <v>139.19999999999999</v>
      </c>
      <c r="R62">
        <v>154.69999999999999</v>
      </c>
      <c r="S62">
        <v>143.5</v>
      </c>
      <c r="T62">
        <v>135.5</v>
      </c>
      <c r="U62">
        <v>142.30000000000001</v>
      </c>
      <c r="V62">
        <v>140.4</v>
      </c>
      <c r="W62">
        <v>136.6</v>
      </c>
      <c r="X62">
        <v>134.9</v>
      </c>
      <c r="Y62">
        <v>133.30000000000001</v>
      </c>
      <c r="Z62">
        <v>119.3</v>
      </c>
      <c r="AA62">
        <v>129.69999999999999</v>
      </c>
      <c r="AB62">
        <v>139</v>
      </c>
      <c r="AC62">
        <v>127.3</v>
      </c>
      <c r="AD62">
        <v>129.1</v>
      </c>
      <c r="AE62">
        <v>136.9</v>
      </c>
      <c r="AF62">
        <v>1779.9</v>
      </c>
      <c r="AG62">
        <v>421.3</v>
      </c>
      <c r="AH62">
        <v>912.6</v>
      </c>
      <c r="AI62">
        <v>3545.5</v>
      </c>
      <c r="AJ62">
        <v>69.219098437499994</v>
      </c>
    </row>
    <row r="63" spans="1:36" x14ac:dyDescent="0.25">
      <c r="A63" t="s">
        <v>104</v>
      </c>
      <c r="B63">
        <v>2018</v>
      </c>
      <c r="C63" t="s">
        <v>116</v>
      </c>
      <c r="D63" t="s">
        <v>1275</v>
      </c>
      <c r="E63">
        <v>135.9</v>
      </c>
      <c r="F63">
        <v>143.5</v>
      </c>
      <c r="G63">
        <v>140.30000000000001</v>
      </c>
      <c r="H63">
        <v>140.9</v>
      </c>
      <c r="I63">
        <v>120.4</v>
      </c>
      <c r="J63">
        <v>142.9</v>
      </c>
      <c r="K63">
        <v>140.5</v>
      </c>
      <c r="L63">
        <v>125.8</v>
      </c>
      <c r="M63">
        <v>117.1</v>
      </c>
      <c r="N63">
        <v>137.30000000000001</v>
      </c>
      <c r="O63">
        <v>128.6</v>
      </c>
      <c r="P63">
        <v>149.6</v>
      </c>
      <c r="Q63">
        <v>137.6</v>
      </c>
      <c r="R63">
        <v>154.9</v>
      </c>
      <c r="S63">
        <v>143.80000000000001</v>
      </c>
      <c r="T63">
        <v>135.6</v>
      </c>
      <c r="U63">
        <v>142.6</v>
      </c>
      <c r="V63">
        <v>141.30000000000001</v>
      </c>
      <c r="W63">
        <v>136.69999999999999</v>
      </c>
      <c r="X63">
        <v>135.19999999999999</v>
      </c>
      <c r="Y63">
        <v>133.80000000000001</v>
      </c>
      <c r="Z63">
        <v>120.2</v>
      </c>
      <c r="AA63">
        <v>129.9</v>
      </c>
      <c r="AB63">
        <v>139</v>
      </c>
      <c r="AC63">
        <v>127.7</v>
      </c>
      <c r="AD63">
        <v>129.6</v>
      </c>
      <c r="AE63">
        <v>136.4</v>
      </c>
      <c r="AF63">
        <v>1760.3999999999996</v>
      </c>
      <c r="AG63">
        <v>422</v>
      </c>
      <c r="AH63">
        <v>915.40000000000009</v>
      </c>
      <c r="AI63">
        <v>3530.7</v>
      </c>
      <c r="AJ63">
        <v>75.252045250000009</v>
      </c>
    </row>
    <row r="64" spans="1:36" x14ac:dyDescent="0.25">
      <c r="A64" t="s">
        <v>104</v>
      </c>
      <c r="B64">
        <v>2018</v>
      </c>
      <c r="C64" t="s">
        <v>138</v>
      </c>
      <c r="D64" t="s">
        <v>1276</v>
      </c>
      <c r="E64">
        <v>136.19999999999999</v>
      </c>
      <c r="F64">
        <v>143.6</v>
      </c>
      <c r="G64">
        <v>138.30000000000001</v>
      </c>
      <c r="H64">
        <v>141.19999999999999</v>
      </c>
      <c r="I64">
        <v>120.7</v>
      </c>
      <c r="J64">
        <v>146.19999999999999</v>
      </c>
      <c r="K64">
        <v>134.6</v>
      </c>
      <c r="L64">
        <v>124.6</v>
      </c>
      <c r="M64">
        <v>116.1</v>
      </c>
      <c r="N64">
        <v>137.80000000000001</v>
      </c>
      <c r="O64">
        <v>129.1</v>
      </c>
      <c r="P64">
        <v>150.4</v>
      </c>
      <c r="Q64">
        <v>137.19999999999999</v>
      </c>
      <c r="R64">
        <v>156.30000000000001</v>
      </c>
      <c r="S64">
        <v>144.30000000000001</v>
      </c>
      <c r="T64">
        <v>136.19999999999999</v>
      </c>
      <c r="U64">
        <v>143.1</v>
      </c>
      <c r="V64">
        <v>142</v>
      </c>
      <c r="W64">
        <v>136.5</v>
      </c>
      <c r="X64">
        <v>135.6</v>
      </c>
      <c r="Y64">
        <v>134.30000000000001</v>
      </c>
      <c r="Z64">
        <v>121</v>
      </c>
      <c r="AA64">
        <v>130.4</v>
      </c>
      <c r="AB64">
        <v>139.80000000000001</v>
      </c>
      <c r="AC64">
        <v>128.19999999999999</v>
      </c>
      <c r="AD64">
        <v>130.30000000000001</v>
      </c>
      <c r="AE64">
        <v>136.5</v>
      </c>
      <c r="AF64">
        <v>1756</v>
      </c>
      <c r="AG64">
        <v>423.6</v>
      </c>
      <c r="AH64">
        <v>919.59999999999991</v>
      </c>
      <c r="AI64">
        <v>3534</v>
      </c>
      <c r="AJ64">
        <v>73.825793025000024</v>
      </c>
    </row>
    <row r="65" spans="1:36" x14ac:dyDescent="0.25">
      <c r="A65" t="s">
        <v>104</v>
      </c>
      <c r="B65">
        <v>2018</v>
      </c>
      <c r="C65" t="s">
        <v>154</v>
      </c>
      <c r="D65" t="s">
        <v>1277</v>
      </c>
      <c r="E65">
        <v>136.4</v>
      </c>
      <c r="F65">
        <v>144.4</v>
      </c>
      <c r="G65">
        <v>133.9</v>
      </c>
      <c r="H65">
        <v>141.6</v>
      </c>
      <c r="I65">
        <v>121</v>
      </c>
      <c r="J65">
        <v>153.5</v>
      </c>
      <c r="K65">
        <v>132.6</v>
      </c>
      <c r="L65">
        <v>123.5</v>
      </c>
      <c r="M65">
        <v>113.7</v>
      </c>
      <c r="N65">
        <v>138.19999999999999</v>
      </c>
      <c r="O65">
        <v>129.6</v>
      </c>
      <c r="P65">
        <v>151.19999999999999</v>
      </c>
      <c r="Q65">
        <v>137.5</v>
      </c>
      <c r="R65">
        <v>156.9</v>
      </c>
      <c r="S65">
        <v>145.30000000000001</v>
      </c>
      <c r="T65">
        <v>136.69999999999999</v>
      </c>
      <c r="U65">
        <v>144</v>
      </c>
      <c r="V65">
        <v>142.9</v>
      </c>
      <c r="W65">
        <v>136.5</v>
      </c>
      <c r="X65">
        <v>136.6</v>
      </c>
      <c r="Y65">
        <v>135.19999999999999</v>
      </c>
      <c r="Z65">
        <v>121.9</v>
      </c>
      <c r="AA65">
        <v>131.30000000000001</v>
      </c>
      <c r="AB65">
        <v>141.4</v>
      </c>
      <c r="AC65">
        <v>129.19999999999999</v>
      </c>
      <c r="AD65">
        <v>131.30000000000001</v>
      </c>
      <c r="AE65">
        <v>137.1</v>
      </c>
      <c r="AF65">
        <v>1757.1000000000001</v>
      </c>
      <c r="AG65">
        <v>426</v>
      </c>
      <c r="AH65">
        <v>926.89999999999986</v>
      </c>
      <c r="AI65">
        <v>3546.3</v>
      </c>
      <c r="AJ65">
        <v>73.468274863636353</v>
      </c>
    </row>
    <row r="66" spans="1:36" x14ac:dyDescent="0.25">
      <c r="A66" t="s">
        <v>104</v>
      </c>
      <c r="B66">
        <v>2018</v>
      </c>
      <c r="C66" t="s">
        <v>167</v>
      </c>
      <c r="D66" t="s">
        <v>1278</v>
      </c>
      <c r="E66">
        <v>136.6</v>
      </c>
      <c r="F66">
        <v>146.6</v>
      </c>
      <c r="G66">
        <v>133.6</v>
      </c>
      <c r="H66">
        <v>142.1</v>
      </c>
      <c r="I66">
        <v>121</v>
      </c>
      <c r="J66">
        <v>154.6</v>
      </c>
      <c r="K66">
        <v>135.6</v>
      </c>
      <c r="L66">
        <v>122.3</v>
      </c>
      <c r="M66">
        <v>109.6</v>
      </c>
      <c r="N66">
        <v>138.1</v>
      </c>
      <c r="O66">
        <v>129.9</v>
      </c>
      <c r="P66">
        <v>151.69999999999999</v>
      </c>
      <c r="Q66">
        <v>138.1</v>
      </c>
      <c r="R66">
        <v>157.9</v>
      </c>
      <c r="S66">
        <v>146</v>
      </c>
      <c r="T66">
        <v>137.4</v>
      </c>
      <c r="U66">
        <v>144.69999999999999</v>
      </c>
      <c r="V66">
        <v>143.19999999999999</v>
      </c>
      <c r="W66">
        <v>136.9</v>
      </c>
      <c r="X66">
        <v>137.4</v>
      </c>
      <c r="Y66">
        <v>136</v>
      </c>
      <c r="Z66">
        <v>122.9</v>
      </c>
      <c r="AA66">
        <v>131.80000000000001</v>
      </c>
      <c r="AB66">
        <v>142.1</v>
      </c>
      <c r="AC66">
        <v>129.9</v>
      </c>
      <c r="AD66">
        <v>132.1</v>
      </c>
      <c r="AE66">
        <v>137.80000000000001</v>
      </c>
      <c r="AF66">
        <v>1759.8</v>
      </c>
      <c r="AG66">
        <v>428.09999999999997</v>
      </c>
      <c r="AH66">
        <v>932.19999999999993</v>
      </c>
      <c r="AI66">
        <v>3558.1</v>
      </c>
      <c r="AJ66">
        <v>72.5347376</v>
      </c>
    </row>
    <row r="67" spans="1:36" x14ac:dyDescent="0.25">
      <c r="A67" t="s">
        <v>104</v>
      </c>
      <c r="B67">
        <v>2018</v>
      </c>
      <c r="C67" t="s">
        <v>177</v>
      </c>
      <c r="D67" t="s">
        <v>1279</v>
      </c>
      <c r="E67">
        <v>136.9</v>
      </c>
      <c r="F67">
        <v>148.69999999999999</v>
      </c>
      <c r="G67">
        <v>135.6</v>
      </c>
      <c r="H67">
        <v>142.30000000000001</v>
      </c>
      <c r="I67">
        <v>121.3</v>
      </c>
      <c r="J67">
        <v>153.19999999999999</v>
      </c>
      <c r="K67">
        <v>143.69999999999999</v>
      </c>
      <c r="L67">
        <v>121.4</v>
      </c>
      <c r="M67">
        <v>111.1</v>
      </c>
      <c r="N67">
        <v>138.4</v>
      </c>
      <c r="O67">
        <v>130.30000000000001</v>
      </c>
      <c r="P67">
        <v>151.80000000000001</v>
      </c>
      <c r="Q67">
        <v>139.4</v>
      </c>
      <c r="R67">
        <v>158.30000000000001</v>
      </c>
      <c r="S67">
        <v>146.4</v>
      </c>
      <c r="T67">
        <v>138.1</v>
      </c>
      <c r="U67">
        <v>145.19999999999999</v>
      </c>
      <c r="V67">
        <v>142.5</v>
      </c>
      <c r="W67">
        <v>138.1</v>
      </c>
      <c r="X67">
        <v>137.9</v>
      </c>
      <c r="Y67">
        <v>136.19999999999999</v>
      </c>
      <c r="Z67">
        <v>123.7</v>
      </c>
      <c r="AA67">
        <v>132.6</v>
      </c>
      <c r="AB67">
        <v>142.80000000000001</v>
      </c>
      <c r="AC67">
        <v>130.1</v>
      </c>
      <c r="AD67">
        <v>132.6</v>
      </c>
      <c r="AE67">
        <v>138.5</v>
      </c>
      <c r="AF67">
        <v>1774.1000000000001</v>
      </c>
      <c r="AG67">
        <v>429.7</v>
      </c>
      <c r="AH67">
        <v>935.90000000000009</v>
      </c>
      <c r="AI67">
        <v>3578.6000000000004</v>
      </c>
      <c r="AJ67">
        <v>77.883389637499988</v>
      </c>
    </row>
    <row r="68" spans="1:36" x14ac:dyDescent="0.25">
      <c r="A68" t="s">
        <v>104</v>
      </c>
      <c r="B68">
        <v>2018</v>
      </c>
      <c r="C68" t="s">
        <v>194</v>
      </c>
      <c r="D68" t="s">
        <v>1280</v>
      </c>
      <c r="E68">
        <v>137.5</v>
      </c>
      <c r="F68">
        <v>149.1</v>
      </c>
      <c r="G68">
        <v>139.19999999999999</v>
      </c>
      <c r="H68">
        <v>142.5</v>
      </c>
      <c r="I68">
        <v>121.4</v>
      </c>
      <c r="J68">
        <v>151.6</v>
      </c>
      <c r="K68">
        <v>155.9</v>
      </c>
      <c r="L68">
        <v>121.7</v>
      </c>
      <c r="M68">
        <v>113.5</v>
      </c>
      <c r="N68">
        <v>138.9</v>
      </c>
      <c r="O68">
        <v>130.30000000000001</v>
      </c>
      <c r="P68">
        <v>152.30000000000001</v>
      </c>
      <c r="Q68">
        <v>141.4</v>
      </c>
      <c r="R68">
        <v>157.5</v>
      </c>
      <c r="S68">
        <v>146.80000000000001</v>
      </c>
      <c r="T68">
        <v>138.4</v>
      </c>
      <c r="U68">
        <v>145.6</v>
      </c>
      <c r="V68">
        <v>143.6</v>
      </c>
      <c r="W68">
        <v>139.69999999999999</v>
      </c>
      <c r="X68">
        <v>138.6</v>
      </c>
      <c r="Y68">
        <v>137</v>
      </c>
      <c r="Z68">
        <v>123.6</v>
      </c>
      <c r="AA68">
        <v>133.1</v>
      </c>
      <c r="AB68">
        <v>144.69999999999999</v>
      </c>
      <c r="AC68">
        <v>130.1</v>
      </c>
      <c r="AD68">
        <v>133.19999999999999</v>
      </c>
      <c r="AE68">
        <v>139.80000000000001</v>
      </c>
      <c r="AF68">
        <v>1795.3</v>
      </c>
      <c r="AG68">
        <v>430.80000000000007</v>
      </c>
      <c r="AH68">
        <v>940.3</v>
      </c>
      <c r="AI68">
        <v>3607.1999999999994</v>
      </c>
      <c r="AJ68">
        <v>80.082670250000007</v>
      </c>
    </row>
    <row r="69" spans="1:36" x14ac:dyDescent="0.25">
      <c r="A69" t="s">
        <v>104</v>
      </c>
      <c r="B69">
        <v>2018</v>
      </c>
      <c r="C69" t="s">
        <v>213</v>
      </c>
      <c r="D69" t="s">
        <v>1281</v>
      </c>
      <c r="E69">
        <v>138.30000000000001</v>
      </c>
      <c r="F69">
        <v>148</v>
      </c>
      <c r="G69">
        <v>138.1</v>
      </c>
      <c r="H69">
        <v>142.6</v>
      </c>
      <c r="I69">
        <v>122.2</v>
      </c>
      <c r="J69">
        <v>150.6</v>
      </c>
      <c r="K69">
        <v>156.6</v>
      </c>
      <c r="L69">
        <v>122.4</v>
      </c>
      <c r="M69">
        <v>114.7</v>
      </c>
      <c r="N69">
        <v>139.4</v>
      </c>
      <c r="O69">
        <v>131.1</v>
      </c>
      <c r="P69">
        <v>153</v>
      </c>
      <c r="Q69">
        <v>141.69999999999999</v>
      </c>
      <c r="R69">
        <v>157.9</v>
      </c>
      <c r="S69">
        <v>147.30000000000001</v>
      </c>
      <c r="T69">
        <v>138.80000000000001</v>
      </c>
      <c r="U69">
        <v>146.1</v>
      </c>
      <c r="V69">
        <v>144.6</v>
      </c>
      <c r="W69">
        <v>140.9</v>
      </c>
      <c r="X69">
        <v>139.4</v>
      </c>
      <c r="Y69">
        <v>137.69999999999999</v>
      </c>
      <c r="Z69">
        <v>124.3</v>
      </c>
      <c r="AA69">
        <v>133.6</v>
      </c>
      <c r="AB69">
        <v>146</v>
      </c>
      <c r="AC69">
        <v>130.1</v>
      </c>
      <c r="AD69">
        <v>133.9</v>
      </c>
      <c r="AE69">
        <v>140.4</v>
      </c>
      <c r="AF69">
        <v>1798.7000000000003</v>
      </c>
      <c r="AG69">
        <v>432.20000000000005</v>
      </c>
      <c r="AH69">
        <v>945</v>
      </c>
      <c r="AI69">
        <v>3619.3000000000006</v>
      </c>
      <c r="AJ69">
        <v>65.399219369047628</v>
      </c>
    </row>
    <row r="70" spans="1:36" x14ac:dyDescent="0.25">
      <c r="A70" t="s">
        <v>104</v>
      </c>
      <c r="B70">
        <v>2018</v>
      </c>
      <c r="C70" t="s">
        <v>228</v>
      </c>
      <c r="D70" t="s">
        <v>1282</v>
      </c>
      <c r="E70">
        <v>138.6</v>
      </c>
      <c r="F70">
        <v>145.80000000000001</v>
      </c>
      <c r="G70">
        <v>135.1</v>
      </c>
      <c r="H70">
        <v>142.9</v>
      </c>
      <c r="I70">
        <v>122.1</v>
      </c>
      <c r="J70">
        <v>145.4</v>
      </c>
      <c r="K70">
        <v>150</v>
      </c>
      <c r="L70">
        <v>121.4</v>
      </c>
      <c r="M70">
        <v>113.7</v>
      </c>
      <c r="N70">
        <v>139.5</v>
      </c>
      <c r="O70">
        <v>130.80000000000001</v>
      </c>
      <c r="P70">
        <v>153.80000000000001</v>
      </c>
      <c r="Q70">
        <v>140.4</v>
      </c>
      <c r="R70">
        <v>159.19999999999999</v>
      </c>
      <c r="S70">
        <v>147.69999999999999</v>
      </c>
      <c r="T70">
        <v>139.1</v>
      </c>
      <c r="U70">
        <v>146.5</v>
      </c>
      <c r="V70">
        <v>145.30000000000001</v>
      </c>
      <c r="W70">
        <v>142.30000000000001</v>
      </c>
      <c r="X70">
        <v>139.69999999999999</v>
      </c>
      <c r="Y70">
        <v>138.4</v>
      </c>
      <c r="Z70">
        <v>126</v>
      </c>
      <c r="AA70">
        <v>134.5</v>
      </c>
      <c r="AB70">
        <v>146.19999999999999</v>
      </c>
      <c r="AC70">
        <v>130.9</v>
      </c>
      <c r="AD70">
        <v>134.69999999999999</v>
      </c>
      <c r="AE70">
        <v>140.19999999999999</v>
      </c>
      <c r="AF70">
        <v>1779.5</v>
      </c>
      <c r="AG70">
        <v>433.29999999999995</v>
      </c>
      <c r="AH70">
        <v>950.39999999999986</v>
      </c>
      <c r="AI70">
        <v>3610</v>
      </c>
      <c r="AJ70">
        <v>57.772638352941186</v>
      </c>
    </row>
    <row r="71" spans="1:36" x14ac:dyDescent="0.25">
      <c r="A71" t="s">
        <v>104</v>
      </c>
      <c r="B71">
        <v>2018</v>
      </c>
      <c r="C71" t="s">
        <v>238</v>
      </c>
      <c r="D71" t="s">
        <v>1283</v>
      </c>
      <c r="E71">
        <v>137.4</v>
      </c>
      <c r="F71">
        <v>149.5</v>
      </c>
      <c r="G71">
        <v>137.30000000000001</v>
      </c>
      <c r="H71">
        <v>141.9</v>
      </c>
      <c r="I71">
        <v>121.1</v>
      </c>
      <c r="J71">
        <v>142.5</v>
      </c>
      <c r="K71">
        <v>146.69999999999999</v>
      </c>
      <c r="L71">
        <v>119.1</v>
      </c>
      <c r="M71">
        <v>111.9</v>
      </c>
      <c r="N71">
        <v>141</v>
      </c>
      <c r="O71">
        <v>133.6</v>
      </c>
      <c r="P71">
        <v>154.5</v>
      </c>
      <c r="Q71">
        <v>139.69999999999999</v>
      </c>
      <c r="R71">
        <v>162.6</v>
      </c>
      <c r="S71">
        <v>148</v>
      </c>
      <c r="T71">
        <v>139.19999999999999</v>
      </c>
      <c r="U71">
        <v>146.80000000000001</v>
      </c>
      <c r="V71">
        <v>146.9</v>
      </c>
      <c r="W71">
        <v>145.30000000000001</v>
      </c>
      <c r="X71">
        <v>142.19999999999999</v>
      </c>
      <c r="Y71">
        <v>142.1</v>
      </c>
      <c r="Z71">
        <v>125.5</v>
      </c>
      <c r="AA71">
        <v>136.5</v>
      </c>
      <c r="AB71">
        <v>147.80000000000001</v>
      </c>
      <c r="AC71">
        <v>132</v>
      </c>
      <c r="AD71">
        <v>136.30000000000001</v>
      </c>
      <c r="AE71">
        <v>140.80000000000001</v>
      </c>
      <c r="AF71">
        <v>1776.2</v>
      </c>
      <c r="AG71">
        <v>434</v>
      </c>
      <c r="AH71">
        <v>962.39999999999986</v>
      </c>
      <c r="AI71">
        <v>3627.3999999999996</v>
      </c>
      <c r="AJ71">
        <v>59.26800257954546</v>
      </c>
    </row>
    <row r="72" spans="1:36" x14ac:dyDescent="0.25">
      <c r="A72" t="s">
        <v>104</v>
      </c>
      <c r="B72">
        <v>2018</v>
      </c>
      <c r="C72" t="s">
        <v>264</v>
      </c>
      <c r="D72" t="s">
        <v>1284</v>
      </c>
      <c r="E72">
        <v>137.4</v>
      </c>
      <c r="F72">
        <v>149.19999999999999</v>
      </c>
      <c r="G72">
        <v>137.1</v>
      </c>
      <c r="H72">
        <v>141.80000000000001</v>
      </c>
      <c r="I72">
        <v>121.1</v>
      </c>
      <c r="J72">
        <v>142.80000000000001</v>
      </c>
      <c r="K72">
        <v>146.69999999999999</v>
      </c>
      <c r="L72">
        <v>119.1</v>
      </c>
      <c r="M72">
        <v>111.9</v>
      </c>
      <c r="N72">
        <v>140.9</v>
      </c>
      <c r="O72">
        <v>133.5</v>
      </c>
      <c r="P72">
        <v>154.5</v>
      </c>
      <c r="Q72">
        <v>139.69999999999999</v>
      </c>
      <c r="R72">
        <v>162.6</v>
      </c>
      <c r="S72">
        <v>148</v>
      </c>
      <c r="T72">
        <v>139.1</v>
      </c>
      <c r="U72">
        <v>146.69999999999999</v>
      </c>
      <c r="V72">
        <v>146.9</v>
      </c>
      <c r="W72">
        <v>145.1</v>
      </c>
      <c r="X72">
        <v>142.19999999999999</v>
      </c>
      <c r="Y72">
        <v>142.1</v>
      </c>
      <c r="Z72">
        <v>125.5</v>
      </c>
      <c r="AA72">
        <v>136.5</v>
      </c>
      <c r="AB72">
        <v>147.80000000000001</v>
      </c>
      <c r="AC72">
        <v>132</v>
      </c>
      <c r="AD72">
        <v>136.30000000000001</v>
      </c>
      <c r="AE72">
        <v>140.80000000000001</v>
      </c>
      <c r="AF72">
        <v>1775.7000000000003</v>
      </c>
      <c r="AG72">
        <v>433.8</v>
      </c>
      <c r="AH72">
        <v>962.39999999999986</v>
      </c>
      <c r="AI72">
        <v>3626.5000000000005</v>
      </c>
      <c r="AJ72">
        <v>64.534530625000002</v>
      </c>
    </row>
    <row r="73" spans="1:36" x14ac:dyDescent="0.25">
      <c r="A73" t="s">
        <v>104</v>
      </c>
      <c r="B73">
        <v>2018</v>
      </c>
      <c r="C73" t="s">
        <v>273</v>
      </c>
      <c r="D73" t="s">
        <v>1285</v>
      </c>
      <c r="E73">
        <v>137.5</v>
      </c>
      <c r="F73">
        <v>150.5</v>
      </c>
      <c r="G73">
        <v>138.80000000000001</v>
      </c>
      <c r="H73">
        <v>142.1</v>
      </c>
      <c r="I73">
        <v>122</v>
      </c>
      <c r="J73">
        <v>139.4</v>
      </c>
      <c r="K73">
        <v>135.19999999999999</v>
      </c>
      <c r="L73">
        <v>119.8</v>
      </c>
      <c r="M73">
        <v>110.3</v>
      </c>
      <c r="N73">
        <v>140.6</v>
      </c>
      <c r="O73">
        <v>133.80000000000001</v>
      </c>
      <c r="P73">
        <v>154.6</v>
      </c>
      <c r="Q73">
        <v>138.19999999999999</v>
      </c>
      <c r="R73">
        <v>163</v>
      </c>
      <c r="S73">
        <v>148.1</v>
      </c>
      <c r="T73">
        <v>139.4</v>
      </c>
      <c r="U73">
        <v>146.80000000000001</v>
      </c>
      <c r="V73">
        <v>146.5</v>
      </c>
      <c r="W73">
        <v>142.69999999999999</v>
      </c>
      <c r="X73">
        <v>143.19999999999999</v>
      </c>
      <c r="Y73">
        <v>144.9</v>
      </c>
      <c r="Z73">
        <v>123.6</v>
      </c>
      <c r="AA73">
        <v>136.80000000000001</v>
      </c>
      <c r="AB73">
        <v>150.1</v>
      </c>
      <c r="AC73">
        <v>132.19999999999999</v>
      </c>
      <c r="AD73">
        <v>136.80000000000001</v>
      </c>
      <c r="AE73">
        <v>140.1</v>
      </c>
      <c r="AF73">
        <v>1762.7999999999997</v>
      </c>
      <c r="AG73">
        <v>434.3</v>
      </c>
      <c r="AH73">
        <v>967.59999999999991</v>
      </c>
      <c r="AI73">
        <v>3616.8999999999996</v>
      </c>
      <c r="AJ73">
        <v>66.739999999999995</v>
      </c>
    </row>
    <row r="74" spans="1:36" x14ac:dyDescent="0.25">
      <c r="A74" t="s">
        <v>104</v>
      </c>
      <c r="B74">
        <v>2019</v>
      </c>
      <c r="C74" t="s">
        <v>62</v>
      </c>
      <c r="D74" t="s">
        <v>1286</v>
      </c>
      <c r="E74">
        <v>137.1</v>
      </c>
      <c r="F74">
        <v>151.4</v>
      </c>
      <c r="G74">
        <v>140.19999999999999</v>
      </c>
      <c r="H74">
        <v>142.1</v>
      </c>
      <c r="I74">
        <v>121.8</v>
      </c>
      <c r="J74">
        <v>135.4</v>
      </c>
      <c r="K74">
        <v>131.30000000000001</v>
      </c>
      <c r="L74">
        <v>120.3</v>
      </c>
      <c r="M74">
        <v>109.1</v>
      </c>
      <c r="N74">
        <v>139.4</v>
      </c>
      <c r="O74">
        <v>133.30000000000001</v>
      </c>
      <c r="P74">
        <v>154.6</v>
      </c>
      <c r="Q74">
        <v>137.4</v>
      </c>
      <c r="R74">
        <v>163.19999999999999</v>
      </c>
      <c r="S74">
        <v>147.6</v>
      </c>
      <c r="T74">
        <v>139</v>
      </c>
      <c r="U74">
        <v>146.4</v>
      </c>
      <c r="V74">
        <v>147.69999999999999</v>
      </c>
      <c r="W74">
        <v>139.5</v>
      </c>
      <c r="X74">
        <v>143.6</v>
      </c>
      <c r="Y74">
        <v>145.1</v>
      </c>
      <c r="Z74">
        <v>123.3</v>
      </c>
      <c r="AA74">
        <v>136.69999999999999</v>
      </c>
      <c r="AB74">
        <v>150.19999999999999</v>
      </c>
      <c r="AC74">
        <v>132.80000000000001</v>
      </c>
      <c r="AD74">
        <v>136.9</v>
      </c>
      <c r="AE74">
        <v>139.6</v>
      </c>
      <c r="AF74">
        <v>1753.3999999999999</v>
      </c>
      <c r="AG74">
        <v>433</v>
      </c>
      <c r="AH74">
        <v>968.6</v>
      </c>
      <c r="AI74">
        <v>3605.3999999999992</v>
      </c>
      <c r="AJ74">
        <v>71.000922499999987</v>
      </c>
    </row>
    <row r="75" spans="1:36" x14ac:dyDescent="0.25">
      <c r="A75" t="s">
        <v>104</v>
      </c>
      <c r="B75">
        <v>2019</v>
      </c>
      <c r="C75" t="s">
        <v>116</v>
      </c>
      <c r="D75" t="s">
        <v>1287</v>
      </c>
      <c r="E75">
        <v>137.6</v>
      </c>
      <c r="F75">
        <v>152</v>
      </c>
      <c r="G75">
        <v>141.5</v>
      </c>
      <c r="H75">
        <v>142.19999999999999</v>
      </c>
      <c r="I75">
        <v>122</v>
      </c>
      <c r="J75">
        <v>136.4</v>
      </c>
      <c r="K75">
        <v>129.69999999999999</v>
      </c>
      <c r="L75">
        <v>121</v>
      </c>
      <c r="M75">
        <v>109</v>
      </c>
      <c r="N75">
        <v>139.69999999999999</v>
      </c>
      <c r="O75">
        <v>133.6</v>
      </c>
      <c r="P75">
        <v>154.9</v>
      </c>
      <c r="Q75">
        <v>137.5</v>
      </c>
      <c r="R75">
        <v>163.4</v>
      </c>
      <c r="S75">
        <v>147.69999999999999</v>
      </c>
      <c r="T75">
        <v>139.69999999999999</v>
      </c>
      <c r="U75">
        <v>146.5</v>
      </c>
      <c r="V75">
        <v>148.5</v>
      </c>
      <c r="W75">
        <v>138.4</v>
      </c>
      <c r="X75">
        <v>143.69999999999999</v>
      </c>
      <c r="Y75">
        <v>145.6</v>
      </c>
      <c r="Z75">
        <v>123.9</v>
      </c>
      <c r="AA75">
        <v>137.1</v>
      </c>
      <c r="AB75">
        <v>150.30000000000001</v>
      </c>
      <c r="AC75">
        <v>134.1</v>
      </c>
      <c r="AD75">
        <v>137.4</v>
      </c>
      <c r="AE75">
        <v>139.9</v>
      </c>
      <c r="AF75">
        <v>1757.1</v>
      </c>
      <c r="AG75">
        <v>433.9</v>
      </c>
      <c r="AH75">
        <v>972.09999999999991</v>
      </c>
      <c r="AI75">
        <v>3613.4</v>
      </c>
      <c r="AJ75">
        <v>70.013724342105249</v>
      </c>
    </row>
    <row r="76" spans="1:36" x14ac:dyDescent="0.25">
      <c r="A76" t="s">
        <v>104</v>
      </c>
      <c r="B76">
        <v>2019</v>
      </c>
      <c r="C76" t="s">
        <v>138</v>
      </c>
      <c r="D76" t="s">
        <v>1288</v>
      </c>
      <c r="E76">
        <v>137.80000000000001</v>
      </c>
      <c r="F76">
        <v>153</v>
      </c>
      <c r="G76">
        <v>140.30000000000001</v>
      </c>
      <c r="H76">
        <v>142.30000000000001</v>
      </c>
      <c r="I76">
        <v>122</v>
      </c>
      <c r="J76">
        <v>137.6</v>
      </c>
      <c r="K76">
        <v>132.6</v>
      </c>
      <c r="L76">
        <v>121.8</v>
      </c>
      <c r="M76">
        <v>109</v>
      </c>
      <c r="N76">
        <v>139.5</v>
      </c>
      <c r="O76">
        <v>133.69999999999999</v>
      </c>
      <c r="P76">
        <v>155.19999999999999</v>
      </c>
      <c r="Q76">
        <v>138.1</v>
      </c>
      <c r="R76">
        <v>163.5</v>
      </c>
      <c r="S76">
        <v>147.9</v>
      </c>
      <c r="T76">
        <v>139.9</v>
      </c>
      <c r="U76">
        <v>146.69999999999999</v>
      </c>
      <c r="V76">
        <v>149</v>
      </c>
      <c r="W76">
        <v>139.69999999999999</v>
      </c>
      <c r="X76">
        <v>143.80000000000001</v>
      </c>
      <c r="Y76">
        <v>146.19999999999999</v>
      </c>
      <c r="Z76">
        <v>124.6</v>
      </c>
      <c r="AA76">
        <v>137.69999999999999</v>
      </c>
      <c r="AB76">
        <v>150.30000000000001</v>
      </c>
      <c r="AC76">
        <v>133.4</v>
      </c>
      <c r="AD76">
        <v>137.69999999999999</v>
      </c>
      <c r="AE76">
        <v>140.4</v>
      </c>
      <c r="AF76">
        <v>1762.9</v>
      </c>
      <c r="AG76">
        <v>434.5</v>
      </c>
      <c r="AH76">
        <v>973.69999999999982</v>
      </c>
      <c r="AI76">
        <v>3623.2999999999997</v>
      </c>
      <c r="AJ76">
        <v>62.374424999999988</v>
      </c>
    </row>
    <row r="77" spans="1:36" x14ac:dyDescent="0.25">
      <c r="A77" t="s">
        <v>104</v>
      </c>
      <c r="B77">
        <v>2019</v>
      </c>
      <c r="C77" t="s">
        <v>167</v>
      </c>
      <c r="D77" t="s">
        <v>1289</v>
      </c>
      <c r="E77">
        <v>138.30000000000001</v>
      </c>
      <c r="F77">
        <v>158.5</v>
      </c>
      <c r="G77">
        <v>136</v>
      </c>
      <c r="H77">
        <v>142.5</v>
      </c>
      <c r="I77">
        <v>122</v>
      </c>
      <c r="J77">
        <v>146.5</v>
      </c>
      <c r="K77">
        <v>143</v>
      </c>
      <c r="L77">
        <v>124.9</v>
      </c>
      <c r="M77">
        <v>109.9</v>
      </c>
      <c r="N77">
        <v>139.9</v>
      </c>
      <c r="O77">
        <v>134</v>
      </c>
      <c r="P77">
        <v>155.5</v>
      </c>
      <c r="Q77">
        <v>140.9</v>
      </c>
      <c r="R77">
        <v>164.1</v>
      </c>
      <c r="S77">
        <v>148.4</v>
      </c>
      <c r="T77">
        <v>140.4</v>
      </c>
      <c r="U77">
        <v>147.30000000000001</v>
      </c>
      <c r="V77">
        <v>150.1</v>
      </c>
      <c r="W77">
        <v>140.30000000000001</v>
      </c>
      <c r="X77">
        <v>143.69999999999999</v>
      </c>
      <c r="Y77">
        <v>146.9</v>
      </c>
      <c r="Z77">
        <v>124.9</v>
      </c>
      <c r="AA77">
        <v>139.19999999999999</v>
      </c>
      <c r="AB77">
        <v>151.6</v>
      </c>
      <c r="AC77">
        <v>133.4</v>
      </c>
      <c r="AD77">
        <v>138.19999999999999</v>
      </c>
      <c r="AE77">
        <v>142</v>
      </c>
      <c r="AF77">
        <v>1791.9000000000003</v>
      </c>
      <c r="AG77">
        <v>436.1</v>
      </c>
      <c r="AH77">
        <v>977.90000000000009</v>
      </c>
      <c r="AI77">
        <v>3660.4000000000005</v>
      </c>
      <c r="AJ77">
        <v>63.627010326086953</v>
      </c>
    </row>
    <row r="78" spans="1:36" x14ac:dyDescent="0.25">
      <c r="A78" t="s">
        <v>104</v>
      </c>
      <c r="B78">
        <v>2019</v>
      </c>
      <c r="C78" t="s">
        <v>177</v>
      </c>
      <c r="D78" t="s">
        <v>1290</v>
      </c>
      <c r="E78">
        <v>138.69999999999999</v>
      </c>
      <c r="F78">
        <v>162.1</v>
      </c>
      <c r="G78">
        <v>137.80000000000001</v>
      </c>
      <c r="H78">
        <v>143.30000000000001</v>
      </c>
      <c r="I78">
        <v>122.2</v>
      </c>
      <c r="J78">
        <v>146.80000000000001</v>
      </c>
      <c r="K78">
        <v>150.5</v>
      </c>
      <c r="L78">
        <v>128.30000000000001</v>
      </c>
      <c r="M78">
        <v>111</v>
      </c>
      <c r="N78">
        <v>140.6</v>
      </c>
      <c r="O78">
        <v>134.19999999999999</v>
      </c>
      <c r="P78">
        <v>155.9</v>
      </c>
      <c r="Q78">
        <v>142.69999999999999</v>
      </c>
      <c r="R78">
        <v>164.9</v>
      </c>
      <c r="S78">
        <v>148.6</v>
      </c>
      <c r="T78">
        <v>140.4</v>
      </c>
      <c r="U78">
        <v>147.4</v>
      </c>
      <c r="V78">
        <v>149.4</v>
      </c>
      <c r="W78">
        <v>141.19999999999999</v>
      </c>
      <c r="X78">
        <v>143.80000000000001</v>
      </c>
      <c r="Y78">
        <v>147.4</v>
      </c>
      <c r="Z78">
        <v>124.6</v>
      </c>
      <c r="AA78">
        <v>139.6</v>
      </c>
      <c r="AB78">
        <v>152.5</v>
      </c>
      <c r="AC78">
        <v>134.30000000000001</v>
      </c>
      <c r="AD78">
        <v>138.6</v>
      </c>
      <c r="AE78">
        <v>142.9</v>
      </c>
      <c r="AF78">
        <v>1814.1000000000001</v>
      </c>
      <c r="AG78">
        <v>436.4</v>
      </c>
      <c r="AH78">
        <v>980.80000000000007</v>
      </c>
      <c r="AI78">
        <v>3686.8</v>
      </c>
      <c r="AJ78">
        <v>59.349817105263163</v>
      </c>
    </row>
    <row r="79" spans="1:36" x14ac:dyDescent="0.25">
      <c r="A79" t="s">
        <v>104</v>
      </c>
      <c r="B79">
        <v>2019</v>
      </c>
      <c r="C79" t="s">
        <v>194</v>
      </c>
      <c r="D79" t="s">
        <v>1291</v>
      </c>
      <c r="E79">
        <v>139.30000000000001</v>
      </c>
      <c r="F79">
        <v>162.69999999999999</v>
      </c>
      <c r="G79">
        <v>140</v>
      </c>
      <c r="H79">
        <v>144</v>
      </c>
      <c r="I79">
        <v>122.5</v>
      </c>
      <c r="J79">
        <v>150.30000000000001</v>
      </c>
      <c r="K79">
        <v>160.30000000000001</v>
      </c>
      <c r="L79">
        <v>130</v>
      </c>
      <c r="M79">
        <v>111.1</v>
      </c>
      <c r="N79">
        <v>141.69999999999999</v>
      </c>
      <c r="O79">
        <v>134.69999999999999</v>
      </c>
      <c r="P79">
        <v>156.19999999999999</v>
      </c>
      <c r="Q79">
        <v>144.69999999999999</v>
      </c>
      <c r="R79">
        <v>165.2</v>
      </c>
      <c r="S79">
        <v>148.9</v>
      </c>
      <c r="T79">
        <v>140.5</v>
      </c>
      <c r="U79">
        <v>147.6</v>
      </c>
      <c r="V79">
        <v>150.6</v>
      </c>
      <c r="W79">
        <v>139.30000000000001</v>
      </c>
      <c r="X79">
        <v>144.19999999999999</v>
      </c>
      <c r="Y79">
        <v>147.9</v>
      </c>
      <c r="Z79">
        <v>125.6</v>
      </c>
      <c r="AA79">
        <v>140.5</v>
      </c>
      <c r="AB79">
        <v>154</v>
      </c>
      <c r="AC79">
        <v>135.69999999999999</v>
      </c>
      <c r="AD79">
        <v>139.5</v>
      </c>
      <c r="AE79">
        <v>144.19999999999999</v>
      </c>
      <c r="AF79">
        <v>1837.5</v>
      </c>
      <c r="AG79">
        <v>437</v>
      </c>
      <c r="AH79">
        <v>987.40000000000009</v>
      </c>
      <c r="AI79">
        <v>3717</v>
      </c>
      <c r="AJ79">
        <v>61.723273214285719</v>
      </c>
    </row>
    <row r="80" spans="1:36" x14ac:dyDescent="0.25">
      <c r="A80" t="s">
        <v>104</v>
      </c>
      <c r="B80">
        <v>2019</v>
      </c>
      <c r="C80" t="s">
        <v>213</v>
      </c>
      <c r="D80" t="s">
        <v>1292</v>
      </c>
      <c r="E80">
        <v>140.1</v>
      </c>
      <c r="F80">
        <v>160.6</v>
      </c>
      <c r="G80">
        <v>138.5</v>
      </c>
      <c r="H80">
        <v>144.69999999999999</v>
      </c>
      <c r="I80">
        <v>122.9</v>
      </c>
      <c r="J80">
        <v>149.4</v>
      </c>
      <c r="K80">
        <v>167.4</v>
      </c>
      <c r="L80">
        <v>130.9</v>
      </c>
      <c r="M80">
        <v>112</v>
      </c>
      <c r="N80">
        <v>142.6</v>
      </c>
      <c r="O80">
        <v>134.9</v>
      </c>
      <c r="P80">
        <v>156.6</v>
      </c>
      <c r="Q80">
        <v>145.9</v>
      </c>
      <c r="R80">
        <v>165.8</v>
      </c>
      <c r="S80">
        <v>149.1</v>
      </c>
      <c r="T80">
        <v>140.6</v>
      </c>
      <c r="U80">
        <v>147.9</v>
      </c>
      <c r="V80">
        <v>151.6</v>
      </c>
      <c r="W80">
        <v>138.5</v>
      </c>
      <c r="X80">
        <v>144.5</v>
      </c>
      <c r="Y80">
        <v>148.5</v>
      </c>
      <c r="Z80">
        <v>125.8</v>
      </c>
      <c r="AA80">
        <v>140.9</v>
      </c>
      <c r="AB80">
        <v>154.9</v>
      </c>
      <c r="AC80">
        <v>138.4</v>
      </c>
      <c r="AD80">
        <v>140.19999999999999</v>
      </c>
      <c r="AE80">
        <v>145</v>
      </c>
      <c r="AF80">
        <v>1846.5</v>
      </c>
      <c r="AG80">
        <v>437.6</v>
      </c>
      <c r="AH80">
        <v>993.2</v>
      </c>
      <c r="AI80">
        <v>3733.2000000000003</v>
      </c>
      <c r="AJ80">
        <v>59.703420454545466</v>
      </c>
    </row>
    <row r="81" spans="1:36" x14ac:dyDescent="0.25">
      <c r="A81" t="s">
        <v>104</v>
      </c>
      <c r="B81">
        <v>2019</v>
      </c>
      <c r="C81" t="s">
        <v>228</v>
      </c>
      <c r="D81" t="s">
        <v>1293</v>
      </c>
      <c r="E81">
        <v>140.9</v>
      </c>
      <c r="F81">
        <v>160.80000000000001</v>
      </c>
      <c r="G81">
        <v>139.6</v>
      </c>
      <c r="H81">
        <v>145.4</v>
      </c>
      <c r="I81">
        <v>123.5</v>
      </c>
      <c r="J81">
        <v>146.6</v>
      </c>
      <c r="K81">
        <v>173.2</v>
      </c>
      <c r="L81">
        <v>131.6</v>
      </c>
      <c r="M81">
        <v>113.2</v>
      </c>
      <c r="N81">
        <v>144.1</v>
      </c>
      <c r="O81">
        <v>135</v>
      </c>
      <c r="P81">
        <v>156.80000000000001</v>
      </c>
      <c r="Q81">
        <v>147</v>
      </c>
      <c r="R81">
        <v>166.5</v>
      </c>
      <c r="S81">
        <v>149.19999999999999</v>
      </c>
      <c r="T81">
        <v>140.6</v>
      </c>
      <c r="U81">
        <v>147.9</v>
      </c>
      <c r="V81">
        <v>152.19999999999999</v>
      </c>
      <c r="W81">
        <v>139.19999999999999</v>
      </c>
      <c r="X81">
        <v>144.6</v>
      </c>
      <c r="Y81">
        <v>149</v>
      </c>
      <c r="Z81">
        <v>126.1</v>
      </c>
      <c r="AA81">
        <v>141.30000000000001</v>
      </c>
      <c r="AB81">
        <v>155.19999999999999</v>
      </c>
      <c r="AC81">
        <v>139.69999999999999</v>
      </c>
      <c r="AD81">
        <v>140.69999999999999</v>
      </c>
      <c r="AE81">
        <v>145.80000000000001</v>
      </c>
      <c r="AF81">
        <v>1857.6999999999998</v>
      </c>
      <c r="AG81">
        <v>437.69999999999993</v>
      </c>
      <c r="AH81">
        <v>996.60000000000014</v>
      </c>
      <c r="AI81">
        <v>3749.8999999999996</v>
      </c>
      <c r="AJ81">
        <v>62.53257261904762</v>
      </c>
    </row>
    <row r="82" spans="1:36" x14ac:dyDescent="0.25">
      <c r="A82" t="s">
        <v>104</v>
      </c>
      <c r="B82">
        <v>2019</v>
      </c>
      <c r="C82" t="s">
        <v>238</v>
      </c>
      <c r="D82" t="s">
        <v>1294</v>
      </c>
      <c r="E82">
        <v>141.80000000000001</v>
      </c>
      <c r="F82">
        <v>161</v>
      </c>
      <c r="G82">
        <v>142.6</v>
      </c>
      <c r="H82">
        <v>146.19999999999999</v>
      </c>
      <c r="I82">
        <v>123.9</v>
      </c>
      <c r="J82">
        <v>148</v>
      </c>
      <c r="K82">
        <v>188.4</v>
      </c>
      <c r="L82">
        <v>132.5</v>
      </c>
      <c r="M82">
        <v>114</v>
      </c>
      <c r="N82">
        <v>145.4</v>
      </c>
      <c r="O82">
        <v>135.1</v>
      </c>
      <c r="P82">
        <v>157.1</v>
      </c>
      <c r="Q82">
        <v>149.6</v>
      </c>
      <c r="R82">
        <v>167.1</v>
      </c>
      <c r="S82">
        <v>149.4</v>
      </c>
      <c r="T82">
        <v>140.80000000000001</v>
      </c>
      <c r="U82">
        <v>148.19999999999999</v>
      </c>
      <c r="V82">
        <v>153</v>
      </c>
      <c r="W82">
        <v>140.6</v>
      </c>
      <c r="X82">
        <v>145</v>
      </c>
      <c r="Y82">
        <v>149.4</v>
      </c>
      <c r="Z82">
        <v>126.3</v>
      </c>
      <c r="AA82">
        <v>141.69999999999999</v>
      </c>
      <c r="AB82">
        <v>155.4</v>
      </c>
      <c r="AC82">
        <v>140</v>
      </c>
      <c r="AD82">
        <v>141</v>
      </c>
      <c r="AE82">
        <v>147.19999999999999</v>
      </c>
      <c r="AF82">
        <v>1885.5999999999997</v>
      </c>
      <c r="AG82">
        <v>438.40000000000003</v>
      </c>
      <c r="AH82">
        <v>998.8</v>
      </c>
      <c r="AI82">
        <v>3783.4999999999991</v>
      </c>
      <c r="AJ82">
        <v>65.502042500000016</v>
      </c>
    </row>
    <row r="83" spans="1:36" x14ac:dyDescent="0.25">
      <c r="A83" t="s">
        <v>104</v>
      </c>
      <c r="B83">
        <v>2019</v>
      </c>
      <c r="C83" t="s">
        <v>264</v>
      </c>
      <c r="D83" t="s">
        <v>1295</v>
      </c>
      <c r="E83">
        <v>142.5</v>
      </c>
      <c r="F83">
        <v>163.19999999999999</v>
      </c>
      <c r="G83">
        <v>145.6</v>
      </c>
      <c r="H83">
        <v>146.69999999999999</v>
      </c>
      <c r="I83">
        <v>124.3</v>
      </c>
      <c r="J83">
        <v>147.4</v>
      </c>
      <c r="K83">
        <v>199.6</v>
      </c>
      <c r="L83">
        <v>135.69999999999999</v>
      </c>
      <c r="M83">
        <v>114.2</v>
      </c>
      <c r="N83">
        <v>147</v>
      </c>
      <c r="O83">
        <v>135.30000000000001</v>
      </c>
      <c r="P83">
        <v>157.5</v>
      </c>
      <c r="Q83">
        <v>151.9</v>
      </c>
      <c r="R83">
        <v>167.9</v>
      </c>
      <c r="S83">
        <v>149.9</v>
      </c>
      <c r="T83">
        <v>141</v>
      </c>
      <c r="U83">
        <v>148.6</v>
      </c>
      <c r="V83">
        <v>153.5</v>
      </c>
      <c r="W83">
        <v>142.30000000000001</v>
      </c>
      <c r="X83">
        <v>145.30000000000001</v>
      </c>
      <c r="Y83">
        <v>149.9</v>
      </c>
      <c r="Z83">
        <v>126.6</v>
      </c>
      <c r="AA83">
        <v>142.1</v>
      </c>
      <c r="AB83">
        <v>155.5</v>
      </c>
      <c r="AC83">
        <v>140.30000000000001</v>
      </c>
      <c r="AD83">
        <v>141.30000000000001</v>
      </c>
      <c r="AE83">
        <v>148.6</v>
      </c>
      <c r="AF83">
        <v>1910.9</v>
      </c>
      <c r="AG83">
        <v>439.5</v>
      </c>
      <c r="AH83">
        <v>1001</v>
      </c>
      <c r="AI83">
        <v>3815.1000000000004</v>
      </c>
      <c r="AJ83">
        <v>64.309747023809535</v>
      </c>
    </row>
    <row r="84" spans="1:36" x14ac:dyDescent="0.25">
      <c r="A84" t="s">
        <v>104</v>
      </c>
      <c r="B84">
        <v>2019</v>
      </c>
      <c r="C84" t="s">
        <v>273</v>
      </c>
      <c r="D84" t="s">
        <v>1296</v>
      </c>
      <c r="E84">
        <v>143.5</v>
      </c>
      <c r="F84">
        <v>165</v>
      </c>
      <c r="G84">
        <v>151.1</v>
      </c>
      <c r="H84">
        <v>148.30000000000001</v>
      </c>
      <c r="I84">
        <v>125.7</v>
      </c>
      <c r="J84">
        <v>145.69999999999999</v>
      </c>
      <c r="K84">
        <v>217</v>
      </c>
      <c r="L84">
        <v>138.30000000000001</v>
      </c>
      <c r="M84">
        <v>114</v>
      </c>
      <c r="N84">
        <v>148.69999999999999</v>
      </c>
      <c r="O84">
        <v>135.80000000000001</v>
      </c>
      <c r="P84">
        <v>158</v>
      </c>
      <c r="Q84">
        <v>155</v>
      </c>
      <c r="R84">
        <v>168.5</v>
      </c>
      <c r="S84">
        <v>150.30000000000001</v>
      </c>
      <c r="T84">
        <v>141.30000000000001</v>
      </c>
      <c r="U84">
        <v>149</v>
      </c>
      <c r="V84">
        <v>152.80000000000001</v>
      </c>
      <c r="W84">
        <v>143.69999999999999</v>
      </c>
      <c r="X84">
        <v>145.80000000000001</v>
      </c>
      <c r="Y84">
        <v>150.4</v>
      </c>
      <c r="Z84">
        <v>129.80000000000001</v>
      </c>
      <c r="AA84">
        <v>142.30000000000001</v>
      </c>
      <c r="AB84">
        <v>155.69999999999999</v>
      </c>
      <c r="AC84">
        <v>140.4</v>
      </c>
      <c r="AD84">
        <v>142.5</v>
      </c>
      <c r="AE84">
        <v>150.4</v>
      </c>
      <c r="AF84">
        <v>1946.1000000000001</v>
      </c>
      <c r="AG84">
        <v>440.6</v>
      </c>
      <c r="AH84">
        <v>1006.9</v>
      </c>
      <c r="AI84">
        <v>3858.6000000000004</v>
      </c>
      <c r="AJ84">
        <v>54.627359999999996</v>
      </c>
    </row>
    <row r="85" spans="1:36" x14ac:dyDescent="0.25">
      <c r="A85" t="s">
        <v>104</v>
      </c>
      <c r="B85">
        <v>2020</v>
      </c>
      <c r="C85" t="s">
        <v>62</v>
      </c>
      <c r="D85" t="s">
        <v>1297</v>
      </c>
      <c r="E85">
        <v>144.30000000000001</v>
      </c>
      <c r="F85">
        <v>167.4</v>
      </c>
      <c r="G85">
        <v>154.9</v>
      </c>
      <c r="H85">
        <v>150.1</v>
      </c>
      <c r="I85">
        <v>129.9</v>
      </c>
      <c r="J85">
        <v>143.19999999999999</v>
      </c>
      <c r="K85">
        <v>197</v>
      </c>
      <c r="L85">
        <v>140.4</v>
      </c>
      <c r="M85">
        <v>114.1</v>
      </c>
      <c r="N85">
        <v>150.9</v>
      </c>
      <c r="O85">
        <v>136.1</v>
      </c>
      <c r="P85">
        <v>158.6</v>
      </c>
      <c r="Q85">
        <v>153.5</v>
      </c>
      <c r="R85">
        <v>169.2</v>
      </c>
      <c r="S85">
        <v>150.5</v>
      </c>
      <c r="T85">
        <v>141.5</v>
      </c>
      <c r="U85">
        <v>149.19999999999999</v>
      </c>
      <c r="V85">
        <v>153.9</v>
      </c>
      <c r="W85">
        <v>144.6</v>
      </c>
      <c r="X85">
        <v>146.19999999999999</v>
      </c>
      <c r="Y85">
        <v>151.19999999999999</v>
      </c>
      <c r="Z85">
        <v>130.9</v>
      </c>
      <c r="AA85">
        <v>142.80000000000001</v>
      </c>
      <c r="AB85">
        <v>156.1</v>
      </c>
      <c r="AC85">
        <v>142.30000000000001</v>
      </c>
      <c r="AD85">
        <v>143.4</v>
      </c>
      <c r="AE85">
        <v>150.19999999999999</v>
      </c>
      <c r="AF85">
        <v>1940.3999999999999</v>
      </c>
      <c r="AG85">
        <v>441.2</v>
      </c>
      <c r="AH85">
        <v>1012.9</v>
      </c>
      <c r="AI85">
        <v>3862.2</v>
      </c>
      <c r="AJ85">
        <v>33.358738068181822</v>
      </c>
    </row>
    <row r="86" spans="1:36" x14ac:dyDescent="0.25">
      <c r="A86" t="s">
        <v>104</v>
      </c>
      <c r="B86">
        <v>2020</v>
      </c>
      <c r="C86" t="s">
        <v>116</v>
      </c>
      <c r="D86" t="s">
        <v>1298</v>
      </c>
      <c r="E86">
        <v>144.80000000000001</v>
      </c>
      <c r="F86">
        <v>167.5</v>
      </c>
      <c r="G86">
        <v>151.80000000000001</v>
      </c>
      <c r="H86">
        <v>150.80000000000001</v>
      </c>
      <c r="I86">
        <v>131.4</v>
      </c>
      <c r="J86">
        <v>141.80000000000001</v>
      </c>
      <c r="K86">
        <v>170.7</v>
      </c>
      <c r="L86">
        <v>141.1</v>
      </c>
      <c r="M86">
        <v>113.6</v>
      </c>
      <c r="N86">
        <v>152</v>
      </c>
      <c r="O86">
        <v>136.5</v>
      </c>
      <c r="P86">
        <v>159.1</v>
      </c>
      <c r="Q86">
        <v>150.5</v>
      </c>
      <c r="R86">
        <v>170.1</v>
      </c>
      <c r="S86">
        <v>150.80000000000001</v>
      </c>
      <c r="T86">
        <v>141.69999999999999</v>
      </c>
      <c r="U86">
        <v>149.5</v>
      </c>
      <c r="V86">
        <v>154.80000000000001</v>
      </c>
      <c r="W86">
        <v>147.19999999999999</v>
      </c>
      <c r="X86">
        <v>146.4</v>
      </c>
      <c r="Y86">
        <v>151.69999999999999</v>
      </c>
      <c r="Z86">
        <v>130.30000000000001</v>
      </c>
      <c r="AA86">
        <v>143.19999999999999</v>
      </c>
      <c r="AB86">
        <v>156.19999999999999</v>
      </c>
      <c r="AC86">
        <v>143.4</v>
      </c>
      <c r="AD86">
        <v>143.6</v>
      </c>
      <c r="AE86">
        <v>149.1</v>
      </c>
      <c r="AF86">
        <v>1911.6</v>
      </c>
      <c r="AG86">
        <v>442</v>
      </c>
      <c r="AH86">
        <v>1014.8</v>
      </c>
      <c r="AI86">
        <v>3840.4999999999995</v>
      </c>
      <c r="AJ86">
        <v>19.901683749999997</v>
      </c>
    </row>
    <row r="87" spans="1:36" x14ac:dyDescent="0.25">
      <c r="A87" t="s">
        <v>104</v>
      </c>
      <c r="B87">
        <v>2020</v>
      </c>
      <c r="C87" t="s">
        <v>138</v>
      </c>
      <c r="D87" t="s">
        <v>1299</v>
      </c>
      <c r="E87">
        <v>145.1</v>
      </c>
      <c r="F87">
        <v>167</v>
      </c>
      <c r="G87">
        <v>148.1</v>
      </c>
      <c r="H87">
        <v>151.5</v>
      </c>
      <c r="I87">
        <v>131.19999999999999</v>
      </c>
      <c r="J87">
        <v>142.5</v>
      </c>
      <c r="K87">
        <v>157.30000000000001</v>
      </c>
      <c r="L87">
        <v>141.1</v>
      </c>
      <c r="M87">
        <v>113.2</v>
      </c>
      <c r="N87">
        <v>153.19999999999999</v>
      </c>
      <c r="O87">
        <v>136.69999999999999</v>
      </c>
      <c r="P87">
        <v>159.6</v>
      </c>
      <c r="Q87">
        <v>148.9</v>
      </c>
      <c r="R87">
        <v>171.2</v>
      </c>
      <c r="S87">
        <v>151.19999999999999</v>
      </c>
      <c r="T87">
        <v>141.9</v>
      </c>
      <c r="U87">
        <v>149.80000000000001</v>
      </c>
      <c r="V87">
        <v>154.5</v>
      </c>
      <c r="W87">
        <v>148.9</v>
      </c>
      <c r="X87">
        <v>146.4</v>
      </c>
      <c r="Y87">
        <v>152.30000000000001</v>
      </c>
      <c r="Z87">
        <v>129.9</v>
      </c>
      <c r="AA87">
        <v>143.69999999999999</v>
      </c>
      <c r="AB87">
        <v>156.1</v>
      </c>
      <c r="AC87">
        <v>145.19999999999999</v>
      </c>
      <c r="AD87">
        <v>143.80000000000001</v>
      </c>
      <c r="AE87">
        <v>148.6</v>
      </c>
      <c r="AF87">
        <v>1895.4</v>
      </c>
      <c r="AG87">
        <v>442.90000000000003</v>
      </c>
      <c r="AH87">
        <v>1017.3999999999999</v>
      </c>
      <c r="AI87">
        <v>3830.2999999999997</v>
      </c>
      <c r="AJ87">
        <v>30.605539617647054</v>
      </c>
    </row>
    <row r="88" spans="1:36" x14ac:dyDescent="0.25">
      <c r="A88" t="s">
        <v>104</v>
      </c>
      <c r="B88">
        <v>2020</v>
      </c>
      <c r="C88" t="s">
        <v>154</v>
      </c>
      <c r="D88" t="s">
        <v>1300</v>
      </c>
      <c r="E88">
        <v>148.69999999999999</v>
      </c>
      <c r="G88">
        <v>148.80000000000001</v>
      </c>
      <c r="H88">
        <v>155.6</v>
      </c>
      <c r="I88">
        <v>135.1</v>
      </c>
      <c r="J88">
        <v>149.9</v>
      </c>
      <c r="K88">
        <v>168.6</v>
      </c>
      <c r="L88">
        <v>150.4</v>
      </c>
      <c r="M88">
        <v>120.3</v>
      </c>
      <c r="N88">
        <v>157.1</v>
      </c>
      <c r="O88">
        <v>136.80000000000001</v>
      </c>
      <c r="Q88">
        <v>151.4</v>
      </c>
      <c r="V88">
        <v>155.6</v>
      </c>
      <c r="W88">
        <v>144.1</v>
      </c>
      <c r="Y88">
        <v>150.69999999999999</v>
      </c>
      <c r="AF88">
        <v>1373.3000000000002</v>
      </c>
      <c r="AG88">
        <v>0</v>
      </c>
      <c r="AH88">
        <v>150.69999999999999</v>
      </c>
      <c r="AI88">
        <v>1823.7</v>
      </c>
      <c r="AJ88">
        <v>40.633868636363637</v>
      </c>
    </row>
    <row r="89" spans="1:36" x14ac:dyDescent="0.25">
      <c r="A89" t="s">
        <v>104</v>
      </c>
      <c r="B89">
        <v>2020</v>
      </c>
      <c r="C89" t="s">
        <v>167</v>
      </c>
      <c r="D89" t="s">
        <v>1301</v>
      </c>
      <c r="V89">
        <v>139.26</v>
      </c>
      <c r="AF89">
        <v>0</v>
      </c>
      <c r="AG89">
        <v>0</v>
      </c>
      <c r="AH89">
        <v>0</v>
      </c>
      <c r="AI89">
        <v>139.26</v>
      </c>
      <c r="AJ89">
        <v>43.347552547619046</v>
      </c>
    </row>
    <row r="90" spans="1:36" x14ac:dyDescent="0.25">
      <c r="A90" t="s">
        <v>104</v>
      </c>
      <c r="B90">
        <v>2020</v>
      </c>
      <c r="C90" t="s">
        <v>177</v>
      </c>
      <c r="D90" t="s">
        <v>1302</v>
      </c>
      <c r="E90">
        <v>149.6</v>
      </c>
      <c r="F90">
        <v>192.7</v>
      </c>
      <c r="G90">
        <v>151.4</v>
      </c>
      <c r="H90">
        <v>153.30000000000001</v>
      </c>
      <c r="I90">
        <v>136.30000000000001</v>
      </c>
      <c r="J90">
        <v>147.19999999999999</v>
      </c>
      <c r="K90">
        <v>156.5</v>
      </c>
      <c r="L90">
        <v>150.9</v>
      </c>
      <c r="M90">
        <v>114.2</v>
      </c>
      <c r="N90">
        <v>159.5</v>
      </c>
      <c r="O90">
        <v>139.4</v>
      </c>
      <c r="P90">
        <v>161.80000000000001</v>
      </c>
      <c r="Q90">
        <v>154</v>
      </c>
      <c r="R90">
        <v>183.5</v>
      </c>
      <c r="S90">
        <v>152.5</v>
      </c>
      <c r="T90">
        <v>144.4</v>
      </c>
      <c r="U90">
        <v>151.4</v>
      </c>
      <c r="V90">
        <v>154.69999999999999</v>
      </c>
      <c r="W90">
        <v>141.9</v>
      </c>
      <c r="X90">
        <v>146.4</v>
      </c>
      <c r="Y90">
        <v>154.4</v>
      </c>
      <c r="Z90">
        <v>135</v>
      </c>
      <c r="AA90">
        <v>148.30000000000001</v>
      </c>
      <c r="AB90">
        <v>156.4</v>
      </c>
      <c r="AC90">
        <v>151.6</v>
      </c>
      <c r="AD90">
        <v>147</v>
      </c>
      <c r="AE90">
        <v>151.80000000000001</v>
      </c>
      <c r="AF90">
        <v>1966.8000000000002</v>
      </c>
      <c r="AG90">
        <v>448.29999999999995</v>
      </c>
      <c r="AH90">
        <v>1039.0999999999999</v>
      </c>
      <c r="AI90">
        <v>3934.3</v>
      </c>
      <c r="AJ90">
        <v>44.190017605263151</v>
      </c>
    </row>
    <row r="91" spans="1:36" x14ac:dyDescent="0.25">
      <c r="A91" t="s">
        <v>104</v>
      </c>
      <c r="B91">
        <v>2020</v>
      </c>
      <c r="C91" t="s">
        <v>194</v>
      </c>
      <c r="D91" t="s">
        <v>1303</v>
      </c>
      <c r="E91">
        <v>149.6</v>
      </c>
      <c r="F91">
        <v>192.7</v>
      </c>
      <c r="G91">
        <v>151.4</v>
      </c>
      <c r="H91">
        <v>153.30000000000001</v>
      </c>
      <c r="I91">
        <v>136.30000000000001</v>
      </c>
      <c r="J91">
        <v>147.19999999999999</v>
      </c>
      <c r="K91">
        <v>156.5</v>
      </c>
      <c r="L91">
        <v>150.9</v>
      </c>
      <c r="M91">
        <v>114.2</v>
      </c>
      <c r="N91">
        <v>159.5</v>
      </c>
      <c r="O91">
        <v>139.4</v>
      </c>
      <c r="P91">
        <v>161.80000000000001</v>
      </c>
      <c r="Q91">
        <v>154</v>
      </c>
      <c r="R91">
        <v>183.5</v>
      </c>
      <c r="S91">
        <v>152.5</v>
      </c>
      <c r="T91">
        <v>144.4</v>
      </c>
      <c r="U91">
        <v>151.4</v>
      </c>
      <c r="V91">
        <v>154.69999999999999</v>
      </c>
      <c r="W91">
        <v>141.9</v>
      </c>
      <c r="X91">
        <v>146.4</v>
      </c>
      <c r="Y91">
        <v>154.4</v>
      </c>
      <c r="Z91">
        <v>135</v>
      </c>
      <c r="AA91">
        <v>148.30000000000001</v>
      </c>
      <c r="AB91">
        <v>156.4</v>
      </c>
      <c r="AC91">
        <v>151.6</v>
      </c>
      <c r="AD91">
        <v>147</v>
      </c>
      <c r="AE91">
        <v>151.80000000000001</v>
      </c>
      <c r="AF91">
        <v>1966.8000000000002</v>
      </c>
      <c r="AG91">
        <v>448.29999999999995</v>
      </c>
      <c r="AH91">
        <v>1039.0999999999999</v>
      </c>
      <c r="AI91">
        <v>3934.3</v>
      </c>
      <c r="AJ91">
        <v>41.35410665909091</v>
      </c>
    </row>
    <row r="92" spans="1:36" x14ac:dyDescent="0.25">
      <c r="A92" t="s">
        <v>104</v>
      </c>
      <c r="B92">
        <v>2020</v>
      </c>
      <c r="C92" t="s">
        <v>213</v>
      </c>
      <c r="D92" t="s">
        <v>1304</v>
      </c>
      <c r="E92">
        <v>148.9</v>
      </c>
      <c r="F92">
        <v>190.9</v>
      </c>
      <c r="G92">
        <v>150.80000000000001</v>
      </c>
      <c r="H92">
        <v>153.30000000000001</v>
      </c>
      <c r="I92">
        <v>137.4</v>
      </c>
      <c r="J92">
        <v>150.4</v>
      </c>
      <c r="K92">
        <v>178.1</v>
      </c>
      <c r="L92">
        <v>150.4</v>
      </c>
      <c r="M92">
        <v>115.1</v>
      </c>
      <c r="N92">
        <v>160</v>
      </c>
      <c r="O92">
        <v>140.6</v>
      </c>
      <c r="P92">
        <v>162.30000000000001</v>
      </c>
      <c r="Q92">
        <v>157</v>
      </c>
      <c r="R92">
        <v>182.6</v>
      </c>
      <c r="S92">
        <v>153.1</v>
      </c>
      <c r="T92">
        <v>143.4</v>
      </c>
      <c r="U92">
        <v>151.69999999999999</v>
      </c>
      <c r="V92">
        <v>155.5</v>
      </c>
      <c r="W92">
        <v>143</v>
      </c>
      <c r="X92">
        <v>148.4</v>
      </c>
      <c r="Y92">
        <v>155</v>
      </c>
      <c r="Z92">
        <v>138.5</v>
      </c>
      <c r="AA92">
        <v>146</v>
      </c>
      <c r="AB92">
        <v>158.5</v>
      </c>
      <c r="AC92">
        <v>154.30000000000001</v>
      </c>
      <c r="AD92">
        <v>149</v>
      </c>
      <c r="AE92">
        <v>153.9</v>
      </c>
      <c r="AF92">
        <v>1995.1999999999998</v>
      </c>
      <c r="AG92">
        <v>448.2</v>
      </c>
      <c r="AH92">
        <v>1049.7</v>
      </c>
      <c r="AI92">
        <v>3974.1999999999994</v>
      </c>
      <c r="AJ92">
        <v>40.658228000000001</v>
      </c>
    </row>
    <row r="93" spans="1:36" x14ac:dyDescent="0.25">
      <c r="A93" t="s">
        <v>104</v>
      </c>
      <c r="B93">
        <v>2020</v>
      </c>
      <c r="C93" t="s">
        <v>228</v>
      </c>
      <c r="D93" t="s">
        <v>1305</v>
      </c>
      <c r="E93">
        <v>148.4</v>
      </c>
      <c r="F93">
        <v>187.1</v>
      </c>
      <c r="G93">
        <v>152.5</v>
      </c>
      <c r="H93">
        <v>153.6</v>
      </c>
      <c r="I93">
        <v>138.19999999999999</v>
      </c>
      <c r="J93">
        <v>150.9</v>
      </c>
      <c r="K93">
        <v>186.7</v>
      </c>
      <c r="L93">
        <v>149.80000000000001</v>
      </c>
      <c r="M93">
        <v>116.4</v>
      </c>
      <c r="N93">
        <v>160.30000000000001</v>
      </c>
      <c r="O93">
        <v>142.19999999999999</v>
      </c>
      <c r="P93">
        <v>162.9</v>
      </c>
      <c r="Q93">
        <v>158</v>
      </c>
      <c r="R93">
        <v>184.4</v>
      </c>
      <c r="S93">
        <v>153.4</v>
      </c>
      <c r="T93">
        <v>144.30000000000001</v>
      </c>
      <c r="U93">
        <v>152</v>
      </c>
      <c r="V93">
        <v>156.30000000000001</v>
      </c>
      <c r="W93">
        <v>142.9</v>
      </c>
      <c r="X93">
        <v>148.69999999999999</v>
      </c>
      <c r="Y93">
        <v>155.6</v>
      </c>
      <c r="Z93">
        <v>139.6</v>
      </c>
      <c r="AA93">
        <v>146.6</v>
      </c>
      <c r="AB93">
        <v>157.5</v>
      </c>
      <c r="AC93">
        <v>158.4</v>
      </c>
      <c r="AD93">
        <v>150</v>
      </c>
      <c r="AE93">
        <v>154.69999999999999</v>
      </c>
      <c r="AF93">
        <v>2007</v>
      </c>
      <c r="AG93">
        <v>449.70000000000005</v>
      </c>
      <c r="AH93">
        <v>1056.4000000000001</v>
      </c>
      <c r="AI93">
        <v>3996.7000000000003</v>
      </c>
      <c r="AJ93">
        <v>43.340640499999999</v>
      </c>
    </row>
    <row r="94" spans="1:36" x14ac:dyDescent="0.25">
      <c r="A94" t="s">
        <v>104</v>
      </c>
      <c r="B94">
        <v>2020</v>
      </c>
      <c r="C94" t="s">
        <v>238</v>
      </c>
      <c r="D94" t="s">
        <v>1306</v>
      </c>
      <c r="E94">
        <v>147.5</v>
      </c>
      <c r="F94">
        <v>188.9</v>
      </c>
      <c r="G94">
        <v>161.4</v>
      </c>
      <c r="H94">
        <v>153.6</v>
      </c>
      <c r="I94">
        <v>140.1</v>
      </c>
      <c r="J94">
        <v>151.19999999999999</v>
      </c>
      <c r="K94">
        <v>209.2</v>
      </c>
      <c r="L94">
        <v>150.9</v>
      </c>
      <c r="M94">
        <v>116.2</v>
      </c>
      <c r="N94">
        <v>161</v>
      </c>
      <c r="O94">
        <v>144</v>
      </c>
      <c r="P94">
        <v>163.19999999999999</v>
      </c>
      <c r="Q94">
        <v>161.4</v>
      </c>
      <c r="R94">
        <v>184.3</v>
      </c>
      <c r="S94">
        <v>153.69999999999999</v>
      </c>
      <c r="T94">
        <v>144.6</v>
      </c>
      <c r="U94">
        <v>152.30000000000001</v>
      </c>
      <c r="V94">
        <v>156.5</v>
      </c>
      <c r="W94">
        <v>143.1</v>
      </c>
      <c r="X94">
        <v>148.69999999999999</v>
      </c>
      <c r="Y94">
        <v>156.30000000000001</v>
      </c>
      <c r="Z94">
        <v>140.6</v>
      </c>
      <c r="AA94">
        <v>146.5</v>
      </c>
      <c r="AB94">
        <v>158.5</v>
      </c>
      <c r="AC94">
        <v>157</v>
      </c>
      <c r="AD94">
        <v>150.4</v>
      </c>
      <c r="AE94">
        <v>156.4</v>
      </c>
      <c r="AF94">
        <v>2048.6000000000004</v>
      </c>
      <c r="AG94">
        <v>450.59999999999997</v>
      </c>
      <c r="AH94">
        <v>1058</v>
      </c>
      <c r="AI94">
        <v>4041.1000000000004</v>
      </c>
      <c r="AJ94">
        <v>49.839816952380943</v>
      </c>
    </row>
    <row r="95" spans="1:36" x14ac:dyDescent="0.25">
      <c r="A95" t="s">
        <v>104</v>
      </c>
      <c r="B95">
        <v>2020</v>
      </c>
      <c r="C95" t="s">
        <v>264</v>
      </c>
      <c r="D95" t="s">
        <v>1307</v>
      </c>
      <c r="E95">
        <v>146.80000000000001</v>
      </c>
      <c r="F95">
        <v>191</v>
      </c>
      <c r="G95">
        <v>173.6</v>
      </c>
      <c r="H95">
        <v>153.80000000000001</v>
      </c>
      <c r="I95">
        <v>142.69999999999999</v>
      </c>
      <c r="J95">
        <v>148.4</v>
      </c>
      <c r="K95">
        <v>230</v>
      </c>
      <c r="L95">
        <v>156.80000000000001</v>
      </c>
      <c r="M95">
        <v>115.7</v>
      </c>
      <c r="N95">
        <v>161.80000000000001</v>
      </c>
      <c r="O95">
        <v>146.5</v>
      </c>
      <c r="P95">
        <v>163.80000000000001</v>
      </c>
      <c r="Q95">
        <v>164.7</v>
      </c>
      <c r="R95">
        <v>184.8</v>
      </c>
      <c r="S95">
        <v>154.30000000000001</v>
      </c>
      <c r="T95">
        <v>144.9</v>
      </c>
      <c r="U95">
        <v>152.80000000000001</v>
      </c>
      <c r="V95">
        <v>158</v>
      </c>
      <c r="W95">
        <v>143.6</v>
      </c>
      <c r="X95">
        <v>149.19999999999999</v>
      </c>
      <c r="Y95">
        <v>157.19999999999999</v>
      </c>
      <c r="Z95">
        <v>140.4</v>
      </c>
      <c r="AA95">
        <v>148.4</v>
      </c>
      <c r="AB95">
        <v>158.6</v>
      </c>
      <c r="AC95">
        <v>156.9</v>
      </c>
      <c r="AD95">
        <v>150.69999999999999</v>
      </c>
      <c r="AE95">
        <v>158.4</v>
      </c>
      <c r="AF95">
        <v>2095.6</v>
      </c>
      <c r="AG95">
        <v>452.00000000000006</v>
      </c>
      <c r="AH95">
        <v>1061.3999999999999</v>
      </c>
      <c r="AI95">
        <v>4095.4</v>
      </c>
      <c r="AJ95">
        <v>54.794569624999994</v>
      </c>
    </row>
    <row r="96" spans="1:36" x14ac:dyDescent="0.25">
      <c r="A96" t="s">
        <v>104</v>
      </c>
      <c r="B96">
        <v>2020</v>
      </c>
      <c r="C96" t="s">
        <v>273</v>
      </c>
      <c r="D96" t="s">
        <v>1308</v>
      </c>
      <c r="E96">
        <v>146</v>
      </c>
      <c r="F96">
        <v>191</v>
      </c>
      <c r="G96">
        <v>175.3</v>
      </c>
      <c r="H96">
        <v>154.1</v>
      </c>
      <c r="I96">
        <v>146.6</v>
      </c>
      <c r="J96">
        <v>147.69999999999999</v>
      </c>
      <c r="K96">
        <v>230.5</v>
      </c>
      <c r="L96">
        <v>160.19999999999999</v>
      </c>
      <c r="M96">
        <v>115.3</v>
      </c>
      <c r="N96">
        <v>163</v>
      </c>
      <c r="O96">
        <v>149.19999999999999</v>
      </c>
      <c r="P96">
        <v>164.8</v>
      </c>
      <c r="Q96">
        <v>165.4</v>
      </c>
      <c r="R96">
        <v>185.4</v>
      </c>
      <c r="S96">
        <v>155</v>
      </c>
      <c r="T96">
        <v>145.4</v>
      </c>
      <c r="U96">
        <v>153.6</v>
      </c>
      <c r="V96">
        <v>158.4</v>
      </c>
      <c r="W96">
        <v>144.6</v>
      </c>
      <c r="X96">
        <v>149.69999999999999</v>
      </c>
      <c r="Y96">
        <v>158.30000000000001</v>
      </c>
      <c r="Z96">
        <v>140.69999999999999</v>
      </c>
      <c r="AA96">
        <v>148.5</v>
      </c>
      <c r="AB96">
        <v>159.4</v>
      </c>
      <c r="AC96">
        <v>157.1</v>
      </c>
      <c r="AD96">
        <v>151.19999999999999</v>
      </c>
      <c r="AE96">
        <v>158.9</v>
      </c>
      <c r="AF96">
        <v>2109.1</v>
      </c>
      <c r="AG96">
        <v>454</v>
      </c>
      <c r="AH96">
        <v>1064.9000000000001</v>
      </c>
      <c r="AI96">
        <v>4116.4000000000005</v>
      </c>
      <c r="AJ96">
        <v>61.216117289473672</v>
      </c>
    </row>
    <row r="97" spans="1:36" x14ac:dyDescent="0.25">
      <c r="A97" t="s">
        <v>104</v>
      </c>
      <c r="B97">
        <v>2021</v>
      </c>
      <c r="C97" t="s">
        <v>62</v>
      </c>
      <c r="D97" t="s">
        <v>1309</v>
      </c>
      <c r="E97">
        <v>144.9</v>
      </c>
      <c r="F97">
        <v>190.1</v>
      </c>
      <c r="G97">
        <v>175.3</v>
      </c>
      <c r="H97">
        <v>154.1</v>
      </c>
      <c r="I97">
        <v>150.9</v>
      </c>
      <c r="J97">
        <v>149.6</v>
      </c>
      <c r="K97">
        <v>194.2</v>
      </c>
      <c r="L97">
        <v>160.4</v>
      </c>
      <c r="M97">
        <v>114.6</v>
      </c>
      <c r="N97">
        <v>164</v>
      </c>
      <c r="O97">
        <v>151.80000000000001</v>
      </c>
      <c r="P97">
        <v>165.6</v>
      </c>
      <c r="Q97">
        <v>161</v>
      </c>
      <c r="R97">
        <v>186.5</v>
      </c>
      <c r="S97">
        <v>155.5</v>
      </c>
      <c r="T97">
        <v>146.1</v>
      </c>
      <c r="U97">
        <v>154.19999999999999</v>
      </c>
      <c r="V97">
        <v>157.69999999999999</v>
      </c>
      <c r="W97">
        <v>147.9</v>
      </c>
      <c r="X97">
        <v>150</v>
      </c>
      <c r="Y97">
        <v>159.30000000000001</v>
      </c>
      <c r="Z97">
        <v>141.9</v>
      </c>
      <c r="AA97">
        <v>149.6</v>
      </c>
      <c r="AB97">
        <v>159.19999999999999</v>
      </c>
      <c r="AC97">
        <v>156.80000000000001</v>
      </c>
      <c r="AD97">
        <v>151.9</v>
      </c>
      <c r="AE97">
        <v>157.30000000000001</v>
      </c>
      <c r="AF97">
        <v>2076.5</v>
      </c>
      <c r="AG97">
        <v>455.8</v>
      </c>
      <c r="AH97">
        <v>1068.7</v>
      </c>
      <c r="AI97">
        <v>4093.1</v>
      </c>
      <c r="AJ97">
        <v>64.729496782608663</v>
      </c>
    </row>
    <row r="98" spans="1:36" x14ac:dyDescent="0.25">
      <c r="A98" t="s">
        <v>104</v>
      </c>
      <c r="B98">
        <v>2021</v>
      </c>
      <c r="C98" t="s">
        <v>116</v>
      </c>
      <c r="D98" t="s">
        <v>1310</v>
      </c>
      <c r="E98">
        <v>144.30000000000001</v>
      </c>
      <c r="F98">
        <v>186.5</v>
      </c>
      <c r="G98">
        <v>168.7</v>
      </c>
      <c r="H98">
        <v>154.69999999999999</v>
      </c>
      <c r="I98">
        <v>158.69999999999999</v>
      </c>
      <c r="J98">
        <v>150.69999999999999</v>
      </c>
      <c r="K98">
        <v>160</v>
      </c>
      <c r="L98">
        <v>158.80000000000001</v>
      </c>
      <c r="M98">
        <v>112.8</v>
      </c>
      <c r="N98">
        <v>164.2</v>
      </c>
      <c r="O98">
        <v>155.5</v>
      </c>
      <c r="P98">
        <v>167.5</v>
      </c>
      <c r="Q98">
        <v>156.9</v>
      </c>
      <c r="R98">
        <v>188.3</v>
      </c>
      <c r="S98">
        <v>157.19999999999999</v>
      </c>
      <c r="T98">
        <v>147.4</v>
      </c>
      <c r="U98">
        <v>155.80000000000001</v>
      </c>
      <c r="V98">
        <v>159.80000000000001</v>
      </c>
      <c r="W98">
        <v>152.4</v>
      </c>
      <c r="X98">
        <v>150.9</v>
      </c>
      <c r="Y98">
        <v>161.30000000000001</v>
      </c>
      <c r="Z98">
        <v>145.1</v>
      </c>
      <c r="AA98">
        <v>151.5</v>
      </c>
      <c r="AB98">
        <v>159.5</v>
      </c>
      <c r="AC98">
        <v>155.80000000000001</v>
      </c>
      <c r="AD98">
        <v>153.4</v>
      </c>
      <c r="AE98">
        <v>156.6</v>
      </c>
      <c r="AF98">
        <v>2039.3000000000002</v>
      </c>
      <c r="AG98">
        <v>460.40000000000003</v>
      </c>
      <c r="AH98">
        <v>1077.5000000000002</v>
      </c>
      <c r="AI98">
        <v>4077.7000000000012</v>
      </c>
      <c r="AJ98">
        <v>63.396976500000008</v>
      </c>
    </row>
    <row r="99" spans="1:36" x14ac:dyDescent="0.25">
      <c r="A99" t="s">
        <v>104</v>
      </c>
      <c r="B99">
        <v>2021</v>
      </c>
      <c r="C99" t="s">
        <v>138</v>
      </c>
      <c r="D99" t="s">
        <v>1311</v>
      </c>
      <c r="E99">
        <v>144.1</v>
      </c>
      <c r="F99">
        <v>192.2</v>
      </c>
      <c r="G99">
        <v>163.80000000000001</v>
      </c>
      <c r="H99">
        <v>154.9</v>
      </c>
      <c r="I99">
        <v>163.9</v>
      </c>
      <c r="J99">
        <v>153.69999999999999</v>
      </c>
      <c r="K99">
        <v>149.5</v>
      </c>
      <c r="L99">
        <v>159.80000000000001</v>
      </c>
      <c r="M99">
        <v>112.6</v>
      </c>
      <c r="N99">
        <v>163.5</v>
      </c>
      <c r="O99">
        <v>156.5</v>
      </c>
      <c r="P99">
        <v>168.2</v>
      </c>
      <c r="Q99">
        <v>156.69999999999999</v>
      </c>
      <c r="R99">
        <v>188.1</v>
      </c>
      <c r="S99">
        <v>157.80000000000001</v>
      </c>
      <c r="T99">
        <v>147.9</v>
      </c>
      <c r="U99">
        <v>156.4</v>
      </c>
      <c r="V99">
        <v>159.9</v>
      </c>
      <c r="W99">
        <v>155.5</v>
      </c>
      <c r="X99">
        <v>151.19999999999999</v>
      </c>
      <c r="Y99">
        <v>161.69999999999999</v>
      </c>
      <c r="Z99">
        <v>146.19999999999999</v>
      </c>
      <c r="AA99">
        <v>152.6</v>
      </c>
      <c r="AB99">
        <v>160.19999999999999</v>
      </c>
      <c r="AC99">
        <v>153.80000000000001</v>
      </c>
      <c r="AD99">
        <v>153.80000000000001</v>
      </c>
      <c r="AE99">
        <v>156.80000000000001</v>
      </c>
      <c r="AF99">
        <v>2039.3999999999999</v>
      </c>
      <c r="AG99">
        <v>462.1</v>
      </c>
      <c r="AH99">
        <v>1079.4999999999998</v>
      </c>
      <c r="AI99">
        <v>4084.5</v>
      </c>
      <c r="AJ99">
        <v>66.953084852941174</v>
      </c>
    </row>
    <row r="100" spans="1:36" x14ac:dyDescent="0.25">
      <c r="A100" t="s">
        <v>104</v>
      </c>
      <c r="B100">
        <v>2021</v>
      </c>
      <c r="C100" t="s">
        <v>154</v>
      </c>
      <c r="D100" t="s">
        <v>1312</v>
      </c>
      <c r="E100">
        <v>144.30000000000001</v>
      </c>
      <c r="F100">
        <v>198</v>
      </c>
      <c r="G100">
        <v>164.6</v>
      </c>
      <c r="H100">
        <v>155.4</v>
      </c>
      <c r="I100">
        <v>170.1</v>
      </c>
      <c r="J100">
        <v>164.4</v>
      </c>
      <c r="K100">
        <v>144.1</v>
      </c>
      <c r="L100">
        <v>161.69999999999999</v>
      </c>
      <c r="M100">
        <v>113.1</v>
      </c>
      <c r="N100">
        <v>163.9</v>
      </c>
      <c r="O100">
        <v>157.6</v>
      </c>
      <c r="P100">
        <v>168.9</v>
      </c>
      <c r="Q100">
        <v>158</v>
      </c>
      <c r="R100">
        <v>188.8</v>
      </c>
      <c r="S100">
        <v>158.80000000000001</v>
      </c>
      <c r="T100">
        <v>148.5</v>
      </c>
      <c r="U100">
        <v>157.30000000000001</v>
      </c>
      <c r="V100">
        <v>161.4</v>
      </c>
      <c r="W100">
        <v>155.6</v>
      </c>
      <c r="X100">
        <v>151.80000000000001</v>
      </c>
      <c r="Y100">
        <v>162.30000000000001</v>
      </c>
      <c r="Z100">
        <v>146.6</v>
      </c>
      <c r="AA100">
        <v>153.19999999999999</v>
      </c>
      <c r="AB100">
        <v>160.30000000000001</v>
      </c>
      <c r="AC100">
        <v>155.4</v>
      </c>
      <c r="AD100">
        <v>154.4</v>
      </c>
      <c r="AE100">
        <v>157.80000000000001</v>
      </c>
      <c r="AF100">
        <v>2064.1</v>
      </c>
      <c r="AG100">
        <v>464.6</v>
      </c>
      <c r="AH100">
        <v>1084</v>
      </c>
      <c r="AI100">
        <v>4118.5</v>
      </c>
      <c r="AJ100">
        <v>71.982647477272721</v>
      </c>
    </row>
    <row r="101" spans="1:36" x14ac:dyDescent="0.25">
      <c r="A101" t="s">
        <v>104</v>
      </c>
      <c r="B101">
        <v>2021</v>
      </c>
      <c r="C101" t="s">
        <v>167</v>
      </c>
      <c r="D101" t="s">
        <v>1313</v>
      </c>
      <c r="E101">
        <v>146.30000000000001</v>
      </c>
      <c r="F101">
        <v>200.5</v>
      </c>
      <c r="G101">
        <v>170.3</v>
      </c>
      <c r="H101">
        <v>156.1</v>
      </c>
      <c r="I101">
        <v>178.7</v>
      </c>
      <c r="J101">
        <v>167.1</v>
      </c>
      <c r="K101">
        <v>147.9</v>
      </c>
      <c r="L101">
        <v>165.4</v>
      </c>
      <c r="M101">
        <v>114.8</v>
      </c>
      <c r="N101">
        <v>168.2</v>
      </c>
      <c r="O101">
        <v>159.30000000000001</v>
      </c>
      <c r="P101">
        <v>170.4</v>
      </c>
      <c r="Q101">
        <v>160.69999999999999</v>
      </c>
      <c r="R101">
        <v>191.9</v>
      </c>
      <c r="S101">
        <v>161.80000000000001</v>
      </c>
      <c r="T101">
        <v>152.1</v>
      </c>
      <c r="U101">
        <v>160.4</v>
      </c>
      <c r="V101">
        <v>161.6</v>
      </c>
      <c r="W101">
        <v>159.4</v>
      </c>
      <c r="X101">
        <v>154.69999999999999</v>
      </c>
      <c r="Y101">
        <v>165.8</v>
      </c>
      <c r="Z101">
        <v>148.9</v>
      </c>
      <c r="AA101">
        <v>155.80000000000001</v>
      </c>
      <c r="AB101">
        <v>161.19999999999999</v>
      </c>
      <c r="AC101">
        <v>158.6</v>
      </c>
      <c r="AD101">
        <v>156.80000000000001</v>
      </c>
      <c r="AE101">
        <v>160.4</v>
      </c>
      <c r="AF101">
        <v>2105.7000000000003</v>
      </c>
      <c r="AG101">
        <v>474.29999999999995</v>
      </c>
      <c r="AH101">
        <v>1101.8000000000002</v>
      </c>
      <c r="AI101">
        <v>4194.7</v>
      </c>
      <c r="AJ101">
        <v>73.539060523809511</v>
      </c>
    </row>
    <row r="102" spans="1:36" x14ac:dyDescent="0.25">
      <c r="A102" t="s">
        <v>104</v>
      </c>
      <c r="B102">
        <v>2021</v>
      </c>
      <c r="C102" t="s">
        <v>177</v>
      </c>
      <c r="D102" t="s">
        <v>1314</v>
      </c>
      <c r="E102">
        <v>146.69999999999999</v>
      </c>
      <c r="F102">
        <v>202</v>
      </c>
      <c r="G102">
        <v>180.7</v>
      </c>
      <c r="H102">
        <v>156.19999999999999</v>
      </c>
      <c r="I102">
        <v>183.7</v>
      </c>
      <c r="J102">
        <v>164.6</v>
      </c>
      <c r="K102">
        <v>155.4</v>
      </c>
      <c r="L102">
        <v>166</v>
      </c>
      <c r="M102">
        <v>115.1</v>
      </c>
      <c r="N102">
        <v>168.5</v>
      </c>
      <c r="O102">
        <v>160</v>
      </c>
      <c r="P102">
        <v>172.4</v>
      </c>
      <c r="Q102">
        <v>162.6</v>
      </c>
      <c r="R102">
        <v>190.8</v>
      </c>
      <c r="S102">
        <v>162.19999999999999</v>
      </c>
      <c r="T102">
        <v>151.80000000000001</v>
      </c>
      <c r="U102">
        <v>160.69999999999999</v>
      </c>
      <c r="V102">
        <v>160.5</v>
      </c>
      <c r="W102">
        <v>159.80000000000001</v>
      </c>
      <c r="X102">
        <v>154.80000000000001</v>
      </c>
      <c r="Y102">
        <v>166.3</v>
      </c>
      <c r="Z102">
        <v>150.69999999999999</v>
      </c>
      <c r="AA102">
        <v>154.9</v>
      </c>
      <c r="AB102">
        <v>161.69999999999999</v>
      </c>
      <c r="AC102">
        <v>158.80000000000001</v>
      </c>
      <c r="AD102">
        <v>157.6</v>
      </c>
      <c r="AE102">
        <v>161.30000000000001</v>
      </c>
      <c r="AF102">
        <v>2133.9</v>
      </c>
      <c r="AG102">
        <v>474.7</v>
      </c>
      <c r="AH102">
        <v>1104.8</v>
      </c>
      <c r="AI102">
        <v>4224.5</v>
      </c>
      <c r="AJ102">
        <v>69.804724424999989</v>
      </c>
    </row>
    <row r="103" spans="1:36" x14ac:dyDescent="0.25">
      <c r="A103" t="s">
        <v>104</v>
      </c>
      <c r="B103">
        <v>2021</v>
      </c>
      <c r="C103" t="s">
        <v>194</v>
      </c>
      <c r="D103" t="s">
        <v>1315</v>
      </c>
      <c r="E103">
        <v>146.4</v>
      </c>
      <c r="F103">
        <v>206.8</v>
      </c>
      <c r="G103">
        <v>182.2</v>
      </c>
      <c r="H103">
        <v>157.5</v>
      </c>
      <c r="I103">
        <v>182.1</v>
      </c>
      <c r="J103">
        <v>163.9</v>
      </c>
      <c r="K103">
        <v>164.2</v>
      </c>
      <c r="L103">
        <v>164</v>
      </c>
      <c r="M103">
        <v>114.5</v>
      </c>
      <c r="N103">
        <v>168.3</v>
      </c>
      <c r="O103">
        <v>160.9</v>
      </c>
      <c r="P103">
        <v>172.2</v>
      </c>
      <c r="Q103">
        <v>164</v>
      </c>
      <c r="R103">
        <v>191.2</v>
      </c>
      <c r="S103">
        <v>162.80000000000001</v>
      </c>
      <c r="T103">
        <v>153.1</v>
      </c>
      <c r="U103">
        <v>161.4</v>
      </c>
      <c r="V103">
        <v>161.5</v>
      </c>
      <c r="W103">
        <v>160.69999999999999</v>
      </c>
      <c r="X103">
        <v>155.80000000000001</v>
      </c>
      <c r="Y103">
        <v>167</v>
      </c>
      <c r="Z103">
        <v>153.1</v>
      </c>
      <c r="AA103">
        <v>155.30000000000001</v>
      </c>
      <c r="AB103">
        <v>163.19999999999999</v>
      </c>
      <c r="AC103">
        <v>160.1</v>
      </c>
      <c r="AD103">
        <v>159</v>
      </c>
      <c r="AE103">
        <v>162.5</v>
      </c>
      <c r="AF103">
        <v>2147</v>
      </c>
      <c r="AG103">
        <v>477.29999999999995</v>
      </c>
      <c r="AH103">
        <v>1113.5</v>
      </c>
      <c r="AI103">
        <v>4251.2</v>
      </c>
      <c r="AJ103">
        <v>73.130738295454549</v>
      </c>
    </row>
    <row r="104" spans="1:36" x14ac:dyDescent="0.25">
      <c r="A104" t="s">
        <v>104</v>
      </c>
      <c r="B104">
        <v>2021</v>
      </c>
      <c r="C104" t="s">
        <v>213</v>
      </c>
      <c r="D104" t="s">
        <v>1316</v>
      </c>
      <c r="E104">
        <v>146.6</v>
      </c>
      <c r="F104">
        <v>204</v>
      </c>
      <c r="G104">
        <v>172.8</v>
      </c>
      <c r="H104">
        <v>158.4</v>
      </c>
      <c r="I104">
        <v>188</v>
      </c>
      <c r="J104">
        <v>156.80000000000001</v>
      </c>
      <c r="K104">
        <v>162.19999999999999</v>
      </c>
      <c r="L104">
        <v>164.1</v>
      </c>
      <c r="M104">
        <v>119.7</v>
      </c>
      <c r="N104">
        <v>168.8</v>
      </c>
      <c r="O104">
        <v>162.69999999999999</v>
      </c>
      <c r="P104">
        <v>173.9</v>
      </c>
      <c r="Q104">
        <v>164</v>
      </c>
      <c r="R104">
        <v>192.1</v>
      </c>
      <c r="S104">
        <v>164.5</v>
      </c>
      <c r="T104">
        <v>155.30000000000001</v>
      </c>
      <c r="U104">
        <v>163.19999999999999</v>
      </c>
      <c r="V104">
        <v>162.1</v>
      </c>
      <c r="W104">
        <v>162.6</v>
      </c>
      <c r="X104">
        <v>157.5</v>
      </c>
      <c r="Y104">
        <v>168.4</v>
      </c>
      <c r="Z104">
        <v>154</v>
      </c>
      <c r="AA104">
        <v>157.6</v>
      </c>
      <c r="AB104">
        <v>163.80000000000001</v>
      </c>
      <c r="AC104">
        <v>160</v>
      </c>
      <c r="AD104">
        <v>160</v>
      </c>
      <c r="AE104">
        <v>163.19999999999999</v>
      </c>
      <c r="AF104">
        <v>2142</v>
      </c>
      <c r="AG104">
        <v>483</v>
      </c>
      <c r="AH104">
        <v>1121.3</v>
      </c>
      <c r="AI104">
        <v>4263.1000000000004</v>
      </c>
      <c r="AJ104">
        <v>82.107393785714294</v>
      </c>
    </row>
    <row r="105" spans="1:36" x14ac:dyDescent="0.25">
      <c r="A105" t="s">
        <v>104</v>
      </c>
      <c r="B105">
        <v>2021</v>
      </c>
      <c r="C105" t="s">
        <v>228</v>
      </c>
      <c r="D105" t="s">
        <v>1317</v>
      </c>
      <c r="E105">
        <v>146.6</v>
      </c>
      <c r="F105">
        <v>204</v>
      </c>
      <c r="G105">
        <v>172.8</v>
      </c>
      <c r="H105">
        <v>158.4</v>
      </c>
      <c r="I105">
        <v>188</v>
      </c>
      <c r="J105">
        <v>156.69999999999999</v>
      </c>
      <c r="K105">
        <v>162.30000000000001</v>
      </c>
      <c r="L105">
        <v>164.1</v>
      </c>
      <c r="M105">
        <v>119.7</v>
      </c>
      <c r="N105">
        <v>168.8</v>
      </c>
      <c r="O105">
        <v>162.69999999999999</v>
      </c>
      <c r="P105">
        <v>173.9</v>
      </c>
      <c r="Q105">
        <v>164</v>
      </c>
      <c r="R105">
        <v>192.1</v>
      </c>
      <c r="S105">
        <v>164.6</v>
      </c>
      <c r="T105">
        <v>155.30000000000001</v>
      </c>
      <c r="U105">
        <v>163.30000000000001</v>
      </c>
      <c r="V105">
        <v>162.1</v>
      </c>
      <c r="W105">
        <v>162.6</v>
      </c>
      <c r="X105">
        <v>157.5</v>
      </c>
      <c r="Y105">
        <v>168.4</v>
      </c>
      <c r="Z105">
        <v>154</v>
      </c>
      <c r="AA105">
        <v>157.69999999999999</v>
      </c>
      <c r="AB105">
        <v>163.69999999999999</v>
      </c>
      <c r="AC105">
        <v>160</v>
      </c>
      <c r="AD105">
        <v>160</v>
      </c>
      <c r="AE105">
        <v>163.19999999999999</v>
      </c>
      <c r="AF105">
        <v>2142</v>
      </c>
      <c r="AG105">
        <v>483.2</v>
      </c>
      <c r="AH105">
        <v>1121.3</v>
      </c>
      <c r="AI105">
        <v>4263.3</v>
      </c>
      <c r="AJ105">
        <v>80.637301023809528</v>
      </c>
    </row>
    <row r="106" spans="1:36" x14ac:dyDescent="0.25">
      <c r="A106" t="s">
        <v>104</v>
      </c>
      <c r="B106">
        <v>2021</v>
      </c>
      <c r="C106" t="s">
        <v>238</v>
      </c>
      <c r="D106" t="s">
        <v>1318</v>
      </c>
      <c r="E106">
        <v>147.4</v>
      </c>
      <c r="F106">
        <v>204.6</v>
      </c>
      <c r="G106">
        <v>171.2</v>
      </c>
      <c r="H106">
        <v>158.69999999999999</v>
      </c>
      <c r="I106">
        <v>190.6</v>
      </c>
      <c r="J106">
        <v>155.69999999999999</v>
      </c>
      <c r="K106">
        <v>185.3</v>
      </c>
      <c r="L106">
        <v>165.2</v>
      </c>
      <c r="M106">
        <v>121.9</v>
      </c>
      <c r="N106">
        <v>169.3</v>
      </c>
      <c r="O106">
        <v>163.19999999999999</v>
      </c>
      <c r="P106">
        <v>174.7</v>
      </c>
      <c r="Q106">
        <v>167.7</v>
      </c>
      <c r="R106">
        <v>192.7</v>
      </c>
      <c r="S106">
        <v>165.7</v>
      </c>
      <c r="T106">
        <v>156.30000000000001</v>
      </c>
      <c r="U106">
        <v>164.3</v>
      </c>
      <c r="V106">
        <v>163.6</v>
      </c>
      <c r="W106">
        <v>164.2</v>
      </c>
      <c r="X106">
        <v>158.4</v>
      </c>
      <c r="Y106">
        <v>169.1</v>
      </c>
      <c r="Z106">
        <v>155.69999999999999</v>
      </c>
      <c r="AA106">
        <v>158.6</v>
      </c>
      <c r="AB106">
        <v>163.9</v>
      </c>
      <c r="AC106">
        <v>160.80000000000001</v>
      </c>
      <c r="AD106">
        <v>161</v>
      </c>
      <c r="AE106">
        <v>165.5</v>
      </c>
      <c r="AF106">
        <v>2175.5</v>
      </c>
      <c r="AG106">
        <v>486.3</v>
      </c>
      <c r="AH106">
        <v>1127.5</v>
      </c>
      <c r="AI106">
        <v>4309.8</v>
      </c>
      <c r="AJ106">
        <v>73.298823523809531</v>
      </c>
    </row>
    <row r="107" spans="1:36" x14ac:dyDescent="0.25">
      <c r="A107" t="s">
        <v>104</v>
      </c>
      <c r="B107">
        <v>2021</v>
      </c>
      <c r="C107" t="s">
        <v>264</v>
      </c>
      <c r="D107" t="s">
        <v>1319</v>
      </c>
      <c r="E107">
        <v>148.19999999999999</v>
      </c>
      <c r="F107">
        <v>201.6</v>
      </c>
      <c r="G107">
        <v>173</v>
      </c>
      <c r="H107">
        <v>159.30000000000001</v>
      </c>
      <c r="I107">
        <v>190.1</v>
      </c>
      <c r="J107">
        <v>156.5</v>
      </c>
      <c r="K107">
        <v>199.2</v>
      </c>
      <c r="L107">
        <v>165.3</v>
      </c>
      <c r="M107">
        <v>122.4</v>
      </c>
      <c r="N107">
        <v>169.6</v>
      </c>
      <c r="O107">
        <v>163.69999999999999</v>
      </c>
      <c r="P107">
        <v>175.5</v>
      </c>
      <c r="Q107">
        <v>169.7</v>
      </c>
      <c r="R107">
        <v>192.9</v>
      </c>
      <c r="S107">
        <v>167.2</v>
      </c>
      <c r="T107">
        <v>157.4</v>
      </c>
      <c r="U107">
        <v>165.8</v>
      </c>
      <c r="V107">
        <v>164.2</v>
      </c>
      <c r="W107">
        <v>163.9</v>
      </c>
      <c r="X107">
        <v>159.30000000000001</v>
      </c>
      <c r="Y107">
        <v>169.9</v>
      </c>
      <c r="Z107">
        <v>154.80000000000001</v>
      </c>
      <c r="AA107">
        <v>159.80000000000001</v>
      </c>
      <c r="AB107">
        <v>164.3</v>
      </c>
      <c r="AC107">
        <v>162.19999999999999</v>
      </c>
      <c r="AD107">
        <v>161.4</v>
      </c>
      <c r="AE107">
        <v>166.7</v>
      </c>
      <c r="AF107">
        <v>2194.1</v>
      </c>
      <c r="AG107">
        <v>490.40000000000003</v>
      </c>
      <c r="AH107">
        <v>1131.7000000000003</v>
      </c>
      <c r="AI107">
        <v>4337.2</v>
      </c>
      <c r="AJ107">
        <v>84.666318799999985</v>
      </c>
    </row>
    <row r="108" spans="1:36" x14ac:dyDescent="0.25">
      <c r="A108" t="s">
        <v>104</v>
      </c>
      <c r="B108">
        <v>2021</v>
      </c>
      <c r="C108" t="s">
        <v>273</v>
      </c>
      <c r="D108" t="s">
        <v>1320</v>
      </c>
      <c r="E108">
        <v>148.69999999999999</v>
      </c>
      <c r="F108">
        <v>198.8</v>
      </c>
      <c r="G108">
        <v>177.9</v>
      </c>
      <c r="H108">
        <v>159.9</v>
      </c>
      <c r="I108">
        <v>187.6</v>
      </c>
      <c r="J108">
        <v>154.9</v>
      </c>
      <c r="K108">
        <v>188.3</v>
      </c>
      <c r="L108">
        <v>164.4</v>
      </c>
      <c r="M108">
        <v>121</v>
      </c>
      <c r="N108">
        <v>170.5</v>
      </c>
      <c r="O108">
        <v>164.2</v>
      </c>
      <c r="P108">
        <v>176.5</v>
      </c>
      <c r="Q108">
        <v>168.2</v>
      </c>
      <c r="R108">
        <v>192.4</v>
      </c>
      <c r="S108">
        <v>168.5</v>
      </c>
      <c r="T108">
        <v>158.69999999999999</v>
      </c>
      <c r="U108">
        <v>167</v>
      </c>
      <c r="V108">
        <v>163.4</v>
      </c>
      <c r="W108">
        <v>164.1</v>
      </c>
      <c r="X108">
        <v>160.19999999999999</v>
      </c>
      <c r="Y108">
        <v>170.6</v>
      </c>
      <c r="Z108">
        <v>155.69999999999999</v>
      </c>
      <c r="AA108">
        <v>160.6</v>
      </c>
      <c r="AB108">
        <v>164.4</v>
      </c>
      <c r="AC108">
        <v>162.6</v>
      </c>
      <c r="AD108">
        <v>162</v>
      </c>
      <c r="AE108">
        <v>166.2</v>
      </c>
      <c r="AF108">
        <v>2180.9</v>
      </c>
      <c r="AG108">
        <v>494.2</v>
      </c>
      <c r="AH108">
        <v>1136.0999999999999</v>
      </c>
      <c r="AI108">
        <v>4331.1000000000004</v>
      </c>
      <c r="AJ108">
        <v>94.067715194444446</v>
      </c>
    </row>
    <row r="109" spans="1:36" x14ac:dyDescent="0.25">
      <c r="A109" t="s">
        <v>104</v>
      </c>
      <c r="B109">
        <v>2022</v>
      </c>
      <c r="C109" t="s">
        <v>62</v>
      </c>
      <c r="D109" t="s">
        <v>1321</v>
      </c>
      <c r="E109">
        <v>149.5</v>
      </c>
      <c r="F109">
        <v>198.7</v>
      </c>
      <c r="G109">
        <v>178.8</v>
      </c>
      <c r="H109">
        <v>160.5</v>
      </c>
      <c r="I109">
        <v>184.7</v>
      </c>
      <c r="J109">
        <v>153.69999999999999</v>
      </c>
      <c r="K109">
        <v>174.3</v>
      </c>
      <c r="L109">
        <v>163.9</v>
      </c>
      <c r="M109">
        <v>120</v>
      </c>
      <c r="N109">
        <v>172.1</v>
      </c>
      <c r="O109">
        <v>164.3</v>
      </c>
      <c r="P109">
        <v>177.3</v>
      </c>
      <c r="Q109">
        <v>166.4</v>
      </c>
      <c r="R109">
        <v>192.2</v>
      </c>
      <c r="S109">
        <v>169.9</v>
      </c>
      <c r="T109">
        <v>160.69999999999999</v>
      </c>
      <c r="U109">
        <v>168.5</v>
      </c>
      <c r="V109">
        <v>164.5</v>
      </c>
      <c r="W109">
        <v>164.2</v>
      </c>
      <c r="X109">
        <v>161.1</v>
      </c>
      <c r="Y109">
        <v>171.4</v>
      </c>
      <c r="Z109">
        <v>156.5</v>
      </c>
      <c r="AA109">
        <v>161.19999999999999</v>
      </c>
      <c r="AB109">
        <v>164.7</v>
      </c>
      <c r="AC109">
        <v>163</v>
      </c>
      <c r="AD109">
        <v>162.69999999999999</v>
      </c>
      <c r="AE109">
        <v>165.7</v>
      </c>
      <c r="AF109">
        <v>2164.1999999999998</v>
      </c>
      <c r="AG109">
        <v>499.1</v>
      </c>
      <c r="AH109">
        <v>1140.6000000000001</v>
      </c>
      <c r="AI109">
        <v>4324.7999999999993</v>
      </c>
      <c r="AJ109">
        <v>112.87479254347826</v>
      </c>
    </row>
    <row r="110" spans="1:36" x14ac:dyDescent="0.25">
      <c r="A110" t="s">
        <v>104</v>
      </c>
      <c r="B110">
        <v>2022</v>
      </c>
      <c r="C110" t="s">
        <v>116</v>
      </c>
      <c r="D110" t="s">
        <v>1322</v>
      </c>
      <c r="E110">
        <v>150</v>
      </c>
      <c r="F110">
        <v>200.6</v>
      </c>
      <c r="G110">
        <v>175.8</v>
      </c>
      <c r="H110">
        <v>160.69999999999999</v>
      </c>
      <c r="I110">
        <v>184.9</v>
      </c>
      <c r="J110">
        <v>153.69999999999999</v>
      </c>
      <c r="K110">
        <v>169.7</v>
      </c>
      <c r="L110">
        <v>163.69999999999999</v>
      </c>
      <c r="M110">
        <v>118.9</v>
      </c>
      <c r="N110">
        <v>174.3</v>
      </c>
      <c r="O110">
        <v>164.7</v>
      </c>
      <c r="P110">
        <v>178</v>
      </c>
      <c r="Q110">
        <v>166.2</v>
      </c>
      <c r="R110">
        <v>192.8</v>
      </c>
      <c r="S110">
        <v>170.8</v>
      </c>
      <c r="T110">
        <v>162.4</v>
      </c>
      <c r="U110">
        <v>169.6</v>
      </c>
      <c r="V110">
        <v>165.5</v>
      </c>
      <c r="W110">
        <v>165.7</v>
      </c>
      <c r="X110">
        <v>161.80000000000001</v>
      </c>
      <c r="Y110">
        <v>172.2</v>
      </c>
      <c r="Z110">
        <v>156.9</v>
      </c>
      <c r="AA110">
        <v>162.1</v>
      </c>
      <c r="AB110">
        <v>165.4</v>
      </c>
      <c r="AC110">
        <v>164.4</v>
      </c>
      <c r="AD110">
        <v>163.5</v>
      </c>
      <c r="AE110">
        <v>166.1</v>
      </c>
      <c r="AF110">
        <v>2161.2000000000003</v>
      </c>
      <c r="AG110">
        <v>502.80000000000007</v>
      </c>
      <c r="AH110">
        <v>1146.3</v>
      </c>
      <c r="AI110">
        <v>4334.3</v>
      </c>
      <c r="AJ110">
        <v>102.96599786842103</v>
      </c>
    </row>
    <row r="111" spans="1:36" x14ac:dyDescent="0.25">
      <c r="A111" t="s">
        <v>104</v>
      </c>
      <c r="B111">
        <v>2022</v>
      </c>
      <c r="C111" t="s">
        <v>138</v>
      </c>
      <c r="D111" t="s">
        <v>1323</v>
      </c>
      <c r="E111">
        <v>151.30000000000001</v>
      </c>
      <c r="F111">
        <v>210.7</v>
      </c>
      <c r="G111">
        <v>167.8</v>
      </c>
      <c r="H111">
        <v>162.19999999999999</v>
      </c>
      <c r="I111">
        <v>194.6</v>
      </c>
      <c r="J111">
        <v>157.6</v>
      </c>
      <c r="K111">
        <v>166.9</v>
      </c>
      <c r="L111">
        <v>163.9</v>
      </c>
      <c r="M111">
        <v>118.8</v>
      </c>
      <c r="N111">
        <v>177.4</v>
      </c>
      <c r="O111">
        <v>165.3</v>
      </c>
      <c r="P111">
        <v>179.3</v>
      </c>
      <c r="Q111">
        <v>168.4</v>
      </c>
      <c r="R111">
        <v>193.7</v>
      </c>
      <c r="S111">
        <v>172.1</v>
      </c>
      <c r="T111">
        <v>164.6</v>
      </c>
      <c r="U111">
        <v>171.1</v>
      </c>
      <c r="V111">
        <v>165.3</v>
      </c>
      <c r="W111">
        <v>167.2</v>
      </c>
      <c r="X111">
        <v>162.80000000000001</v>
      </c>
      <c r="Y111">
        <v>173</v>
      </c>
      <c r="Z111">
        <v>157.9</v>
      </c>
      <c r="AA111">
        <v>163.30000000000001</v>
      </c>
      <c r="AB111">
        <v>166</v>
      </c>
      <c r="AC111">
        <v>167.2</v>
      </c>
      <c r="AD111">
        <v>164.6</v>
      </c>
      <c r="AE111">
        <v>167.7</v>
      </c>
      <c r="AF111">
        <v>2184.2000000000003</v>
      </c>
      <c r="AG111">
        <v>507.79999999999995</v>
      </c>
      <c r="AH111">
        <v>1154.8</v>
      </c>
      <c r="AI111">
        <v>4373</v>
      </c>
      <c r="AJ111">
        <v>109.50503773684208</v>
      </c>
    </row>
    <row r="112" spans="1:36" x14ac:dyDescent="0.25">
      <c r="A112" t="s">
        <v>104</v>
      </c>
      <c r="B112">
        <v>2022</v>
      </c>
      <c r="C112" t="s">
        <v>154</v>
      </c>
      <c r="D112" t="s">
        <v>1324</v>
      </c>
      <c r="E112">
        <v>152.9</v>
      </c>
      <c r="F112">
        <v>211.8</v>
      </c>
      <c r="G112">
        <v>164.5</v>
      </c>
      <c r="H112">
        <v>163.9</v>
      </c>
      <c r="I112">
        <v>199.5</v>
      </c>
      <c r="J112">
        <v>172.6</v>
      </c>
      <c r="K112">
        <v>166.2</v>
      </c>
      <c r="L112">
        <v>164.7</v>
      </c>
      <c r="M112">
        <v>119</v>
      </c>
      <c r="N112">
        <v>181.3</v>
      </c>
      <c r="O112">
        <v>166.2</v>
      </c>
      <c r="P112">
        <v>180.9</v>
      </c>
      <c r="Q112">
        <v>170.8</v>
      </c>
      <c r="R112">
        <v>193.9</v>
      </c>
      <c r="S112">
        <v>173.9</v>
      </c>
      <c r="T112">
        <v>166.5</v>
      </c>
      <c r="U112">
        <v>172.8</v>
      </c>
      <c r="V112">
        <v>167</v>
      </c>
      <c r="W112">
        <v>172.2</v>
      </c>
      <c r="X112">
        <v>164</v>
      </c>
      <c r="Y112">
        <v>174</v>
      </c>
      <c r="Z112">
        <v>162.6</v>
      </c>
      <c r="AA112">
        <v>164.4</v>
      </c>
      <c r="AB112">
        <v>166.9</v>
      </c>
      <c r="AC112">
        <v>168.8</v>
      </c>
      <c r="AD112">
        <v>166.8</v>
      </c>
      <c r="AE112">
        <v>170.1</v>
      </c>
      <c r="AF112">
        <v>2214.3000000000002</v>
      </c>
      <c r="AG112">
        <v>513.20000000000005</v>
      </c>
      <c r="AH112">
        <v>1167.5</v>
      </c>
      <c r="AI112">
        <v>4428.0999999999995</v>
      </c>
      <c r="AJ112">
        <v>116.01138504999999</v>
      </c>
    </row>
    <row r="113" spans="1:36" x14ac:dyDescent="0.25">
      <c r="A113" t="s">
        <v>104</v>
      </c>
      <c r="B113">
        <v>2022</v>
      </c>
      <c r="C113" t="s">
        <v>167</v>
      </c>
      <c r="D113" t="s">
        <v>1325</v>
      </c>
      <c r="E113">
        <v>154.1</v>
      </c>
      <c r="F113">
        <v>217</v>
      </c>
      <c r="G113">
        <v>162.4</v>
      </c>
      <c r="H113">
        <v>164.9</v>
      </c>
      <c r="I113">
        <v>202.4</v>
      </c>
      <c r="J113">
        <v>171</v>
      </c>
      <c r="K113">
        <v>174.9</v>
      </c>
      <c r="L113">
        <v>164.7</v>
      </c>
      <c r="M113">
        <v>119.7</v>
      </c>
      <c r="N113">
        <v>184.9</v>
      </c>
      <c r="O113">
        <v>167.1</v>
      </c>
      <c r="P113">
        <v>182.5</v>
      </c>
      <c r="Q113">
        <v>173.3</v>
      </c>
      <c r="R113">
        <v>194.1</v>
      </c>
      <c r="S113">
        <v>175.6</v>
      </c>
      <c r="T113">
        <v>168.4</v>
      </c>
      <c r="U113">
        <v>174.6</v>
      </c>
      <c r="V113">
        <v>167.5</v>
      </c>
      <c r="W113">
        <v>174.6</v>
      </c>
      <c r="X113">
        <v>165.2</v>
      </c>
      <c r="Y113">
        <v>174.8</v>
      </c>
      <c r="Z113">
        <v>163</v>
      </c>
      <c r="AA113">
        <v>165.1</v>
      </c>
      <c r="AB113">
        <v>167.9</v>
      </c>
      <c r="AC113">
        <v>168.4</v>
      </c>
      <c r="AD113">
        <v>167.5</v>
      </c>
      <c r="AE113">
        <v>171.7</v>
      </c>
      <c r="AF113">
        <v>2238.9000000000005</v>
      </c>
      <c r="AG113">
        <v>518.6</v>
      </c>
      <c r="AH113">
        <v>1171.9000000000001</v>
      </c>
      <c r="AI113">
        <v>4465.6000000000013</v>
      </c>
      <c r="AJ113">
        <v>105.49124737500001</v>
      </c>
    </row>
    <row r="114" spans="1:36" x14ac:dyDescent="0.25">
      <c r="A114" t="s">
        <v>104</v>
      </c>
      <c r="B114">
        <v>2022</v>
      </c>
      <c r="C114" t="s">
        <v>177</v>
      </c>
      <c r="D114" t="s">
        <v>1326</v>
      </c>
      <c r="E114">
        <v>155</v>
      </c>
      <c r="F114">
        <v>219.4</v>
      </c>
      <c r="G114">
        <v>170.8</v>
      </c>
      <c r="H114">
        <v>165.8</v>
      </c>
      <c r="I114">
        <v>200.9</v>
      </c>
      <c r="J114">
        <v>169.7</v>
      </c>
      <c r="K114">
        <v>182.3</v>
      </c>
      <c r="L114">
        <v>164.3</v>
      </c>
      <c r="M114">
        <v>119.9</v>
      </c>
      <c r="N114">
        <v>187.1</v>
      </c>
      <c r="O114">
        <v>167.9</v>
      </c>
      <c r="P114">
        <v>183.9</v>
      </c>
      <c r="Q114">
        <v>174.9</v>
      </c>
      <c r="R114">
        <v>194.3</v>
      </c>
      <c r="S114">
        <v>177.1</v>
      </c>
      <c r="T114">
        <v>169.9</v>
      </c>
      <c r="U114">
        <v>176</v>
      </c>
      <c r="V114">
        <v>166.8</v>
      </c>
      <c r="W114">
        <v>176</v>
      </c>
      <c r="X114">
        <v>166.4</v>
      </c>
      <c r="Y114">
        <v>175.4</v>
      </c>
      <c r="Z114">
        <v>161.1</v>
      </c>
      <c r="AA114">
        <v>165.8</v>
      </c>
      <c r="AB114">
        <v>169</v>
      </c>
      <c r="AC114">
        <v>169.4</v>
      </c>
      <c r="AD114">
        <v>167.5</v>
      </c>
      <c r="AE114">
        <v>172.6</v>
      </c>
      <c r="AF114">
        <v>2261.9</v>
      </c>
      <c r="AG114">
        <v>523</v>
      </c>
      <c r="AH114">
        <v>1174.5999999999999</v>
      </c>
      <c r="AI114">
        <v>4496.6000000000004</v>
      </c>
      <c r="AJ114">
        <v>97.404465428571427</v>
      </c>
    </row>
    <row r="115" spans="1:36" x14ac:dyDescent="0.25">
      <c r="A115" t="s">
        <v>104</v>
      </c>
      <c r="B115">
        <v>2022</v>
      </c>
      <c r="C115" t="s">
        <v>194</v>
      </c>
      <c r="D115" t="s">
        <v>1327</v>
      </c>
      <c r="E115">
        <v>156.5</v>
      </c>
      <c r="F115">
        <v>213</v>
      </c>
      <c r="G115">
        <v>175.2</v>
      </c>
      <c r="H115">
        <v>166.6</v>
      </c>
      <c r="I115">
        <v>195.8</v>
      </c>
      <c r="J115">
        <v>174.2</v>
      </c>
      <c r="K115">
        <v>182.1</v>
      </c>
      <c r="L115">
        <v>164.3</v>
      </c>
      <c r="M115">
        <v>120</v>
      </c>
      <c r="N115">
        <v>190</v>
      </c>
      <c r="O115">
        <v>168.4</v>
      </c>
      <c r="P115">
        <v>185.2</v>
      </c>
      <c r="Q115">
        <v>175</v>
      </c>
      <c r="R115">
        <v>194.6</v>
      </c>
      <c r="S115">
        <v>178.3</v>
      </c>
      <c r="T115">
        <v>171.3</v>
      </c>
      <c r="U115">
        <v>177.3</v>
      </c>
      <c r="V115">
        <v>167.8</v>
      </c>
      <c r="W115">
        <v>179.6</v>
      </c>
      <c r="X115">
        <v>167.4</v>
      </c>
      <c r="Y115">
        <v>176.1</v>
      </c>
      <c r="Z115">
        <v>161.6</v>
      </c>
      <c r="AA115">
        <v>166.3</v>
      </c>
      <c r="AB115">
        <v>171.4</v>
      </c>
      <c r="AC115">
        <v>169.7</v>
      </c>
      <c r="AD115">
        <v>168.4</v>
      </c>
      <c r="AE115">
        <v>173.4</v>
      </c>
      <c r="AF115">
        <v>2266.3000000000002</v>
      </c>
      <c r="AG115">
        <v>526.90000000000009</v>
      </c>
      <c r="AH115">
        <v>1180.9000000000001</v>
      </c>
      <c r="AI115">
        <v>4516.1000000000013</v>
      </c>
      <c r="AJ115">
        <v>90.706344809523813</v>
      </c>
    </row>
    <row r="116" spans="1:36" x14ac:dyDescent="0.25">
      <c r="A116" t="s">
        <v>104</v>
      </c>
      <c r="B116">
        <v>2022</v>
      </c>
      <c r="C116" t="s">
        <v>213</v>
      </c>
      <c r="D116" t="s">
        <v>1328</v>
      </c>
      <c r="E116">
        <v>160.30000000000001</v>
      </c>
      <c r="F116">
        <v>206.5</v>
      </c>
      <c r="G116">
        <v>169.2</v>
      </c>
      <c r="H116">
        <v>168.1</v>
      </c>
      <c r="I116">
        <v>192.4</v>
      </c>
      <c r="J116">
        <v>172.9</v>
      </c>
      <c r="K116">
        <v>186.7</v>
      </c>
      <c r="L116">
        <v>167.2</v>
      </c>
      <c r="M116">
        <v>120.9</v>
      </c>
      <c r="N116">
        <v>193.6</v>
      </c>
      <c r="O116">
        <v>168.8</v>
      </c>
      <c r="P116">
        <v>186.3</v>
      </c>
      <c r="Q116">
        <v>176.3</v>
      </c>
      <c r="R116">
        <v>195</v>
      </c>
      <c r="S116">
        <v>179.5</v>
      </c>
      <c r="T116">
        <v>172.7</v>
      </c>
      <c r="U116">
        <v>178.5</v>
      </c>
      <c r="V116">
        <v>169</v>
      </c>
      <c r="W116">
        <v>178.8</v>
      </c>
      <c r="X116">
        <v>168.5</v>
      </c>
      <c r="Y116">
        <v>176.8</v>
      </c>
      <c r="Z116">
        <v>161.9</v>
      </c>
      <c r="AA116">
        <v>166.9</v>
      </c>
      <c r="AB116">
        <v>172.3</v>
      </c>
      <c r="AC116">
        <v>171.2</v>
      </c>
      <c r="AD116">
        <v>169.1</v>
      </c>
      <c r="AE116">
        <v>174.3</v>
      </c>
      <c r="AF116">
        <v>2269.2000000000003</v>
      </c>
      <c r="AG116">
        <v>530.70000000000005</v>
      </c>
      <c r="AH116">
        <v>1186.7</v>
      </c>
      <c r="AI116">
        <v>4529.4000000000005</v>
      </c>
      <c r="AJ116">
        <v>91.698948700000003</v>
      </c>
    </row>
    <row r="117" spans="1:36" x14ac:dyDescent="0.25">
      <c r="A117" t="s">
        <v>104</v>
      </c>
      <c r="B117">
        <v>2022</v>
      </c>
      <c r="C117" t="s">
        <v>228</v>
      </c>
      <c r="D117" t="s">
        <v>1329</v>
      </c>
      <c r="E117">
        <v>163.5</v>
      </c>
      <c r="F117">
        <v>209.2</v>
      </c>
      <c r="G117">
        <v>169.7</v>
      </c>
      <c r="H117">
        <v>169.7</v>
      </c>
      <c r="I117">
        <v>188.7</v>
      </c>
      <c r="J117">
        <v>165.7</v>
      </c>
      <c r="K117">
        <v>191.8</v>
      </c>
      <c r="L117">
        <v>169.1</v>
      </c>
      <c r="M117">
        <v>121.6</v>
      </c>
      <c r="N117">
        <v>197.3</v>
      </c>
      <c r="O117">
        <v>169.4</v>
      </c>
      <c r="P117">
        <v>187.4</v>
      </c>
      <c r="Q117">
        <v>177.8</v>
      </c>
      <c r="R117">
        <v>195.9</v>
      </c>
      <c r="S117">
        <v>180.9</v>
      </c>
      <c r="T117">
        <v>174.3</v>
      </c>
      <c r="U117">
        <v>179.9</v>
      </c>
      <c r="V117">
        <v>169.5</v>
      </c>
      <c r="W117">
        <v>179.5</v>
      </c>
      <c r="X117">
        <v>169.5</v>
      </c>
      <c r="Y117">
        <v>177.8</v>
      </c>
      <c r="Z117">
        <v>162.30000000000001</v>
      </c>
      <c r="AA117">
        <v>167.6</v>
      </c>
      <c r="AB117">
        <v>173.1</v>
      </c>
      <c r="AC117">
        <v>170.9</v>
      </c>
      <c r="AD117">
        <v>169.7</v>
      </c>
      <c r="AE117">
        <v>175.3</v>
      </c>
      <c r="AF117">
        <v>2280.9</v>
      </c>
      <c r="AG117">
        <v>535.1</v>
      </c>
      <c r="AH117">
        <v>1190.9000000000001</v>
      </c>
      <c r="AI117">
        <v>4551.8</v>
      </c>
      <c r="AJ117">
        <v>87.552266068181822</v>
      </c>
    </row>
    <row r="118" spans="1:36" x14ac:dyDescent="0.25">
      <c r="A118" t="s">
        <v>104</v>
      </c>
      <c r="B118">
        <v>2022</v>
      </c>
      <c r="C118" t="s">
        <v>238</v>
      </c>
      <c r="D118" t="s">
        <v>1330</v>
      </c>
      <c r="E118">
        <v>165.2</v>
      </c>
      <c r="F118">
        <v>210.9</v>
      </c>
      <c r="G118">
        <v>170.9</v>
      </c>
      <c r="H118">
        <v>170.9</v>
      </c>
      <c r="I118">
        <v>186.5</v>
      </c>
      <c r="J118">
        <v>163.80000000000001</v>
      </c>
      <c r="K118">
        <v>199.7</v>
      </c>
      <c r="L118">
        <v>169.8</v>
      </c>
      <c r="M118">
        <v>121.9</v>
      </c>
      <c r="N118">
        <v>199.9</v>
      </c>
      <c r="O118">
        <v>169.9</v>
      </c>
      <c r="P118">
        <v>188.3</v>
      </c>
      <c r="Q118">
        <v>179.6</v>
      </c>
      <c r="R118">
        <v>196.3</v>
      </c>
      <c r="S118">
        <v>181.9</v>
      </c>
      <c r="T118">
        <v>175.3</v>
      </c>
      <c r="U118">
        <v>181</v>
      </c>
      <c r="V118">
        <v>171.2</v>
      </c>
      <c r="W118">
        <v>180.5</v>
      </c>
      <c r="X118">
        <v>170.4</v>
      </c>
      <c r="Y118">
        <v>178.7</v>
      </c>
      <c r="Z118">
        <v>162.9</v>
      </c>
      <c r="AA118">
        <v>168.2</v>
      </c>
      <c r="AB118">
        <v>173.4</v>
      </c>
      <c r="AC118">
        <v>172.1</v>
      </c>
      <c r="AD118">
        <v>170.5</v>
      </c>
      <c r="AE118">
        <v>176.7</v>
      </c>
      <c r="AF118">
        <v>2297.3000000000002</v>
      </c>
      <c r="AG118">
        <v>538.20000000000005</v>
      </c>
      <c r="AH118">
        <v>1196.2</v>
      </c>
      <c r="AI118">
        <v>4579.7</v>
      </c>
      <c r="AJ118">
        <v>78.100942275000008</v>
      </c>
    </row>
    <row r="119" spans="1:36" x14ac:dyDescent="0.25">
      <c r="A119" t="s">
        <v>104</v>
      </c>
      <c r="B119">
        <v>2022</v>
      </c>
      <c r="C119" t="s">
        <v>264</v>
      </c>
      <c r="D119" t="s">
        <v>1331</v>
      </c>
      <c r="E119">
        <v>167.4</v>
      </c>
      <c r="F119">
        <v>209.4</v>
      </c>
      <c r="G119">
        <v>181.4</v>
      </c>
      <c r="H119">
        <v>172.3</v>
      </c>
      <c r="I119">
        <v>188.9</v>
      </c>
      <c r="J119">
        <v>160.69999999999999</v>
      </c>
      <c r="K119">
        <v>183.1</v>
      </c>
      <c r="L119">
        <v>170.5</v>
      </c>
      <c r="M119">
        <v>122.1</v>
      </c>
      <c r="N119">
        <v>202.8</v>
      </c>
      <c r="O119">
        <v>170.4</v>
      </c>
      <c r="P119">
        <v>189.5</v>
      </c>
      <c r="Q119">
        <v>178.3</v>
      </c>
      <c r="R119">
        <v>196.9</v>
      </c>
      <c r="S119">
        <v>183.1</v>
      </c>
      <c r="T119">
        <v>176.2</v>
      </c>
      <c r="U119">
        <v>182.1</v>
      </c>
      <c r="V119">
        <v>171.8</v>
      </c>
      <c r="W119">
        <v>181.3</v>
      </c>
      <c r="X119">
        <v>171.4</v>
      </c>
      <c r="Y119">
        <v>179.8</v>
      </c>
      <c r="Z119">
        <v>163</v>
      </c>
      <c r="AA119">
        <v>168.5</v>
      </c>
      <c r="AB119">
        <v>173.7</v>
      </c>
      <c r="AC119">
        <v>173.6</v>
      </c>
      <c r="AD119">
        <v>171.1</v>
      </c>
      <c r="AE119">
        <v>176.5</v>
      </c>
      <c r="AF119">
        <v>2296.8000000000002</v>
      </c>
      <c r="AG119">
        <v>541.4</v>
      </c>
      <c r="AH119">
        <v>1201.0999999999999</v>
      </c>
      <c r="AI119">
        <v>4589.3</v>
      </c>
      <c r="AJ119">
        <v>80.922269684210534</v>
      </c>
    </row>
    <row r="120" spans="1:36" x14ac:dyDescent="0.25">
      <c r="A120" t="s">
        <v>104</v>
      </c>
      <c r="B120">
        <v>2022</v>
      </c>
      <c r="C120" t="s">
        <v>273</v>
      </c>
      <c r="D120" t="s">
        <v>1332</v>
      </c>
      <c r="E120">
        <v>169.2</v>
      </c>
      <c r="F120">
        <v>209</v>
      </c>
      <c r="G120">
        <v>190.2</v>
      </c>
      <c r="H120">
        <v>173.6</v>
      </c>
      <c r="I120">
        <v>188.5</v>
      </c>
      <c r="J120">
        <v>158</v>
      </c>
      <c r="K120">
        <v>159.9</v>
      </c>
      <c r="L120">
        <v>170.8</v>
      </c>
      <c r="M120">
        <v>121.8</v>
      </c>
      <c r="N120">
        <v>205.2</v>
      </c>
      <c r="O120">
        <v>171</v>
      </c>
      <c r="P120">
        <v>190.3</v>
      </c>
      <c r="Q120">
        <v>175.9</v>
      </c>
      <c r="R120">
        <v>197.3</v>
      </c>
      <c r="S120">
        <v>184</v>
      </c>
      <c r="T120">
        <v>177</v>
      </c>
      <c r="U120">
        <v>183</v>
      </c>
      <c r="V120">
        <v>170.7</v>
      </c>
      <c r="W120">
        <v>182</v>
      </c>
      <c r="X120">
        <v>172.1</v>
      </c>
      <c r="Y120">
        <v>181.1</v>
      </c>
      <c r="Z120">
        <v>163.4</v>
      </c>
      <c r="AA120">
        <v>168.9</v>
      </c>
      <c r="AB120">
        <v>174.1</v>
      </c>
      <c r="AC120">
        <v>175.8</v>
      </c>
      <c r="AD120">
        <v>172</v>
      </c>
      <c r="AE120">
        <v>175.7</v>
      </c>
      <c r="AF120">
        <v>2283.4</v>
      </c>
      <c r="AG120">
        <v>544</v>
      </c>
      <c r="AH120">
        <v>1207.4000000000001</v>
      </c>
      <c r="AI120">
        <v>4584.8</v>
      </c>
      <c r="AJ120">
        <v>82.278706675000009</v>
      </c>
    </row>
    <row r="121" spans="1:36" x14ac:dyDescent="0.25">
      <c r="A121" t="s">
        <v>104</v>
      </c>
      <c r="B121">
        <v>2023</v>
      </c>
      <c r="C121" t="s">
        <v>62</v>
      </c>
      <c r="D121" t="s">
        <v>1333</v>
      </c>
      <c r="E121">
        <v>173.8</v>
      </c>
      <c r="F121">
        <v>210.7</v>
      </c>
      <c r="G121">
        <v>194.5</v>
      </c>
      <c r="H121">
        <v>174.6</v>
      </c>
      <c r="I121">
        <v>187.2</v>
      </c>
      <c r="J121">
        <v>158.30000000000001</v>
      </c>
      <c r="K121">
        <v>153.9</v>
      </c>
      <c r="L121">
        <v>170.9</v>
      </c>
      <c r="M121">
        <v>121.1</v>
      </c>
      <c r="N121">
        <v>208.4</v>
      </c>
      <c r="O121">
        <v>171.4</v>
      </c>
      <c r="P121">
        <v>191.2</v>
      </c>
      <c r="Q121">
        <v>176.7</v>
      </c>
      <c r="R121">
        <v>198.2</v>
      </c>
      <c r="S121">
        <v>184.9</v>
      </c>
      <c r="T121">
        <v>177.6</v>
      </c>
      <c r="U121">
        <v>183.8</v>
      </c>
      <c r="V121">
        <v>172.1</v>
      </c>
      <c r="W121">
        <v>182</v>
      </c>
      <c r="X121">
        <v>172.9</v>
      </c>
      <c r="Y121">
        <v>182.3</v>
      </c>
      <c r="Z121">
        <v>163.6</v>
      </c>
      <c r="AA121">
        <v>169.5</v>
      </c>
      <c r="AB121">
        <v>174.3</v>
      </c>
      <c r="AC121">
        <v>178.6</v>
      </c>
      <c r="AD121">
        <v>172.8</v>
      </c>
      <c r="AE121">
        <v>176.5</v>
      </c>
      <c r="AF121">
        <v>2292.6999999999998</v>
      </c>
      <c r="AG121">
        <v>546.29999999999995</v>
      </c>
      <c r="AH121">
        <v>1214</v>
      </c>
      <c r="AI121">
        <v>4605.3</v>
      </c>
      <c r="AJ121">
        <v>78.539480282608693</v>
      </c>
    </row>
    <row r="122" spans="1:36" x14ac:dyDescent="0.25">
      <c r="A122" t="s">
        <v>104</v>
      </c>
      <c r="B122">
        <v>2023</v>
      </c>
      <c r="C122" t="s">
        <v>116</v>
      </c>
      <c r="D122" t="s">
        <v>1334</v>
      </c>
      <c r="E122">
        <v>174.4</v>
      </c>
      <c r="F122">
        <v>207.7</v>
      </c>
      <c r="G122">
        <v>175.2</v>
      </c>
      <c r="H122">
        <v>177.3</v>
      </c>
      <c r="I122">
        <v>179.3</v>
      </c>
      <c r="J122">
        <v>169.5</v>
      </c>
      <c r="K122">
        <v>152.69999999999999</v>
      </c>
      <c r="L122">
        <v>171</v>
      </c>
      <c r="M122">
        <v>120</v>
      </c>
      <c r="N122">
        <v>209.7</v>
      </c>
      <c r="O122">
        <v>172.3</v>
      </c>
      <c r="P122">
        <v>193</v>
      </c>
      <c r="Q122">
        <v>177</v>
      </c>
      <c r="R122">
        <v>199.5</v>
      </c>
      <c r="S122">
        <v>186.2</v>
      </c>
      <c r="T122">
        <v>178.7</v>
      </c>
      <c r="U122">
        <v>185.1</v>
      </c>
      <c r="V122">
        <v>173.5</v>
      </c>
      <c r="W122">
        <v>182.1</v>
      </c>
      <c r="X122">
        <v>174.2</v>
      </c>
      <c r="Y122">
        <v>184.4</v>
      </c>
      <c r="Z122">
        <v>164.2</v>
      </c>
      <c r="AA122">
        <v>170.3</v>
      </c>
      <c r="AB122">
        <v>175</v>
      </c>
      <c r="AC122">
        <v>181</v>
      </c>
      <c r="AD122">
        <v>174.1</v>
      </c>
      <c r="AE122">
        <v>177.2</v>
      </c>
      <c r="AF122">
        <v>2279.1</v>
      </c>
      <c r="AG122">
        <v>550</v>
      </c>
      <c r="AH122">
        <v>1223.1999999999998</v>
      </c>
      <c r="AI122">
        <v>4607.3999999999996</v>
      </c>
      <c r="AJ122">
        <v>83.755358416666667</v>
      </c>
    </row>
    <row r="123" spans="1:36" x14ac:dyDescent="0.25">
      <c r="A123" t="s">
        <v>104</v>
      </c>
      <c r="B123">
        <v>2023</v>
      </c>
      <c r="C123" t="s">
        <v>138</v>
      </c>
      <c r="D123" t="s">
        <v>1335</v>
      </c>
      <c r="E123">
        <v>174.4</v>
      </c>
      <c r="F123">
        <v>207.7</v>
      </c>
      <c r="G123">
        <v>175.2</v>
      </c>
      <c r="H123">
        <v>177.3</v>
      </c>
      <c r="I123">
        <v>179.2</v>
      </c>
      <c r="J123">
        <v>169.5</v>
      </c>
      <c r="K123">
        <v>152.80000000000001</v>
      </c>
      <c r="L123">
        <v>171.1</v>
      </c>
      <c r="M123">
        <v>120</v>
      </c>
      <c r="N123">
        <v>209.7</v>
      </c>
      <c r="O123">
        <v>172.3</v>
      </c>
      <c r="P123">
        <v>193</v>
      </c>
      <c r="Q123">
        <v>177</v>
      </c>
      <c r="R123">
        <v>199.5</v>
      </c>
      <c r="S123">
        <v>186.1</v>
      </c>
      <c r="T123">
        <v>178.7</v>
      </c>
      <c r="U123">
        <v>185.1</v>
      </c>
      <c r="V123">
        <v>173.5</v>
      </c>
      <c r="W123">
        <v>181.9</v>
      </c>
      <c r="X123">
        <v>174.2</v>
      </c>
      <c r="Y123">
        <v>184.4</v>
      </c>
      <c r="Z123">
        <v>164.2</v>
      </c>
      <c r="AA123">
        <v>170.3</v>
      </c>
      <c r="AB123">
        <v>175</v>
      </c>
      <c r="AC123">
        <v>181</v>
      </c>
      <c r="AD123">
        <v>174.1</v>
      </c>
      <c r="AE123">
        <v>177.2</v>
      </c>
      <c r="AF123">
        <v>2279.1999999999998</v>
      </c>
      <c r="AG123">
        <v>549.9</v>
      </c>
      <c r="AH123">
        <v>1223.1999999999998</v>
      </c>
      <c r="AI123">
        <v>4607.1999999999989</v>
      </c>
      <c r="AJ123">
        <v>74.981547824999993</v>
      </c>
    </row>
    <row r="124" spans="1:36" x14ac:dyDescent="0.25">
      <c r="A124" t="s">
        <v>104</v>
      </c>
      <c r="B124">
        <v>2023</v>
      </c>
      <c r="C124" t="s">
        <v>154</v>
      </c>
      <c r="D124" t="s">
        <v>1336</v>
      </c>
      <c r="E124">
        <v>173.8</v>
      </c>
      <c r="F124">
        <v>209.3</v>
      </c>
      <c r="G124">
        <v>169.6</v>
      </c>
      <c r="H124">
        <v>178.4</v>
      </c>
      <c r="I124">
        <v>174.9</v>
      </c>
      <c r="J124">
        <v>176.3</v>
      </c>
      <c r="K124">
        <v>155.4</v>
      </c>
      <c r="L124">
        <v>173.4</v>
      </c>
      <c r="M124">
        <v>121.3</v>
      </c>
      <c r="N124">
        <v>212.9</v>
      </c>
      <c r="O124">
        <v>172.9</v>
      </c>
      <c r="P124">
        <v>193.5</v>
      </c>
      <c r="Q124">
        <v>177.9</v>
      </c>
      <c r="R124">
        <v>200.6</v>
      </c>
      <c r="S124">
        <v>186.9</v>
      </c>
      <c r="T124">
        <v>179.2</v>
      </c>
      <c r="U124">
        <v>185.7</v>
      </c>
      <c r="V124">
        <v>175.2</v>
      </c>
      <c r="W124">
        <v>181.7</v>
      </c>
      <c r="X124">
        <v>174.6</v>
      </c>
      <c r="Y124">
        <v>185</v>
      </c>
      <c r="Z124">
        <v>164.5</v>
      </c>
      <c r="AA124">
        <v>170.7</v>
      </c>
      <c r="AB124">
        <v>176.4</v>
      </c>
      <c r="AC124">
        <v>184</v>
      </c>
      <c r="AD124">
        <v>175</v>
      </c>
      <c r="AE124">
        <v>178.1</v>
      </c>
      <c r="AF124">
        <v>2289.6000000000004</v>
      </c>
      <c r="AG124">
        <v>551.79999999999995</v>
      </c>
      <c r="AH124">
        <v>1230.1999999999998</v>
      </c>
      <c r="AI124">
        <v>4629.1000000000004</v>
      </c>
      <c r="AJ124">
        <v>74.928252024999992</v>
      </c>
    </row>
    <row r="125" spans="1:36" x14ac:dyDescent="0.25">
      <c r="A125" t="s">
        <v>104</v>
      </c>
      <c r="B125">
        <v>2023</v>
      </c>
      <c r="C125" t="s">
        <v>167</v>
      </c>
      <c r="D125" t="s">
        <v>1337</v>
      </c>
      <c r="E125">
        <v>173.7</v>
      </c>
      <c r="F125">
        <v>214.3</v>
      </c>
      <c r="G125">
        <v>173.2</v>
      </c>
      <c r="H125">
        <v>179.5</v>
      </c>
      <c r="I125">
        <v>170</v>
      </c>
      <c r="J125">
        <v>172.2</v>
      </c>
      <c r="K125">
        <v>161</v>
      </c>
      <c r="L125">
        <v>175.6</v>
      </c>
      <c r="M125">
        <v>122.7</v>
      </c>
      <c r="N125">
        <v>218</v>
      </c>
      <c r="O125">
        <v>173.4</v>
      </c>
      <c r="P125">
        <v>194.2</v>
      </c>
      <c r="Q125">
        <v>179.1</v>
      </c>
      <c r="R125">
        <v>201</v>
      </c>
      <c r="S125">
        <v>187.3</v>
      </c>
      <c r="T125">
        <v>179.7</v>
      </c>
      <c r="U125">
        <v>186.2</v>
      </c>
      <c r="V125">
        <v>175.6</v>
      </c>
      <c r="W125">
        <v>182.8</v>
      </c>
      <c r="X125">
        <v>175.2</v>
      </c>
      <c r="Y125">
        <v>185.7</v>
      </c>
      <c r="Z125">
        <v>164.8</v>
      </c>
      <c r="AA125">
        <v>171.2</v>
      </c>
      <c r="AB125">
        <v>177.1</v>
      </c>
      <c r="AC125">
        <v>185.2</v>
      </c>
      <c r="AD125">
        <v>175.7</v>
      </c>
      <c r="AE125">
        <v>179.1</v>
      </c>
      <c r="AF125">
        <v>2306.9</v>
      </c>
      <c r="AG125">
        <v>553.20000000000005</v>
      </c>
      <c r="AH125">
        <v>1234.9000000000001</v>
      </c>
      <c r="AI125">
        <v>4654.4000000000005</v>
      </c>
      <c r="AJ125">
        <v>80.368492428571415</v>
      </c>
    </row>
    <row r="127" spans="1:36" x14ac:dyDescent="0.25">
      <c r="E127">
        <f>CORREL(E2:E125,$AJ$2:$AJ$125)</f>
        <v>-3.8232046027729442E-2</v>
      </c>
      <c r="F127">
        <f>CORREL(F2:F125,$AJ$2:$AJ$125)</f>
        <v>5.8864806134132107E-2</v>
      </c>
      <c r="G127">
        <f t="shared" ref="G127:AH127" si="0">CORREL(G2:G125,$AJ$2:$AJ$125)</f>
        <v>6.8601200092688608E-2</v>
      </c>
      <c r="H127">
        <f t="shared" si="0"/>
        <v>-0.10948745178315769</v>
      </c>
      <c r="I127">
        <f t="shared" si="0"/>
        <v>0.25145057125583603</v>
      </c>
      <c r="J127">
        <f t="shared" si="0"/>
        <v>-7.6579216258214469E-2</v>
      </c>
      <c r="K127">
        <f t="shared" si="0"/>
        <v>-0.11834286476307521</v>
      </c>
      <c r="L127">
        <f t="shared" si="0"/>
        <v>-0.32832214854055919</v>
      </c>
      <c r="M127">
        <f t="shared" si="0"/>
        <v>9.0920131147296995E-2</v>
      </c>
      <c r="N127">
        <f t="shared" si="0"/>
        <v>-8.2204837012006243E-3</v>
      </c>
      <c r="O127">
        <f t="shared" si="0"/>
        <v>9.5630416814521405E-2</v>
      </c>
      <c r="P127">
        <f t="shared" si="0"/>
        <v>-4.016317528749478E-2</v>
      </c>
      <c r="Q127">
        <f t="shared" si="0"/>
        <v>-2.9465988531474228E-2</v>
      </c>
      <c r="R127">
        <f t="shared" si="0"/>
        <v>-5.4852489600449125E-2</v>
      </c>
      <c r="S127">
        <f t="shared" si="0"/>
        <v>-4.2305163919624279E-3</v>
      </c>
      <c r="T127">
        <f t="shared" si="0"/>
        <v>3.9566258201827929E-2</v>
      </c>
      <c r="U127">
        <f t="shared" si="0"/>
        <v>1.5395411094938662E-3</v>
      </c>
      <c r="V127">
        <f t="shared" si="0"/>
        <v>-5.536148973651904E-2</v>
      </c>
      <c r="W127">
        <f t="shared" si="0"/>
        <v>8.7487718639832568E-2</v>
      </c>
      <c r="X127">
        <f t="shared" si="0"/>
        <v>-2.7846506172398283E-3</v>
      </c>
      <c r="Y127">
        <f t="shared" si="0"/>
        <v>3.6085508090442371E-2</v>
      </c>
      <c r="Z127">
        <f t="shared" si="0"/>
        <v>0.19474410100952166</v>
      </c>
      <c r="AA127">
        <f t="shared" si="0"/>
        <v>3.8049713505377954E-2</v>
      </c>
      <c r="AB127">
        <f t="shared" si="0"/>
        <v>-7.9362946637245746E-2</v>
      </c>
      <c r="AC127">
        <f t="shared" si="0"/>
        <v>7.3816434109380588E-2</v>
      </c>
      <c r="AD127">
        <f t="shared" si="0"/>
        <v>6.4684803785280076E-2</v>
      </c>
      <c r="AE127">
        <f t="shared" si="0"/>
        <v>7.4318221749462973E-3</v>
      </c>
      <c r="AF127">
        <f t="shared" si="0"/>
        <v>6.3858794912161856E-2</v>
      </c>
      <c r="AG127">
        <f t="shared" si="0"/>
        <v>0.10829861420012327</v>
      </c>
      <c r="AH127">
        <f t="shared" si="0"/>
        <v>0.12762207017529492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D3BCF-A4FB-4C72-B6AB-7270833E740B}">
  <dimension ref="E36:M85"/>
  <sheetViews>
    <sheetView topLeftCell="B1" workbookViewId="0">
      <selection activeCell="M3" sqref="M3"/>
    </sheetView>
  </sheetViews>
  <sheetFormatPr defaultRowHeight="15" x14ac:dyDescent="0.25"/>
  <cols>
    <col min="13" max="13" width="11" bestFit="1" customWidth="1"/>
  </cols>
  <sheetData>
    <row r="36" spans="13:13" x14ac:dyDescent="0.25">
      <c r="M36" t="s">
        <v>1396</v>
      </c>
    </row>
    <row r="53" spans="13:13" x14ac:dyDescent="0.25">
      <c r="M53" t="s">
        <v>1403</v>
      </c>
    </row>
    <row r="85" spans="5:5" x14ac:dyDescent="0.25">
      <c r="E85" t="s">
        <v>1377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5AEBF-98CE-4774-A992-1360E4033E32}">
  <dimension ref="A1:R373"/>
  <sheetViews>
    <sheetView workbookViewId="0">
      <selection activeCell="M17" sqref="M17"/>
    </sheetView>
  </sheetViews>
  <sheetFormatPr defaultRowHeight="15" x14ac:dyDescent="0.25"/>
  <cols>
    <col min="2" max="2" width="9.7109375" bestFit="1" customWidth="1"/>
    <col min="3" max="3" width="14.5703125" bestFit="1" customWidth="1"/>
    <col min="5" max="5" width="7.140625" bestFit="1" customWidth="1"/>
    <col min="7" max="7" width="12.7109375" customWidth="1"/>
    <col min="9" max="9" width="14.5703125" bestFit="1" customWidth="1"/>
    <col min="10" max="10" width="11.28515625" customWidth="1"/>
    <col min="12" max="12" width="11" customWidth="1"/>
    <col min="17" max="17" width="12.85546875" customWidth="1"/>
  </cols>
  <sheetData>
    <row r="1" spans="1:18" ht="15.75" x14ac:dyDescent="0.25">
      <c r="A1" s="47" t="s">
        <v>31</v>
      </c>
      <c r="B1" s="48">
        <v>33329</v>
      </c>
      <c r="C1" s="48">
        <v>33359</v>
      </c>
      <c r="D1" s="48">
        <v>33390</v>
      </c>
      <c r="E1" s="48">
        <v>33420</v>
      </c>
      <c r="F1" s="48">
        <v>33451</v>
      </c>
      <c r="G1" s="48">
        <v>33482</v>
      </c>
      <c r="H1" s="48">
        <v>33512</v>
      </c>
      <c r="I1" s="48">
        <v>33543</v>
      </c>
      <c r="J1" s="48">
        <v>33573</v>
      </c>
      <c r="K1" s="48">
        <v>33604</v>
      </c>
      <c r="L1" s="48">
        <v>33635</v>
      </c>
      <c r="M1" s="48">
        <v>33664</v>
      </c>
      <c r="Q1" s="1" t="s">
        <v>30</v>
      </c>
      <c r="R1" s="51" t="s">
        <v>1395</v>
      </c>
    </row>
    <row r="2" spans="1:18" ht="15.75" x14ac:dyDescent="0.25">
      <c r="A2" s="50">
        <v>2013</v>
      </c>
      <c r="B2" s="49">
        <v>101.57480404761903</v>
      </c>
      <c r="C2" s="49">
        <v>101.09704973684211</v>
      </c>
      <c r="D2" s="49">
        <v>101.11112850000002</v>
      </c>
      <c r="E2" s="49">
        <v>104.85975108695654</v>
      </c>
      <c r="F2" s="49">
        <v>108.45469894736839</v>
      </c>
      <c r="G2" s="49">
        <v>109.46571142857142</v>
      </c>
      <c r="H2" s="49">
        <v>107.37352068181818</v>
      </c>
      <c r="I2" s="49">
        <v>106.55480452380951</v>
      </c>
      <c r="J2" s="49">
        <v>108.71841975000002</v>
      </c>
      <c r="K2" s="49">
        <v>105.29499857142855</v>
      </c>
      <c r="L2" s="49">
        <v>106.18825474999998</v>
      </c>
      <c r="M2" s="49">
        <v>105.29528785714285</v>
      </c>
      <c r="Q2" t="s">
        <v>60</v>
      </c>
      <c r="R2">
        <v>101.57480404761903</v>
      </c>
    </row>
    <row r="3" spans="1:18" ht="15.75" x14ac:dyDescent="0.25">
      <c r="A3" s="50">
        <v>2014</v>
      </c>
      <c r="B3" s="49">
        <v>105.55533930000001</v>
      </c>
      <c r="C3" s="49">
        <v>106.85322644444446</v>
      </c>
      <c r="D3" s="49">
        <v>109.0539181904762</v>
      </c>
      <c r="E3" s="49">
        <v>106.2961561818182</v>
      </c>
      <c r="F3" s="49">
        <v>101.89198810000001</v>
      </c>
      <c r="G3" s="49">
        <v>96.959094045454563</v>
      </c>
      <c r="H3" s="49">
        <v>86.827638380952408</v>
      </c>
      <c r="I3" s="49">
        <v>77.581451350000009</v>
      </c>
      <c r="J3" s="49">
        <v>61.211098238095246</v>
      </c>
      <c r="K3" s="49">
        <v>46.586617428571437</v>
      </c>
      <c r="L3" s="49">
        <v>56.430382166666682</v>
      </c>
      <c r="M3" s="49">
        <v>55.176776090909101</v>
      </c>
      <c r="Q3" t="s">
        <v>85</v>
      </c>
      <c r="R3">
        <v>101.09704973684211</v>
      </c>
    </row>
    <row r="4" spans="1:18" ht="15.75" x14ac:dyDescent="0.25">
      <c r="A4" s="50">
        <v>2015</v>
      </c>
      <c r="B4" s="49">
        <v>59.070307599999992</v>
      </c>
      <c r="C4" s="49">
        <v>63.821381000000002</v>
      </c>
      <c r="D4" s="49">
        <v>61.745464190476184</v>
      </c>
      <c r="E4" s="49">
        <v>56.300030227272721</v>
      </c>
      <c r="F4" s="49">
        <v>47.327433333333339</v>
      </c>
      <c r="G4" s="49">
        <v>46.104868599999996</v>
      </c>
      <c r="H4" s="49">
        <v>46.675260727272715</v>
      </c>
      <c r="I4" s="49">
        <v>42.504005149999998</v>
      </c>
      <c r="J4" s="49">
        <v>35.680888380952382</v>
      </c>
      <c r="K4" s="49">
        <v>28.078798200000005</v>
      </c>
      <c r="L4" s="49">
        <v>30.525591894736845</v>
      </c>
      <c r="M4" s="49">
        <v>36.421309142857147</v>
      </c>
      <c r="Q4" t="s">
        <v>104</v>
      </c>
      <c r="R4">
        <v>101.11112850000002</v>
      </c>
    </row>
    <row r="5" spans="1:18" ht="15.75" x14ac:dyDescent="0.25">
      <c r="A5" s="50">
        <v>2016</v>
      </c>
      <c r="B5" s="49">
        <v>39.879094571428574</v>
      </c>
      <c r="C5" s="49">
        <v>45.006805849999999</v>
      </c>
      <c r="D5" s="49">
        <v>46.963111931818183</v>
      </c>
      <c r="E5" s="49">
        <v>43.519136674999999</v>
      </c>
      <c r="F5" s="49">
        <v>44.384978928571435</v>
      </c>
      <c r="G5" s="49">
        <v>44.480860166666659</v>
      </c>
      <c r="H5" s="49">
        <v>49.252621083333331</v>
      </c>
      <c r="I5" s="49">
        <v>44.456194318181822</v>
      </c>
      <c r="J5" s="49">
        <v>52.735649124999995</v>
      </c>
      <c r="K5" s="49">
        <v>54.077528250000015</v>
      </c>
      <c r="L5" s="49">
        <v>54.86268470000001</v>
      </c>
      <c r="M5" s="49">
        <v>51.469629652173914</v>
      </c>
      <c r="Q5" t="s">
        <v>60</v>
      </c>
      <c r="R5">
        <v>104.85975108695654</v>
      </c>
    </row>
    <row r="6" spans="1:18" ht="15.75" x14ac:dyDescent="0.25">
      <c r="A6" s="50">
        <v>2017</v>
      </c>
      <c r="B6" s="49">
        <v>52.490691055555551</v>
      </c>
      <c r="C6" s="49">
        <v>50.567623025000003</v>
      </c>
      <c r="D6" s="49">
        <v>46.555774</v>
      </c>
      <c r="E6" s="49">
        <v>47.857632880952387</v>
      </c>
      <c r="F6" s="49">
        <v>50.633570880952391</v>
      </c>
      <c r="G6" s="49">
        <v>54.523307750000001</v>
      </c>
      <c r="H6" s="49">
        <v>56.059518095238097</v>
      </c>
      <c r="I6" s="49">
        <v>61.315904545454551</v>
      </c>
      <c r="J6" s="49">
        <v>62.290080157894742</v>
      </c>
      <c r="K6" s="49">
        <v>67.060153386363623</v>
      </c>
      <c r="L6" s="49">
        <v>63.537335763157884</v>
      </c>
      <c r="M6" s="49">
        <v>63.795413214285702</v>
      </c>
      <c r="Q6" t="s">
        <v>85</v>
      </c>
      <c r="R6">
        <v>108.45469894736839</v>
      </c>
    </row>
    <row r="7" spans="1:18" ht="15.75" x14ac:dyDescent="0.25">
      <c r="A7" s="50">
        <v>2018</v>
      </c>
      <c r="B7" s="49">
        <v>69.219098437499994</v>
      </c>
      <c r="C7" s="49">
        <v>75.252045250000009</v>
      </c>
      <c r="D7" s="49">
        <v>73.825793025000024</v>
      </c>
      <c r="E7" s="49">
        <v>73.468274863636353</v>
      </c>
      <c r="F7" s="49">
        <v>72.5347376</v>
      </c>
      <c r="G7" s="49">
        <v>77.883389637499988</v>
      </c>
      <c r="H7" s="49">
        <v>80.082670250000007</v>
      </c>
      <c r="I7" s="49">
        <v>65.399219369047628</v>
      </c>
      <c r="J7" s="49">
        <v>57.772638352941186</v>
      </c>
      <c r="K7" s="49">
        <v>59.26800257954546</v>
      </c>
      <c r="L7" s="49">
        <v>64.534530625000002</v>
      </c>
      <c r="M7" s="49">
        <v>66.739999999999995</v>
      </c>
      <c r="Q7" t="s">
        <v>104</v>
      </c>
      <c r="R7">
        <v>109.46571142857142</v>
      </c>
    </row>
    <row r="8" spans="1:18" ht="15.75" x14ac:dyDescent="0.25">
      <c r="A8" s="50">
        <v>2019</v>
      </c>
      <c r="B8" s="49">
        <v>71.000922499999987</v>
      </c>
      <c r="C8" s="49">
        <v>70.013724342105249</v>
      </c>
      <c r="D8" s="49">
        <v>62.374424999999988</v>
      </c>
      <c r="E8" s="49">
        <v>63.627010326086953</v>
      </c>
      <c r="F8" s="49">
        <v>59.349817105263163</v>
      </c>
      <c r="G8" s="49">
        <v>61.723273214285719</v>
      </c>
      <c r="H8" s="49">
        <v>59.703420454545466</v>
      </c>
      <c r="I8" s="49">
        <v>62.53257261904762</v>
      </c>
      <c r="J8" s="49">
        <v>65.502042500000016</v>
      </c>
      <c r="K8" s="49">
        <v>64.309747023809535</v>
      </c>
      <c r="L8" s="49">
        <v>54.627359999999996</v>
      </c>
      <c r="M8" s="49">
        <v>33.358738068181822</v>
      </c>
      <c r="Q8" t="s">
        <v>60</v>
      </c>
      <c r="R8">
        <v>107.37352068181818</v>
      </c>
    </row>
    <row r="9" spans="1:18" ht="15.75" x14ac:dyDescent="0.25">
      <c r="A9" s="50">
        <v>2020</v>
      </c>
      <c r="B9" s="49">
        <v>19.901683749999997</v>
      </c>
      <c r="C9" s="49">
        <v>30.605539617647054</v>
      </c>
      <c r="D9" s="49">
        <v>40.633868636363637</v>
      </c>
      <c r="E9" s="49">
        <v>43.347552547619046</v>
      </c>
      <c r="F9" s="49">
        <v>44.190017605263151</v>
      </c>
      <c r="G9" s="49">
        <v>41.35410665909091</v>
      </c>
      <c r="H9" s="49">
        <v>40.658228000000001</v>
      </c>
      <c r="I9" s="49">
        <v>43.340640499999999</v>
      </c>
      <c r="J9" s="49">
        <v>49.839816952380943</v>
      </c>
      <c r="K9" s="49">
        <v>54.794569624999994</v>
      </c>
      <c r="L9" s="49">
        <v>61.216117289473672</v>
      </c>
      <c r="M9" s="49">
        <v>64.729496782608663</v>
      </c>
      <c r="Q9" t="s">
        <v>85</v>
      </c>
      <c r="R9">
        <v>106.55480452380951</v>
      </c>
    </row>
    <row r="10" spans="1:18" ht="15.75" x14ac:dyDescent="0.25">
      <c r="A10" s="50">
        <v>2021</v>
      </c>
      <c r="B10" s="49">
        <v>63.396976500000008</v>
      </c>
      <c r="C10" s="49">
        <v>66.953084852941174</v>
      </c>
      <c r="D10" s="49">
        <v>71.982647477272721</v>
      </c>
      <c r="E10" s="49">
        <v>73.539060523809511</v>
      </c>
      <c r="F10" s="49">
        <v>69.804724424999989</v>
      </c>
      <c r="G10" s="49">
        <v>73.130738295454549</v>
      </c>
      <c r="H10" s="49">
        <v>82.107393785714294</v>
      </c>
      <c r="I10" s="49">
        <v>80.637301023809528</v>
      </c>
      <c r="J10" s="49">
        <v>73.298823523809531</v>
      </c>
      <c r="K10" s="49">
        <v>84.666318799999985</v>
      </c>
      <c r="L10" s="49">
        <v>94.067715194444446</v>
      </c>
      <c r="M10" s="49">
        <v>112.87479254347826</v>
      </c>
      <c r="Q10" t="s">
        <v>104</v>
      </c>
      <c r="R10">
        <v>108.71841975000002</v>
      </c>
    </row>
    <row r="11" spans="1:18" ht="15.75" x14ac:dyDescent="0.25">
      <c r="A11" s="50">
        <v>2022</v>
      </c>
      <c r="B11" s="49">
        <v>102.96599786842103</v>
      </c>
      <c r="C11" s="49">
        <v>109.50503773684208</v>
      </c>
      <c r="D11" s="49">
        <v>116.01138504999999</v>
      </c>
      <c r="E11" s="49">
        <v>105.49124737500001</v>
      </c>
      <c r="F11" s="49">
        <v>97.404465428571427</v>
      </c>
      <c r="G11" s="49">
        <v>90.706344809523813</v>
      </c>
      <c r="H11" s="49">
        <v>91.698948700000003</v>
      </c>
      <c r="I11" s="49">
        <v>87.552266068181822</v>
      </c>
      <c r="J11" s="49">
        <v>78.100942275000008</v>
      </c>
      <c r="K11" s="49">
        <v>80.922269684210534</v>
      </c>
      <c r="L11" s="49">
        <v>82.278706675000009</v>
      </c>
      <c r="M11" s="49">
        <v>78.539480282608693</v>
      </c>
      <c r="Q11" t="s">
        <v>60</v>
      </c>
      <c r="R11">
        <v>105.29499857142855</v>
      </c>
    </row>
    <row r="12" spans="1:18" ht="15.75" x14ac:dyDescent="0.25">
      <c r="A12" s="50">
        <v>2023</v>
      </c>
      <c r="B12" s="49">
        <v>83.755358416666667</v>
      </c>
      <c r="C12" s="49">
        <v>74.981547824999993</v>
      </c>
      <c r="D12" s="49">
        <v>74.928252024999992</v>
      </c>
      <c r="E12" s="49">
        <v>80.368492428571415</v>
      </c>
      <c r="F12" s="49">
        <v>86.426703761904761</v>
      </c>
      <c r="G12" s="49">
        <v>93.539339400000003</v>
      </c>
      <c r="H12" s="49">
        <v>90.080343022727263</v>
      </c>
      <c r="I12" s="49">
        <v>83.455368214285699</v>
      </c>
      <c r="J12" s="49">
        <v>77.419721631578938</v>
      </c>
      <c r="K12" s="49">
        <v>79.216541545454547</v>
      </c>
      <c r="L12" s="49">
        <v>81.621881399999992</v>
      </c>
      <c r="M12" s="49">
        <v>84.486883150000011</v>
      </c>
      <c r="Q12" t="s">
        <v>85</v>
      </c>
      <c r="R12">
        <v>106.18825474999998</v>
      </c>
    </row>
    <row r="13" spans="1:18" x14ac:dyDescent="0.25">
      <c r="Q13" t="s">
        <v>104</v>
      </c>
      <c r="R13">
        <v>105.29528785714285</v>
      </c>
    </row>
    <row r="14" spans="1:18" x14ac:dyDescent="0.25">
      <c r="Q14" t="s">
        <v>60</v>
      </c>
      <c r="R14">
        <v>105.55533930000001</v>
      </c>
    </row>
    <row r="15" spans="1:18" x14ac:dyDescent="0.25">
      <c r="Q15" t="s">
        <v>85</v>
      </c>
      <c r="R15">
        <v>106.85322644444446</v>
      </c>
    </row>
    <row r="16" spans="1:18" x14ac:dyDescent="0.25">
      <c r="Q16" t="s">
        <v>104</v>
      </c>
      <c r="R16">
        <v>109.0539181904762</v>
      </c>
    </row>
    <row r="17" spans="1:18" x14ac:dyDescent="0.25">
      <c r="Q17" t="s">
        <v>60</v>
      </c>
      <c r="R17">
        <v>106.2961561818182</v>
      </c>
    </row>
    <row r="18" spans="1:18" ht="15.75" x14ac:dyDescent="0.25">
      <c r="C18" s="49">
        <v>64.729496782608663</v>
      </c>
      <c r="Q18" t="s">
        <v>85</v>
      </c>
      <c r="R18">
        <v>101.89198810000001</v>
      </c>
    </row>
    <row r="19" spans="1:18" x14ac:dyDescent="0.25">
      <c r="Q19" t="s">
        <v>104</v>
      </c>
      <c r="R19">
        <v>96.959094045454563</v>
      </c>
    </row>
    <row r="20" spans="1:18" ht="15.75" x14ac:dyDescent="0.25">
      <c r="A20" s="47" t="s">
        <v>31</v>
      </c>
      <c r="B20" s="51" t="s">
        <v>32</v>
      </c>
      <c r="C20" s="51" t="s">
        <v>1386</v>
      </c>
      <c r="D20" s="51" t="s">
        <v>1395</v>
      </c>
      <c r="E20" s="51" t="s">
        <v>1363</v>
      </c>
      <c r="I20" s="51" t="s">
        <v>1386</v>
      </c>
      <c r="J20" s="51" t="s">
        <v>1363</v>
      </c>
      <c r="Q20" t="s">
        <v>60</v>
      </c>
      <c r="R20">
        <v>86.827638380952408</v>
      </c>
    </row>
    <row r="21" spans="1:18" ht="15.75" x14ac:dyDescent="0.25">
      <c r="A21" s="50">
        <v>2013</v>
      </c>
      <c r="B21" t="s">
        <v>154</v>
      </c>
      <c r="C21" t="str">
        <f>B21 &amp; "-" &amp;A21</f>
        <v>April-2013</v>
      </c>
      <c r="D21">
        <v>101.57480404761903</v>
      </c>
      <c r="I21" t="s">
        <v>1312</v>
      </c>
      <c r="Q21" t="s">
        <v>85</v>
      </c>
      <c r="R21">
        <v>77.581451350000009</v>
      </c>
    </row>
    <row r="22" spans="1:18" ht="15.75" x14ac:dyDescent="0.25">
      <c r="A22" s="50">
        <v>2013</v>
      </c>
      <c r="B22" t="s">
        <v>167</v>
      </c>
      <c r="C22" t="s">
        <v>1216</v>
      </c>
      <c r="D22">
        <v>101.09704973684211</v>
      </c>
      <c r="I22" t="s">
        <v>1313</v>
      </c>
      <c r="Q22" t="s">
        <v>104</v>
      </c>
      <c r="R22">
        <v>61.211098238095246</v>
      </c>
    </row>
    <row r="23" spans="1:18" ht="15.75" x14ac:dyDescent="0.25">
      <c r="A23" s="50">
        <v>2013</v>
      </c>
      <c r="B23" t="s">
        <v>177</v>
      </c>
      <c r="C23" t="s">
        <v>1217</v>
      </c>
      <c r="D23">
        <v>101.11112850000002</v>
      </c>
      <c r="I23" t="s">
        <v>1314</v>
      </c>
      <c r="Q23" t="s">
        <v>60</v>
      </c>
      <c r="R23">
        <v>46.586617428571437</v>
      </c>
    </row>
    <row r="24" spans="1:18" ht="15.75" x14ac:dyDescent="0.25">
      <c r="A24" s="50">
        <v>2013</v>
      </c>
      <c r="B24" t="s">
        <v>194</v>
      </c>
      <c r="C24" t="s">
        <v>1218</v>
      </c>
      <c r="D24">
        <v>104.85975108695654</v>
      </c>
      <c r="I24" t="s">
        <v>1315</v>
      </c>
      <c r="Q24" t="s">
        <v>85</v>
      </c>
      <c r="R24">
        <v>56.430382166666682</v>
      </c>
    </row>
    <row r="25" spans="1:18" ht="15.75" x14ac:dyDescent="0.25">
      <c r="A25" s="50">
        <v>2013</v>
      </c>
      <c r="B25" t="s">
        <v>213</v>
      </c>
      <c r="C25" t="s">
        <v>1219</v>
      </c>
      <c r="D25">
        <v>108.45469894736839</v>
      </c>
      <c r="I25" t="s">
        <v>1316</v>
      </c>
      <c r="Q25" t="s">
        <v>104</v>
      </c>
      <c r="R25">
        <v>55.176776090909101</v>
      </c>
    </row>
    <row r="26" spans="1:18" ht="15.75" x14ac:dyDescent="0.25">
      <c r="A26" s="50">
        <v>2013</v>
      </c>
      <c r="B26" t="s">
        <v>228</v>
      </c>
      <c r="C26" t="s">
        <v>1220</v>
      </c>
      <c r="D26">
        <v>109.46571142857142</v>
      </c>
      <c r="I26" t="s">
        <v>1317</v>
      </c>
      <c r="Q26" t="s">
        <v>60</v>
      </c>
      <c r="R26">
        <v>59.070307599999992</v>
      </c>
    </row>
    <row r="27" spans="1:18" ht="15.75" x14ac:dyDescent="0.25">
      <c r="A27" s="50">
        <v>2013</v>
      </c>
      <c r="B27" t="s">
        <v>238</v>
      </c>
      <c r="C27" t="s">
        <v>1221</v>
      </c>
      <c r="D27">
        <v>107.37352068181818</v>
      </c>
      <c r="I27" t="s">
        <v>1318</v>
      </c>
      <c r="Q27" t="s">
        <v>85</v>
      </c>
      <c r="R27">
        <v>63.821381000000002</v>
      </c>
    </row>
    <row r="28" spans="1:18" ht="15.75" x14ac:dyDescent="0.25">
      <c r="A28" s="50">
        <v>2013</v>
      </c>
      <c r="B28" t="s">
        <v>264</v>
      </c>
      <c r="C28" t="s">
        <v>1223</v>
      </c>
      <c r="D28">
        <v>106.55480452380951</v>
      </c>
      <c r="I28" t="s">
        <v>1319</v>
      </c>
      <c r="Q28" t="s">
        <v>104</v>
      </c>
      <c r="R28">
        <v>61.745464190476184</v>
      </c>
    </row>
    <row r="29" spans="1:18" ht="15.75" x14ac:dyDescent="0.25">
      <c r="A29" s="50">
        <v>2013</v>
      </c>
      <c r="B29" t="s">
        <v>273</v>
      </c>
      <c r="C29" t="s">
        <v>1224</v>
      </c>
      <c r="D29">
        <v>108.71841975000002</v>
      </c>
      <c r="I29" t="s">
        <v>1320</v>
      </c>
      <c r="Q29" t="s">
        <v>60</v>
      </c>
      <c r="R29">
        <v>56.300030227272721</v>
      </c>
    </row>
    <row r="30" spans="1:18" ht="15.75" x14ac:dyDescent="0.25">
      <c r="A30" s="50">
        <v>2013</v>
      </c>
      <c r="B30" t="s">
        <v>62</v>
      </c>
      <c r="C30" t="s">
        <v>1212</v>
      </c>
      <c r="D30">
        <v>105.29499857142855</v>
      </c>
      <c r="I30" t="s">
        <v>1309</v>
      </c>
      <c r="Q30" t="s">
        <v>85</v>
      </c>
      <c r="R30">
        <v>47.327433333333339</v>
      </c>
    </row>
    <row r="31" spans="1:18" ht="15.75" x14ac:dyDescent="0.25">
      <c r="A31" s="50">
        <v>2013</v>
      </c>
      <c r="B31" t="s">
        <v>116</v>
      </c>
      <c r="C31" t="s">
        <v>1213</v>
      </c>
      <c r="D31">
        <v>106.18825474999998</v>
      </c>
      <c r="I31" t="s">
        <v>1310</v>
      </c>
      <c r="Q31" t="s">
        <v>104</v>
      </c>
      <c r="R31">
        <v>46.104868599999996</v>
      </c>
    </row>
    <row r="32" spans="1:18" ht="15.75" x14ac:dyDescent="0.25">
      <c r="A32" s="50">
        <v>2013</v>
      </c>
      <c r="B32" t="s">
        <v>138</v>
      </c>
      <c r="C32" t="s">
        <v>1214</v>
      </c>
      <c r="D32">
        <v>105.29528785714285</v>
      </c>
      <c r="I32" t="s">
        <v>1311</v>
      </c>
      <c r="Q32" t="s">
        <v>60</v>
      </c>
      <c r="R32">
        <v>46.675260727272715</v>
      </c>
    </row>
    <row r="33" spans="1:18" ht="15.75" x14ac:dyDescent="0.25">
      <c r="A33" s="52">
        <v>2014</v>
      </c>
      <c r="B33" t="s">
        <v>154</v>
      </c>
      <c r="C33" t="s">
        <v>1229</v>
      </c>
      <c r="D33">
        <v>105.55533930000001</v>
      </c>
      <c r="I33" t="s">
        <v>1324</v>
      </c>
      <c r="Q33" t="s">
        <v>85</v>
      </c>
      <c r="R33">
        <v>42.504005149999998</v>
      </c>
    </row>
    <row r="34" spans="1:18" ht="15.75" x14ac:dyDescent="0.25">
      <c r="A34" s="52">
        <v>2014</v>
      </c>
      <c r="B34" t="s">
        <v>167</v>
      </c>
      <c r="C34" t="s">
        <v>1230</v>
      </c>
      <c r="D34">
        <v>106.85322644444446</v>
      </c>
      <c r="I34" t="s">
        <v>1325</v>
      </c>
      <c r="Q34" t="s">
        <v>104</v>
      </c>
      <c r="R34">
        <v>35.680888380952382</v>
      </c>
    </row>
    <row r="35" spans="1:18" ht="15.75" x14ac:dyDescent="0.25">
      <c r="A35" s="52">
        <v>2014</v>
      </c>
      <c r="B35" t="s">
        <v>177</v>
      </c>
      <c r="C35" t="s">
        <v>1231</v>
      </c>
      <c r="D35">
        <v>109.0539181904762</v>
      </c>
      <c r="I35" t="s">
        <v>1326</v>
      </c>
      <c r="Q35" t="s">
        <v>60</v>
      </c>
      <c r="R35">
        <v>28.078798200000005</v>
      </c>
    </row>
    <row r="36" spans="1:18" ht="15.75" x14ac:dyDescent="0.25">
      <c r="A36" s="52">
        <v>2014</v>
      </c>
      <c r="B36" t="s">
        <v>194</v>
      </c>
      <c r="C36" t="s">
        <v>1232</v>
      </c>
      <c r="D36">
        <v>106.2961561818182</v>
      </c>
      <c r="I36" t="s">
        <v>1327</v>
      </c>
      <c r="Q36" t="s">
        <v>85</v>
      </c>
      <c r="R36">
        <v>30.525591894736845</v>
      </c>
    </row>
    <row r="37" spans="1:18" ht="15.75" x14ac:dyDescent="0.25">
      <c r="A37" s="52">
        <v>2014</v>
      </c>
      <c r="B37" t="s">
        <v>213</v>
      </c>
      <c r="C37" t="s">
        <v>1233</v>
      </c>
      <c r="D37">
        <v>101.89198810000001</v>
      </c>
      <c r="I37" t="s">
        <v>1328</v>
      </c>
      <c r="Q37" t="s">
        <v>104</v>
      </c>
      <c r="R37">
        <v>36.421309142857147</v>
      </c>
    </row>
    <row r="38" spans="1:18" ht="15.75" x14ac:dyDescent="0.25">
      <c r="A38" s="52">
        <v>2014</v>
      </c>
      <c r="B38" t="s">
        <v>228</v>
      </c>
      <c r="C38" t="s">
        <v>1234</v>
      </c>
      <c r="D38">
        <v>96.959094045454563</v>
      </c>
      <c r="I38" t="s">
        <v>1329</v>
      </c>
      <c r="Q38" t="s">
        <v>60</v>
      </c>
      <c r="R38">
        <v>39.879094571428574</v>
      </c>
    </row>
    <row r="39" spans="1:18" ht="15.75" x14ac:dyDescent="0.25">
      <c r="A39" s="52">
        <v>2014</v>
      </c>
      <c r="B39" t="s">
        <v>238</v>
      </c>
      <c r="C39" t="s">
        <v>1235</v>
      </c>
      <c r="D39">
        <v>86.827638380952408</v>
      </c>
      <c r="I39" t="s">
        <v>1330</v>
      </c>
      <c r="Q39" t="s">
        <v>85</v>
      </c>
      <c r="R39">
        <v>45.006805849999999</v>
      </c>
    </row>
    <row r="40" spans="1:18" ht="15.75" x14ac:dyDescent="0.25">
      <c r="A40" s="52">
        <v>2014</v>
      </c>
      <c r="B40" t="s">
        <v>264</v>
      </c>
      <c r="C40" t="s">
        <v>1236</v>
      </c>
      <c r="D40">
        <v>77.581451350000009</v>
      </c>
      <c r="I40" t="s">
        <v>1331</v>
      </c>
      <c r="Q40" t="s">
        <v>104</v>
      </c>
      <c r="R40">
        <v>46.963111931818183</v>
      </c>
    </row>
    <row r="41" spans="1:18" ht="15.75" x14ac:dyDescent="0.25">
      <c r="A41" s="52">
        <v>2014</v>
      </c>
      <c r="B41" t="s">
        <v>273</v>
      </c>
      <c r="C41" t="s">
        <v>1237</v>
      </c>
      <c r="D41">
        <v>61.211098238095246</v>
      </c>
      <c r="I41" t="s">
        <v>1332</v>
      </c>
      <c r="Q41" t="s">
        <v>60</v>
      </c>
      <c r="R41">
        <v>43.519136674999999</v>
      </c>
    </row>
    <row r="42" spans="1:18" ht="15.75" x14ac:dyDescent="0.25">
      <c r="A42" s="52">
        <v>2014</v>
      </c>
      <c r="B42" t="s">
        <v>62</v>
      </c>
      <c r="C42" t="s">
        <v>1225</v>
      </c>
      <c r="D42">
        <v>46.586617428571437</v>
      </c>
      <c r="I42" t="s">
        <v>1321</v>
      </c>
      <c r="Q42" t="s">
        <v>85</v>
      </c>
      <c r="R42">
        <v>44.384978928571435</v>
      </c>
    </row>
    <row r="43" spans="1:18" ht="15.75" x14ac:dyDescent="0.25">
      <c r="A43" s="52">
        <v>2014</v>
      </c>
      <c r="B43" t="s">
        <v>116</v>
      </c>
      <c r="C43" t="s">
        <v>1226</v>
      </c>
      <c r="D43">
        <v>56.430382166666682</v>
      </c>
      <c r="I43" t="s">
        <v>1322</v>
      </c>
      <c r="Q43" t="s">
        <v>104</v>
      </c>
      <c r="R43">
        <v>44.480860166666659</v>
      </c>
    </row>
    <row r="44" spans="1:18" ht="15.75" x14ac:dyDescent="0.25">
      <c r="A44" s="52">
        <v>2014</v>
      </c>
      <c r="B44" t="s">
        <v>138</v>
      </c>
      <c r="C44" t="s">
        <v>1227</v>
      </c>
      <c r="D44">
        <v>55.176776090909101</v>
      </c>
      <c r="I44" t="s">
        <v>1323</v>
      </c>
      <c r="Q44" t="s">
        <v>60</v>
      </c>
      <c r="R44">
        <v>49.252621083333331</v>
      </c>
    </row>
    <row r="45" spans="1:18" ht="15.75" x14ac:dyDescent="0.25">
      <c r="A45" s="52">
        <v>2015</v>
      </c>
      <c r="B45" t="s">
        <v>154</v>
      </c>
      <c r="C45" t="s">
        <v>1241</v>
      </c>
      <c r="D45">
        <v>59.070307599999992</v>
      </c>
      <c r="I45" t="s">
        <v>1336</v>
      </c>
      <c r="Q45" t="s">
        <v>85</v>
      </c>
      <c r="R45">
        <v>44.456194318181822</v>
      </c>
    </row>
    <row r="46" spans="1:18" ht="15.75" x14ac:dyDescent="0.25">
      <c r="A46" s="52">
        <v>2015</v>
      </c>
      <c r="B46" t="s">
        <v>167</v>
      </c>
      <c r="C46" t="s">
        <v>1242</v>
      </c>
      <c r="D46">
        <v>63.821381000000002</v>
      </c>
      <c r="I46" t="s">
        <v>1337</v>
      </c>
      <c r="Q46" t="s">
        <v>104</v>
      </c>
      <c r="R46">
        <v>52.735649124999995</v>
      </c>
    </row>
    <row r="47" spans="1:18" ht="15.75" x14ac:dyDescent="0.25">
      <c r="A47" s="52">
        <v>2015</v>
      </c>
      <c r="B47" t="s">
        <v>177</v>
      </c>
      <c r="C47" t="s">
        <v>1243</v>
      </c>
      <c r="D47">
        <v>61.745464190476184</v>
      </c>
      <c r="I47" t="s">
        <v>1388</v>
      </c>
      <c r="Q47" t="s">
        <v>60</v>
      </c>
      <c r="R47">
        <v>54.077528250000015</v>
      </c>
    </row>
    <row r="48" spans="1:18" ht="15.75" x14ac:dyDescent="0.25">
      <c r="A48" s="52">
        <v>2015</v>
      </c>
      <c r="B48" t="s">
        <v>194</v>
      </c>
      <c r="C48" t="s">
        <v>1244</v>
      </c>
      <c r="D48">
        <v>56.300030227272721</v>
      </c>
      <c r="I48" t="s">
        <v>1389</v>
      </c>
      <c r="Q48" t="s">
        <v>85</v>
      </c>
      <c r="R48">
        <v>54.86268470000001</v>
      </c>
    </row>
    <row r="49" spans="1:18" ht="15.75" x14ac:dyDescent="0.25">
      <c r="A49" s="52">
        <v>2015</v>
      </c>
      <c r="B49" t="s">
        <v>213</v>
      </c>
      <c r="C49" t="s">
        <v>1245</v>
      </c>
      <c r="D49">
        <v>47.327433333333339</v>
      </c>
      <c r="I49" t="s">
        <v>1390</v>
      </c>
      <c r="Q49" t="s">
        <v>104</v>
      </c>
      <c r="R49">
        <v>51.469629652173914</v>
      </c>
    </row>
    <row r="50" spans="1:18" ht="15.75" x14ac:dyDescent="0.25">
      <c r="A50" s="52">
        <v>2015</v>
      </c>
      <c r="B50" t="s">
        <v>228</v>
      </c>
      <c r="C50" t="s">
        <v>1246</v>
      </c>
      <c r="D50">
        <v>46.104868599999996</v>
      </c>
      <c r="I50" t="s">
        <v>1391</v>
      </c>
      <c r="Q50" t="s">
        <v>60</v>
      </c>
      <c r="R50">
        <v>52.490691055555551</v>
      </c>
    </row>
    <row r="51" spans="1:18" ht="15.75" x14ac:dyDescent="0.25">
      <c r="A51" s="52">
        <v>2015</v>
      </c>
      <c r="B51" t="s">
        <v>238</v>
      </c>
      <c r="C51" t="s">
        <v>1247</v>
      </c>
      <c r="D51">
        <v>46.675260727272715</v>
      </c>
      <c r="I51" t="s">
        <v>1392</v>
      </c>
      <c r="Q51" t="s">
        <v>85</v>
      </c>
      <c r="R51">
        <v>50.567623025000003</v>
      </c>
    </row>
    <row r="52" spans="1:18" ht="15.75" x14ac:dyDescent="0.25">
      <c r="A52" s="52">
        <v>2015</v>
      </c>
      <c r="B52" t="s">
        <v>264</v>
      </c>
      <c r="C52" t="s">
        <v>1248</v>
      </c>
      <c r="D52">
        <v>42.504005149999998</v>
      </c>
      <c r="I52" t="s">
        <v>1393</v>
      </c>
      <c r="Q52" t="s">
        <v>104</v>
      </c>
      <c r="R52">
        <v>46.555774</v>
      </c>
    </row>
    <row r="53" spans="1:18" ht="15.75" x14ac:dyDescent="0.25">
      <c r="A53" s="52">
        <v>2015</v>
      </c>
      <c r="B53" t="s">
        <v>273</v>
      </c>
      <c r="C53" t="s">
        <v>1249</v>
      </c>
      <c r="D53">
        <v>35.680888380952382</v>
      </c>
      <c r="I53" t="s">
        <v>1394</v>
      </c>
      <c r="Q53" t="s">
        <v>60</v>
      </c>
      <c r="R53">
        <v>47.857632880952387</v>
      </c>
    </row>
    <row r="54" spans="1:18" ht="15.75" x14ac:dyDescent="0.25">
      <c r="A54" s="52">
        <v>2015</v>
      </c>
      <c r="B54" t="s">
        <v>62</v>
      </c>
      <c r="C54" t="s">
        <v>1238</v>
      </c>
      <c r="D54">
        <v>28.078798200000005</v>
      </c>
      <c r="I54" t="s">
        <v>1333</v>
      </c>
      <c r="Q54" t="s">
        <v>85</v>
      </c>
      <c r="R54">
        <v>50.633570880952391</v>
      </c>
    </row>
    <row r="55" spans="1:18" ht="15.75" x14ac:dyDescent="0.25">
      <c r="A55" s="52">
        <v>2015</v>
      </c>
      <c r="B55" t="s">
        <v>116</v>
      </c>
      <c r="C55" t="s">
        <v>1239</v>
      </c>
      <c r="D55">
        <v>30.525591894736845</v>
      </c>
      <c r="I55" t="s">
        <v>1334</v>
      </c>
      <c r="Q55" t="s">
        <v>104</v>
      </c>
      <c r="R55">
        <v>54.523307750000001</v>
      </c>
    </row>
    <row r="56" spans="1:18" ht="15.75" x14ac:dyDescent="0.25">
      <c r="A56" s="52">
        <v>2015</v>
      </c>
      <c r="B56" t="s">
        <v>138</v>
      </c>
      <c r="C56" t="s">
        <v>1240</v>
      </c>
      <c r="D56">
        <v>36.421309142857147</v>
      </c>
      <c r="I56" t="s">
        <v>1335</v>
      </c>
      <c r="Q56" t="s">
        <v>60</v>
      </c>
      <c r="R56">
        <v>56.059518095238097</v>
      </c>
    </row>
    <row r="57" spans="1:18" ht="15.75" x14ac:dyDescent="0.25">
      <c r="A57" s="52">
        <v>2016</v>
      </c>
      <c r="B57" t="s">
        <v>154</v>
      </c>
      <c r="C57" t="s">
        <v>1253</v>
      </c>
      <c r="D57">
        <v>39.879094571428574</v>
      </c>
      <c r="Q57" t="s">
        <v>85</v>
      </c>
      <c r="R57">
        <v>61.315904545454551</v>
      </c>
    </row>
    <row r="58" spans="1:18" ht="15.75" x14ac:dyDescent="0.25">
      <c r="A58" s="52">
        <v>2016</v>
      </c>
      <c r="B58" t="s">
        <v>167</v>
      </c>
      <c r="C58" t="s">
        <v>1254</v>
      </c>
      <c r="D58">
        <v>45.006805849999999</v>
      </c>
      <c r="Q58" t="s">
        <v>104</v>
      </c>
      <c r="R58">
        <v>62.290080157894742</v>
      </c>
    </row>
    <row r="59" spans="1:18" ht="15.75" x14ac:dyDescent="0.25">
      <c r="A59" s="52">
        <v>2016</v>
      </c>
      <c r="B59" t="s">
        <v>177</v>
      </c>
      <c r="C59" t="s">
        <v>1255</v>
      </c>
      <c r="D59">
        <v>46.963111931818183</v>
      </c>
      <c r="Q59" t="s">
        <v>60</v>
      </c>
      <c r="R59">
        <v>67.060153386363623</v>
      </c>
    </row>
    <row r="60" spans="1:18" ht="15.75" x14ac:dyDescent="0.25">
      <c r="A60" s="52">
        <v>2016</v>
      </c>
      <c r="B60" t="s">
        <v>194</v>
      </c>
      <c r="C60" t="s">
        <v>1256</v>
      </c>
      <c r="D60">
        <v>43.519136674999999</v>
      </c>
      <c r="Q60" t="s">
        <v>85</v>
      </c>
      <c r="R60">
        <v>63.537335763157884</v>
      </c>
    </row>
    <row r="61" spans="1:18" ht="15.75" x14ac:dyDescent="0.25">
      <c r="A61" s="52">
        <v>2016</v>
      </c>
      <c r="B61" t="s">
        <v>213</v>
      </c>
      <c r="C61" t="s">
        <v>1257</v>
      </c>
      <c r="D61">
        <v>44.384978928571435</v>
      </c>
      <c r="Q61" t="s">
        <v>104</v>
      </c>
      <c r="R61">
        <v>63.795413214285702</v>
      </c>
    </row>
    <row r="62" spans="1:18" ht="15.75" x14ac:dyDescent="0.25">
      <c r="A62" s="52">
        <v>2016</v>
      </c>
      <c r="B62" t="s">
        <v>228</v>
      </c>
      <c r="C62" t="s">
        <v>1258</v>
      </c>
      <c r="D62">
        <v>44.480860166666659</v>
      </c>
      <c r="Q62" t="s">
        <v>60</v>
      </c>
      <c r="R62">
        <v>69.219098437499994</v>
      </c>
    </row>
    <row r="63" spans="1:18" ht="15.75" x14ac:dyDescent="0.25">
      <c r="A63" s="52">
        <v>2016</v>
      </c>
      <c r="B63" t="s">
        <v>238</v>
      </c>
      <c r="C63" t="s">
        <v>1259</v>
      </c>
      <c r="D63">
        <v>49.252621083333331</v>
      </c>
      <c r="Q63" t="s">
        <v>85</v>
      </c>
      <c r="R63">
        <v>75.252045250000009</v>
      </c>
    </row>
    <row r="64" spans="1:18" ht="15.75" x14ac:dyDescent="0.25">
      <c r="A64" s="52">
        <v>2016</v>
      </c>
      <c r="B64" t="s">
        <v>264</v>
      </c>
      <c r="C64" t="s">
        <v>1260</v>
      </c>
      <c r="D64">
        <v>44.456194318181822</v>
      </c>
      <c r="Q64" t="s">
        <v>104</v>
      </c>
      <c r="R64">
        <v>73.825793025000024</v>
      </c>
    </row>
    <row r="65" spans="1:18" ht="15.75" x14ac:dyDescent="0.25">
      <c r="A65" s="52">
        <v>2016</v>
      </c>
      <c r="B65" t="s">
        <v>273</v>
      </c>
      <c r="C65" t="s">
        <v>1261</v>
      </c>
      <c r="D65">
        <v>52.735649124999995</v>
      </c>
      <c r="Q65" t="s">
        <v>60</v>
      </c>
      <c r="R65">
        <v>73.468274863636353</v>
      </c>
    </row>
    <row r="66" spans="1:18" ht="15.75" x14ac:dyDescent="0.25">
      <c r="A66" s="52">
        <v>2016</v>
      </c>
      <c r="B66" t="s">
        <v>62</v>
      </c>
      <c r="C66" t="s">
        <v>1250</v>
      </c>
      <c r="D66">
        <v>54.077528250000015</v>
      </c>
      <c r="Q66" t="s">
        <v>85</v>
      </c>
      <c r="R66">
        <v>72.5347376</v>
      </c>
    </row>
    <row r="67" spans="1:18" ht="15.75" x14ac:dyDescent="0.25">
      <c r="A67" s="52">
        <v>2016</v>
      </c>
      <c r="B67" t="s">
        <v>116</v>
      </c>
      <c r="C67" t="s">
        <v>1251</v>
      </c>
      <c r="D67">
        <v>54.86268470000001</v>
      </c>
      <c r="Q67" t="s">
        <v>104</v>
      </c>
      <c r="R67">
        <v>77.883389637499988</v>
      </c>
    </row>
    <row r="68" spans="1:18" ht="15.75" x14ac:dyDescent="0.25">
      <c r="A68" s="52">
        <v>2016</v>
      </c>
      <c r="B68" t="s">
        <v>138</v>
      </c>
      <c r="C68" t="s">
        <v>1252</v>
      </c>
      <c r="D68">
        <v>51.469629652173914</v>
      </c>
      <c r="Q68" t="s">
        <v>60</v>
      </c>
      <c r="R68">
        <v>80.082670250000007</v>
      </c>
    </row>
    <row r="69" spans="1:18" ht="15.75" x14ac:dyDescent="0.25">
      <c r="A69" s="52">
        <v>2017</v>
      </c>
      <c r="B69" t="s">
        <v>154</v>
      </c>
      <c r="C69" t="s">
        <v>1265</v>
      </c>
      <c r="D69">
        <v>52.490691055555551</v>
      </c>
      <c r="Q69" t="s">
        <v>85</v>
      </c>
      <c r="R69">
        <v>65.399219369047628</v>
      </c>
    </row>
    <row r="70" spans="1:18" ht="15.75" x14ac:dyDescent="0.25">
      <c r="A70" s="52">
        <v>2017</v>
      </c>
      <c r="B70" t="s">
        <v>167</v>
      </c>
      <c r="C70" t="s">
        <v>1266</v>
      </c>
      <c r="D70">
        <v>50.567623025000003</v>
      </c>
      <c r="Q70" t="s">
        <v>104</v>
      </c>
      <c r="R70">
        <v>57.772638352941186</v>
      </c>
    </row>
    <row r="71" spans="1:18" ht="15.75" x14ac:dyDescent="0.25">
      <c r="A71" s="52">
        <v>2017</v>
      </c>
      <c r="B71" t="s">
        <v>177</v>
      </c>
      <c r="C71" t="s">
        <v>1267</v>
      </c>
      <c r="D71">
        <v>46.555774</v>
      </c>
      <c r="Q71" t="s">
        <v>60</v>
      </c>
      <c r="R71">
        <v>59.26800257954546</v>
      </c>
    </row>
    <row r="72" spans="1:18" ht="15.75" x14ac:dyDescent="0.25">
      <c r="A72" s="52">
        <v>2017</v>
      </c>
      <c r="B72" t="s">
        <v>194</v>
      </c>
      <c r="C72" t="s">
        <v>1268</v>
      </c>
      <c r="D72">
        <v>47.857632880952387</v>
      </c>
      <c r="Q72" t="s">
        <v>85</v>
      </c>
      <c r="R72">
        <v>64.534530625000002</v>
      </c>
    </row>
    <row r="73" spans="1:18" ht="15.75" x14ac:dyDescent="0.25">
      <c r="A73" s="52">
        <v>2017</v>
      </c>
      <c r="B73" t="s">
        <v>213</v>
      </c>
      <c r="C73" t="s">
        <v>1269</v>
      </c>
      <c r="D73">
        <v>50.633570880952391</v>
      </c>
      <c r="Q73" t="s">
        <v>104</v>
      </c>
      <c r="R73">
        <v>66.739999999999995</v>
      </c>
    </row>
    <row r="74" spans="1:18" ht="15.75" x14ac:dyDescent="0.25">
      <c r="A74" s="52">
        <v>2017</v>
      </c>
      <c r="B74" t="s">
        <v>228</v>
      </c>
      <c r="C74" t="s">
        <v>1270</v>
      </c>
      <c r="D74">
        <v>54.523307750000001</v>
      </c>
      <c r="Q74" t="s">
        <v>60</v>
      </c>
      <c r="R74">
        <v>71.000922499999987</v>
      </c>
    </row>
    <row r="75" spans="1:18" ht="15.75" x14ac:dyDescent="0.25">
      <c r="A75" s="52">
        <v>2017</v>
      </c>
      <c r="B75" t="s">
        <v>238</v>
      </c>
      <c r="C75" t="s">
        <v>1271</v>
      </c>
      <c r="D75">
        <v>56.059518095238097</v>
      </c>
      <c r="Q75" t="s">
        <v>85</v>
      </c>
      <c r="R75">
        <v>70.013724342105249</v>
      </c>
    </row>
    <row r="76" spans="1:18" ht="15.75" x14ac:dyDescent="0.25">
      <c r="A76" s="52">
        <v>2017</v>
      </c>
      <c r="B76" t="s">
        <v>264</v>
      </c>
      <c r="C76" t="s">
        <v>1272</v>
      </c>
      <c r="D76">
        <v>61.315904545454551</v>
      </c>
      <c r="Q76" t="s">
        <v>104</v>
      </c>
      <c r="R76">
        <v>62.374424999999988</v>
      </c>
    </row>
    <row r="77" spans="1:18" ht="15.75" x14ac:dyDescent="0.25">
      <c r="A77" s="52">
        <v>2017</v>
      </c>
      <c r="B77" t="s">
        <v>273</v>
      </c>
      <c r="C77" t="s">
        <v>1273</v>
      </c>
      <c r="D77">
        <v>62.290080157894742</v>
      </c>
      <c r="Q77" t="s">
        <v>60</v>
      </c>
      <c r="R77">
        <v>63.627010326086953</v>
      </c>
    </row>
    <row r="78" spans="1:18" ht="15.75" x14ac:dyDescent="0.25">
      <c r="A78" s="52">
        <v>2017</v>
      </c>
      <c r="B78" t="s">
        <v>62</v>
      </c>
      <c r="C78" t="s">
        <v>1262</v>
      </c>
      <c r="D78">
        <v>67.060153386363623</v>
      </c>
      <c r="Q78" t="s">
        <v>85</v>
      </c>
      <c r="R78">
        <v>59.349817105263163</v>
      </c>
    </row>
    <row r="79" spans="1:18" ht="15.75" x14ac:dyDescent="0.25">
      <c r="A79" s="52">
        <v>2017</v>
      </c>
      <c r="B79" t="s">
        <v>116</v>
      </c>
      <c r="C79" t="s">
        <v>1263</v>
      </c>
      <c r="D79">
        <v>63.537335763157884</v>
      </c>
      <c r="Q79" t="s">
        <v>104</v>
      </c>
      <c r="R79">
        <v>61.723273214285719</v>
      </c>
    </row>
    <row r="80" spans="1:18" ht="15.75" x14ac:dyDescent="0.25">
      <c r="A80" s="52">
        <v>2017</v>
      </c>
      <c r="B80" t="s">
        <v>138</v>
      </c>
      <c r="C80" t="s">
        <v>1264</v>
      </c>
      <c r="D80">
        <v>63.795413214285702</v>
      </c>
      <c r="Q80" t="s">
        <v>60</v>
      </c>
      <c r="R80">
        <v>59.703420454545466</v>
      </c>
    </row>
    <row r="81" spans="1:18" ht="15.75" x14ac:dyDescent="0.25">
      <c r="A81" s="52">
        <v>2018</v>
      </c>
      <c r="B81" t="s">
        <v>154</v>
      </c>
      <c r="C81" t="s">
        <v>1277</v>
      </c>
      <c r="D81">
        <v>69.219098437499994</v>
      </c>
      <c r="Q81" t="s">
        <v>85</v>
      </c>
      <c r="R81">
        <v>62.53257261904762</v>
      </c>
    </row>
    <row r="82" spans="1:18" ht="15.75" x14ac:dyDescent="0.25">
      <c r="A82" s="52">
        <v>2018</v>
      </c>
      <c r="B82" t="s">
        <v>167</v>
      </c>
      <c r="C82" t="s">
        <v>1278</v>
      </c>
      <c r="D82">
        <v>75.252045250000009</v>
      </c>
      <c r="Q82" t="s">
        <v>104</v>
      </c>
      <c r="R82">
        <v>65.502042500000016</v>
      </c>
    </row>
    <row r="83" spans="1:18" ht="15.75" x14ac:dyDescent="0.25">
      <c r="A83" s="52">
        <v>2018</v>
      </c>
      <c r="B83" t="s">
        <v>177</v>
      </c>
      <c r="C83" t="s">
        <v>1279</v>
      </c>
      <c r="D83">
        <v>73.825793025000024</v>
      </c>
      <c r="Q83" t="s">
        <v>60</v>
      </c>
      <c r="R83">
        <v>64.309747023809535</v>
      </c>
    </row>
    <row r="84" spans="1:18" ht="15.75" x14ac:dyDescent="0.25">
      <c r="A84" s="52">
        <v>2018</v>
      </c>
      <c r="B84" t="s">
        <v>194</v>
      </c>
      <c r="C84" t="s">
        <v>1280</v>
      </c>
      <c r="D84">
        <v>73.468274863636353</v>
      </c>
      <c r="Q84" t="s">
        <v>85</v>
      </c>
      <c r="R84">
        <v>54.627359999999996</v>
      </c>
    </row>
    <row r="85" spans="1:18" ht="15.75" x14ac:dyDescent="0.25">
      <c r="A85" s="52">
        <v>2018</v>
      </c>
      <c r="B85" t="s">
        <v>213</v>
      </c>
      <c r="C85" t="s">
        <v>1281</v>
      </c>
      <c r="D85">
        <v>72.5347376</v>
      </c>
      <c r="Q85" t="s">
        <v>104</v>
      </c>
      <c r="R85">
        <v>33.358738068181822</v>
      </c>
    </row>
    <row r="86" spans="1:18" ht="15.75" x14ac:dyDescent="0.25">
      <c r="A86" s="52">
        <v>2018</v>
      </c>
      <c r="B86" t="s">
        <v>228</v>
      </c>
      <c r="C86" t="s">
        <v>1282</v>
      </c>
      <c r="D86">
        <v>77.883389637499988</v>
      </c>
      <c r="Q86" t="s">
        <v>60</v>
      </c>
      <c r="R86">
        <v>19.901683749999997</v>
      </c>
    </row>
    <row r="87" spans="1:18" ht="15.75" x14ac:dyDescent="0.25">
      <c r="A87" s="52">
        <v>2018</v>
      </c>
      <c r="B87" t="s">
        <v>238</v>
      </c>
      <c r="C87" t="s">
        <v>1283</v>
      </c>
      <c r="D87">
        <v>80.082670250000007</v>
      </c>
      <c r="Q87" t="s">
        <v>85</v>
      </c>
      <c r="R87">
        <v>30.605539617647054</v>
      </c>
    </row>
    <row r="88" spans="1:18" ht="15.75" x14ac:dyDescent="0.25">
      <c r="A88" s="52">
        <v>2018</v>
      </c>
      <c r="B88" t="s">
        <v>264</v>
      </c>
      <c r="C88" t="s">
        <v>1284</v>
      </c>
      <c r="D88">
        <v>65.399219369047628</v>
      </c>
      <c r="Q88" t="s">
        <v>104</v>
      </c>
      <c r="R88">
        <v>40.633868636363637</v>
      </c>
    </row>
    <row r="89" spans="1:18" ht="15.75" x14ac:dyDescent="0.25">
      <c r="A89" s="52">
        <v>2018</v>
      </c>
      <c r="B89" t="s">
        <v>273</v>
      </c>
      <c r="C89" t="s">
        <v>1285</v>
      </c>
      <c r="D89">
        <v>57.772638352941186</v>
      </c>
      <c r="Q89" t="s">
        <v>60</v>
      </c>
      <c r="R89">
        <v>43.347552547619046</v>
      </c>
    </row>
    <row r="90" spans="1:18" ht="15.75" x14ac:dyDescent="0.25">
      <c r="A90" s="52">
        <v>2018</v>
      </c>
      <c r="B90" t="s">
        <v>62</v>
      </c>
      <c r="C90" t="s">
        <v>1274</v>
      </c>
      <c r="D90">
        <v>59.26800257954546</v>
      </c>
      <c r="Q90" t="s">
        <v>85</v>
      </c>
      <c r="R90">
        <v>44.190017605263151</v>
      </c>
    </row>
    <row r="91" spans="1:18" ht="15.75" x14ac:dyDescent="0.25">
      <c r="A91" s="52">
        <v>2018</v>
      </c>
      <c r="B91" t="s">
        <v>116</v>
      </c>
      <c r="C91" t="s">
        <v>1275</v>
      </c>
      <c r="D91">
        <v>64.534530625000002</v>
      </c>
      <c r="Q91" t="s">
        <v>104</v>
      </c>
      <c r="R91">
        <v>41.35410665909091</v>
      </c>
    </row>
    <row r="92" spans="1:18" ht="15.75" x14ac:dyDescent="0.25">
      <c r="A92" s="52">
        <v>2018</v>
      </c>
      <c r="B92" t="s">
        <v>138</v>
      </c>
      <c r="C92" t="s">
        <v>1276</v>
      </c>
      <c r="D92">
        <v>66.739999999999995</v>
      </c>
      <c r="Q92" t="s">
        <v>60</v>
      </c>
      <c r="R92">
        <v>40.658228000000001</v>
      </c>
    </row>
    <row r="93" spans="1:18" ht="15.75" x14ac:dyDescent="0.25">
      <c r="A93" s="52">
        <v>2019</v>
      </c>
      <c r="B93" t="s">
        <v>154</v>
      </c>
      <c r="C93" t="s">
        <v>1387</v>
      </c>
      <c r="D93">
        <v>71.000922499999987</v>
      </c>
      <c r="Q93" t="s">
        <v>85</v>
      </c>
      <c r="R93">
        <v>43.340640499999999</v>
      </c>
    </row>
    <row r="94" spans="1:18" ht="15.75" x14ac:dyDescent="0.25">
      <c r="A94" s="52">
        <v>2019</v>
      </c>
      <c r="B94" t="s">
        <v>167</v>
      </c>
      <c r="C94" t="s">
        <v>1289</v>
      </c>
      <c r="D94">
        <v>70.013724342105249</v>
      </c>
      <c r="Q94" t="s">
        <v>104</v>
      </c>
      <c r="R94">
        <v>49.839816952380943</v>
      </c>
    </row>
    <row r="95" spans="1:18" ht="15.75" x14ac:dyDescent="0.25">
      <c r="A95" s="52">
        <v>2019</v>
      </c>
      <c r="B95" t="s">
        <v>177</v>
      </c>
      <c r="C95" t="s">
        <v>1290</v>
      </c>
      <c r="D95">
        <v>62.374424999999988</v>
      </c>
      <c r="Q95" t="s">
        <v>60</v>
      </c>
      <c r="R95">
        <v>54.794569624999994</v>
      </c>
    </row>
    <row r="96" spans="1:18" ht="15.75" x14ac:dyDescent="0.25">
      <c r="A96" s="52">
        <v>2019</v>
      </c>
      <c r="B96" t="s">
        <v>194</v>
      </c>
      <c r="C96" t="s">
        <v>1291</v>
      </c>
      <c r="D96">
        <v>63.627010326086953</v>
      </c>
      <c r="Q96" t="s">
        <v>85</v>
      </c>
      <c r="R96">
        <v>61.216117289473672</v>
      </c>
    </row>
    <row r="97" spans="1:18" ht="15.75" x14ac:dyDescent="0.25">
      <c r="A97" s="52">
        <v>2019</v>
      </c>
      <c r="B97" t="s">
        <v>213</v>
      </c>
      <c r="C97" t="s">
        <v>1292</v>
      </c>
      <c r="D97">
        <v>59.349817105263163</v>
      </c>
      <c r="Q97" t="s">
        <v>104</v>
      </c>
      <c r="R97">
        <v>64.729496782608663</v>
      </c>
    </row>
    <row r="98" spans="1:18" ht="15.75" x14ac:dyDescent="0.25">
      <c r="A98" s="52">
        <v>2019</v>
      </c>
      <c r="B98" t="s">
        <v>228</v>
      </c>
      <c r="C98" t="s">
        <v>1293</v>
      </c>
      <c r="D98">
        <v>61.723273214285719</v>
      </c>
      <c r="Q98" t="s">
        <v>60</v>
      </c>
      <c r="R98">
        <v>63.396976500000008</v>
      </c>
    </row>
    <row r="99" spans="1:18" ht="15.75" x14ac:dyDescent="0.25">
      <c r="A99" s="52">
        <v>2019</v>
      </c>
      <c r="B99" t="s">
        <v>238</v>
      </c>
      <c r="C99" t="s">
        <v>1294</v>
      </c>
      <c r="D99">
        <v>59.703420454545466</v>
      </c>
      <c r="Q99" t="s">
        <v>85</v>
      </c>
      <c r="R99">
        <v>66.953084852941174</v>
      </c>
    </row>
    <row r="100" spans="1:18" ht="15.75" x14ac:dyDescent="0.25">
      <c r="A100" s="52">
        <v>2019</v>
      </c>
      <c r="B100" t="s">
        <v>264</v>
      </c>
      <c r="C100" t="s">
        <v>1295</v>
      </c>
      <c r="D100">
        <v>62.53257261904762</v>
      </c>
      <c r="Q100" t="s">
        <v>104</v>
      </c>
      <c r="R100">
        <v>71.982647477272721</v>
      </c>
    </row>
    <row r="101" spans="1:18" ht="15.75" x14ac:dyDescent="0.25">
      <c r="A101" s="52">
        <v>2019</v>
      </c>
      <c r="B101" t="s">
        <v>273</v>
      </c>
      <c r="C101" t="s">
        <v>1296</v>
      </c>
      <c r="D101">
        <v>65.502042500000016</v>
      </c>
      <c r="Q101" t="s">
        <v>60</v>
      </c>
      <c r="R101">
        <v>73.539060523809511</v>
      </c>
    </row>
    <row r="102" spans="1:18" ht="15.75" x14ac:dyDescent="0.25">
      <c r="A102" s="52">
        <v>2019</v>
      </c>
      <c r="B102" t="s">
        <v>62</v>
      </c>
      <c r="C102" t="s">
        <v>1286</v>
      </c>
      <c r="D102">
        <v>64.309747023809535</v>
      </c>
      <c r="Q102" t="s">
        <v>85</v>
      </c>
      <c r="R102">
        <v>69.804724424999989</v>
      </c>
    </row>
    <row r="103" spans="1:18" ht="15.75" x14ac:dyDescent="0.25">
      <c r="A103" s="52">
        <v>2019</v>
      </c>
      <c r="B103" t="s">
        <v>116</v>
      </c>
      <c r="C103" t="s">
        <v>1287</v>
      </c>
      <c r="D103">
        <v>54.627359999999996</v>
      </c>
      <c r="Q103" t="s">
        <v>104</v>
      </c>
      <c r="R103">
        <v>73.130738295454549</v>
      </c>
    </row>
    <row r="104" spans="1:18" ht="15.75" x14ac:dyDescent="0.25">
      <c r="A104" s="52">
        <v>2019</v>
      </c>
      <c r="B104" t="s">
        <v>138</v>
      </c>
      <c r="C104" t="s">
        <v>1288</v>
      </c>
      <c r="D104">
        <v>33.358738068181822</v>
      </c>
      <c r="Q104" t="s">
        <v>60</v>
      </c>
      <c r="R104">
        <v>82.107393785714294</v>
      </c>
    </row>
    <row r="105" spans="1:18" ht="15.75" x14ac:dyDescent="0.25">
      <c r="A105" s="52">
        <v>2020</v>
      </c>
      <c r="B105" t="s">
        <v>154</v>
      </c>
      <c r="C105" t="s">
        <v>1300</v>
      </c>
      <c r="D105">
        <v>19.901683749999997</v>
      </c>
      <c r="Q105" t="s">
        <v>85</v>
      </c>
      <c r="R105">
        <v>80.637301023809528</v>
      </c>
    </row>
    <row r="106" spans="1:18" ht="15.75" x14ac:dyDescent="0.25">
      <c r="A106" s="52">
        <v>2020</v>
      </c>
      <c r="B106" t="s">
        <v>167</v>
      </c>
      <c r="C106" t="s">
        <v>1301</v>
      </c>
      <c r="D106">
        <v>30.605539617647054</v>
      </c>
      <c r="Q106" t="s">
        <v>104</v>
      </c>
      <c r="R106">
        <v>73.298823523809531</v>
      </c>
    </row>
    <row r="107" spans="1:18" ht="15.75" x14ac:dyDescent="0.25">
      <c r="A107" s="52">
        <v>2020</v>
      </c>
      <c r="B107" t="s">
        <v>177</v>
      </c>
      <c r="C107" t="s">
        <v>1302</v>
      </c>
      <c r="D107">
        <v>40.633868636363637</v>
      </c>
      <c r="Q107" t="s">
        <v>60</v>
      </c>
      <c r="R107">
        <v>84.666318799999985</v>
      </c>
    </row>
    <row r="108" spans="1:18" ht="15.75" x14ac:dyDescent="0.25">
      <c r="A108" s="52">
        <v>2020</v>
      </c>
      <c r="B108" t="s">
        <v>194</v>
      </c>
      <c r="C108" t="s">
        <v>1303</v>
      </c>
      <c r="D108">
        <v>43.347552547619046</v>
      </c>
      <c r="Q108" t="s">
        <v>85</v>
      </c>
      <c r="R108">
        <v>94.067715194444446</v>
      </c>
    </row>
    <row r="109" spans="1:18" ht="15.75" x14ac:dyDescent="0.25">
      <c r="A109" s="52">
        <v>2020</v>
      </c>
      <c r="B109" t="s">
        <v>213</v>
      </c>
      <c r="C109" t="s">
        <v>1304</v>
      </c>
      <c r="D109">
        <v>44.190017605263151</v>
      </c>
      <c r="Q109" t="s">
        <v>104</v>
      </c>
      <c r="R109">
        <v>112.87479254347826</v>
      </c>
    </row>
    <row r="110" spans="1:18" ht="15.75" x14ac:dyDescent="0.25">
      <c r="A110" s="52">
        <v>2020</v>
      </c>
      <c r="B110" t="s">
        <v>228</v>
      </c>
      <c r="C110" t="s">
        <v>1305</v>
      </c>
      <c r="D110">
        <v>41.35410665909091</v>
      </c>
      <c r="Q110" t="s">
        <v>60</v>
      </c>
      <c r="R110">
        <v>102.96599786842103</v>
      </c>
    </row>
    <row r="111" spans="1:18" ht="15.75" x14ac:dyDescent="0.25">
      <c r="A111" s="52">
        <v>2020</v>
      </c>
      <c r="B111" t="s">
        <v>238</v>
      </c>
      <c r="C111" t="s">
        <v>1306</v>
      </c>
      <c r="D111">
        <v>40.658228000000001</v>
      </c>
      <c r="Q111" t="s">
        <v>85</v>
      </c>
      <c r="R111">
        <v>109.50503773684208</v>
      </c>
    </row>
    <row r="112" spans="1:18" ht="15.75" x14ac:dyDescent="0.25">
      <c r="A112" s="52">
        <v>2020</v>
      </c>
      <c r="B112" t="s">
        <v>264</v>
      </c>
      <c r="C112" t="s">
        <v>1307</v>
      </c>
      <c r="D112">
        <v>43.340640499999999</v>
      </c>
      <c r="Q112" t="s">
        <v>104</v>
      </c>
      <c r="R112">
        <v>116.01138504999999</v>
      </c>
    </row>
    <row r="113" spans="1:18" ht="15.75" x14ac:dyDescent="0.25">
      <c r="A113" s="52">
        <v>2020</v>
      </c>
      <c r="B113" t="s">
        <v>273</v>
      </c>
      <c r="C113" t="s">
        <v>1308</v>
      </c>
      <c r="D113">
        <v>49.839816952380943</v>
      </c>
      <c r="Q113" t="s">
        <v>60</v>
      </c>
      <c r="R113">
        <v>105.49124737500001</v>
      </c>
    </row>
    <row r="114" spans="1:18" ht="15.75" x14ac:dyDescent="0.25">
      <c r="A114" s="52">
        <v>2020</v>
      </c>
      <c r="B114" t="s">
        <v>62</v>
      </c>
      <c r="C114" t="s">
        <v>1297</v>
      </c>
      <c r="D114">
        <v>54.794569624999994</v>
      </c>
      <c r="Q114" t="s">
        <v>85</v>
      </c>
      <c r="R114">
        <v>97.404465428571427</v>
      </c>
    </row>
    <row r="115" spans="1:18" ht="15.75" x14ac:dyDescent="0.25">
      <c r="A115" s="52">
        <v>2020</v>
      </c>
      <c r="B115" t="s">
        <v>116</v>
      </c>
      <c r="C115" t="s">
        <v>1298</v>
      </c>
      <c r="D115">
        <v>61.216117289473672</v>
      </c>
      <c r="Q115" t="s">
        <v>104</v>
      </c>
      <c r="R115">
        <v>90.706344809523813</v>
      </c>
    </row>
    <row r="116" spans="1:18" ht="15.75" x14ac:dyDescent="0.25">
      <c r="A116" s="52">
        <v>2020</v>
      </c>
      <c r="B116" t="s">
        <v>138</v>
      </c>
      <c r="C116" t="s">
        <v>1299</v>
      </c>
      <c r="D116">
        <v>64.729496782608663</v>
      </c>
      <c r="Q116" t="s">
        <v>60</v>
      </c>
      <c r="R116">
        <v>91.698948700000003</v>
      </c>
    </row>
    <row r="117" spans="1:18" ht="15.75" x14ac:dyDescent="0.25">
      <c r="A117" s="52">
        <v>2021</v>
      </c>
      <c r="B117" t="s">
        <v>154</v>
      </c>
      <c r="C117" t="s">
        <v>1312</v>
      </c>
      <c r="D117">
        <v>63.396976500000008</v>
      </c>
      <c r="E117">
        <f>(D117-C18)/C18*100</f>
        <v>-2.0585982416700528</v>
      </c>
      <c r="I117" t="s">
        <v>1312</v>
      </c>
      <c r="J117">
        <v>-2.0585982416700528</v>
      </c>
      <c r="Q117" t="s">
        <v>85</v>
      </c>
      <c r="R117">
        <v>87.552266068181822</v>
      </c>
    </row>
    <row r="118" spans="1:18" ht="15.75" x14ac:dyDescent="0.25">
      <c r="A118" s="52">
        <v>2021</v>
      </c>
      <c r="B118" t="s">
        <v>167</v>
      </c>
      <c r="C118" t="s">
        <v>1313</v>
      </c>
      <c r="D118">
        <v>66.953084852941174</v>
      </c>
      <c r="E118">
        <f>(D118-D117)/D117*100</f>
        <v>5.6092712133380145</v>
      </c>
      <c r="I118" t="s">
        <v>1313</v>
      </c>
      <c r="J118">
        <v>5.6092712133380145</v>
      </c>
      <c r="Q118" t="s">
        <v>104</v>
      </c>
      <c r="R118">
        <v>78.100942275000008</v>
      </c>
    </row>
    <row r="119" spans="1:18" ht="15.75" x14ac:dyDescent="0.25">
      <c r="A119" s="52">
        <v>2021</v>
      </c>
      <c r="B119" t="s">
        <v>177</v>
      </c>
      <c r="C119" t="s">
        <v>1314</v>
      </c>
      <c r="D119">
        <v>71.982647477272721</v>
      </c>
      <c r="E119">
        <f>(D119-D118)/D118*100</f>
        <v>7.512070034381102</v>
      </c>
      <c r="I119" t="s">
        <v>1314</v>
      </c>
      <c r="J119">
        <v>7.512070034381102</v>
      </c>
      <c r="Q119" t="s">
        <v>60</v>
      </c>
      <c r="R119">
        <v>80.922269684210534</v>
      </c>
    </row>
    <row r="120" spans="1:18" ht="15.75" x14ac:dyDescent="0.25">
      <c r="A120" s="52">
        <v>2021</v>
      </c>
      <c r="B120" t="s">
        <v>194</v>
      </c>
      <c r="C120" t="s">
        <v>1315</v>
      </c>
      <c r="D120">
        <v>73.539060523809511</v>
      </c>
      <c r="E120">
        <f t="shared" ref="E120:E152" si="0">(D120-D119)/D119*100</f>
        <v>2.1622058941749818</v>
      </c>
      <c r="I120" t="s">
        <v>1315</v>
      </c>
      <c r="J120">
        <v>2.1622058941749818</v>
      </c>
      <c r="Q120" t="s">
        <v>85</v>
      </c>
      <c r="R120">
        <v>82.278706675000009</v>
      </c>
    </row>
    <row r="121" spans="1:18" ht="15.75" x14ac:dyDescent="0.25">
      <c r="A121" s="52">
        <v>2021</v>
      </c>
      <c r="B121" t="s">
        <v>213</v>
      </c>
      <c r="C121" t="s">
        <v>1316</v>
      </c>
      <c r="D121">
        <v>69.804724424999989</v>
      </c>
      <c r="E121">
        <f t="shared" si="0"/>
        <v>-5.078030739324535</v>
      </c>
      <c r="I121" t="s">
        <v>1316</v>
      </c>
      <c r="J121">
        <v>-5.078030739324535</v>
      </c>
      <c r="Q121" t="s">
        <v>104</v>
      </c>
      <c r="R121">
        <v>78.539480282608693</v>
      </c>
    </row>
    <row r="122" spans="1:18" ht="15.75" x14ac:dyDescent="0.25">
      <c r="A122" s="52">
        <v>2021</v>
      </c>
      <c r="B122" t="s">
        <v>228</v>
      </c>
      <c r="C122" t="s">
        <v>1317</v>
      </c>
      <c r="D122">
        <v>73.130738295454549</v>
      </c>
      <c r="E122">
        <f t="shared" si="0"/>
        <v>4.7647403493843967</v>
      </c>
      <c r="I122" t="s">
        <v>1317</v>
      </c>
      <c r="J122">
        <v>4.7647403493843967</v>
      </c>
      <c r="Q122" t="s">
        <v>60</v>
      </c>
      <c r="R122">
        <v>83.755358416666667</v>
      </c>
    </row>
    <row r="123" spans="1:18" ht="15.75" x14ac:dyDescent="0.25">
      <c r="A123" s="52">
        <v>2021</v>
      </c>
      <c r="B123" t="s">
        <v>238</v>
      </c>
      <c r="C123" t="s">
        <v>1318</v>
      </c>
      <c r="D123">
        <v>82.107393785714294</v>
      </c>
      <c r="E123">
        <f t="shared" si="0"/>
        <v>12.2748049582014</v>
      </c>
      <c r="I123" t="s">
        <v>1318</v>
      </c>
      <c r="J123">
        <v>12.2748049582014</v>
      </c>
      <c r="Q123" t="s">
        <v>85</v>
      </c>
      <c r="R123">
        <v>74.981547824999993</v>
      </c>
    </row>
    <row r="124" spans="1:18" ht="15.75" x14ac:dyDescent="0.25">
      <c r="A124" s="52">
        <v>2021</v>
      </c>
      <c r="B124" t="s">
        <v>264</v>
      </c>
      <c r="C124" t="s">
        <v>1319</v>
      </c>
      <c r="D124">
        <v>80.637301023809528</v>
      </c>
      <c r="E124">
        <f t="shared" si="0"/>
        <v>-1.7904511325026917</v>
      </c>
      <c r="I124" t="s">
        <v>1319</v>
      </c>
      <c r="J124">
        <v>-1.7904511325026917</v>
      </c>
      <c r="Q124" t="s">
        <v>104</v>
      </c>
      <c r="R124">
        <v>74.928252024999992</v>
      </c>
    </row>
    <row r="125" spans="1:18" ht="15.75" x14ac:dyDescent="0.25">
      <c r="A125" s="52">
        <v>2021</v>
      </c>
      <c r="B125" t="s">
        <v>273</v>
      </c>
      <c r="C125" t="s">
        <v>1320</v>
      </c>
      <c r="D125">
        <v>73.298823523809531</v>
      </c>
      <c r="E125">
        <f t="shared" si="0"/>
        <v>-9.1005991108670496</v>
      </c>
      <c r="I125" t="s">
        <v>1320</v>
      </c>
      <c r="J125">
        <v>-9.1005991108670496</v>
      </c>
      <c r="Q125" t="s">
        <v>60</v>
      </c>
      <c r="R125">
        <v>80.368492428571415</v>
      </c>
    </row>
    <row r="126" spans="1:18" ht="15.75" x14ac:dyDescent="0.25">
      <c r="A126" s="52">
        <v>2021</v>
      </c>
      <c r="B126" t="s">
        <v>62</v>
      </c>
      <c r="C126" t="s">
        <v>1309</v>
      </c>
      <c r="D126">
        <v>84.666318799999985</v>
      </c>
      <c r="E126">
        <f t="shared" si="0"/>
        <v>15.508428007030659</v>
      </c>
      <c r="I126" t="s">
        <v>1309</v>
      </c>
      <c r="J126">
        <v>15.508428007030659</v>
      </c>
      <c r="Q126" t="s">
        <v>85</v>
      </c>
      <c r="R126">
        <v>86.426703761904761</v>
      </c>
    </row>
    <row r="127" spans="1:18" ht="15.75" x14ac:dyDescent="0.25">
      <c r="A127" s="52">
        <v>2021</v>
      </c>
      <c r="B127" t="s">
        <v>116</v>
      </c>
      <c r="C127" t="s">
        <v>1310</v>
      </c>
      <c r="D127">
        <v>94.067715194444446</v>
      </c>
      <c r="E127">
        <f t="shared" si="0"/>
        <v>11.104057112312367</v>
      </c>
      <c r="I127" t="s">
        <v>1310</v>
      </c>
      <c r="J127">
        <v>11.104057112312367</v>
      </c>
      <c r="Q127" t="s">
        <v>104</v>
      </c>
      <c r="R127">
        <v>93.539339400000003</v>
      </c>
    </row>
    <row r="128" spans="1:18" ht="15.75" x14ac:dyDescent="0.25">
      <c r="A128" s="52">
        <v>2021</v>
      </c>
      <c r="B128" t="s">
        <v>138</v>
      </c>
      <c r="C128" t="s">
        <v>1311</v>
      </c>
      <c r="D128">
        <v>112.87479254347826</v>
      </c>
      <c r="E128">
        <f t="shared" si="0"/>
        <v>19.993126557988887</v>
      </c>
      <c r="I128" t="s">
        <v>1311</v>
      </c>
      <c r="J128">
        <v>19.993126557988887</v>
      </c>
      <c r="Q128" t="s">
        <v>60</v>
      </c>
      <c r="R128">
        <v>90.080343022727263</v>
      </c>
    </row>
    <row r="129" spans="1:18" ht="15.75" x14ac:dyDescent="0.25">
      <c r="A129" s="52">
        <v>2022</v>
      </c>
      <c r="B129" t="s">
        <v>154</v>
      </c>
      <c r="C129" t="s">
        <v>1324</v>
      </c>
      <c r="D129">
        <v>102.96599786842103</v>
      </c>
      <c r="E129">
        <f t="shared" si="0"/>
        <v>-8.7785717712309115</v>
      </c>
      <c r="I129" t="s">
        <v>1324</v>
      </c>
      <c r="J129">
        <v>-8.7785717712309115</v>
      </c>
      <c r="Q129" t="s">
        <v>85</v>
      </c>
      <c r="R129">
        <v>83.455368214285699</v>
      </c>
    </row>
    <row r="130" spans="1:18" ht="15.75" x14ac:dyDescent="0.25">
      <c r="A130" s="52">
        <v>2022</v>
      </c>
      <c r="B130" t="s">
        <v>167</v>
      </c>
      <c r="C130" t="s">
        <v>1325</v>
      </c>
      <c r="D130">
        <v>109.50503773684208</v>
      </c>
      <c r="E130">
        <f t="shared" si="0"/>
        <v>6.3506788685496112</v>
      </c>
      <c r="I130" t="s">
        <v>1325</v>
      </c>
      <c r="J130">
        <v>6.3506788685496112</v>
      </c>
      <c r="Q130" t="s">
        <v>104</v>
      </c>
      <c r="R130">
        <v>77.419721631578938</v>
      </c>
    </row>
    <row r="131" spans="1:18" ht="15.75" x14ac:dyDescent="0.25">
      <c r="A131" s="52">
        <v>2022</v>
      </c>
      <c r="B131" t="s">
        <v>177</v>
      </c>
      <c r="C131" t="s">
        <v>1326</v>
      </c>
      <c r="D131">
        <v>116.01138504999999</v>
      </c>
      <c r="E131">
        <f t="shared" si="0"/>
        <v>5.9415963389681528</v>
      </c>
      <c r="I131" t="s">
        <v>1326</v>
      </c>
      <c r="J131">
        <v>5.9415963389681528</v>
      </c>
      <c r="Q131" t="s">
        <v>60</v>
      </c>
      <c r="R131">
        <v>79.216541545454547</v>
      </c>
    </row>
    <row r="132" spans="1:18" ht="15.75" x14ac:dyDescent="0.25">
      <c r="A132" s="52">
        <v>2022</v>
      </c>
      <c r="B132" t="s">
        <v>194</v>
      </c>
      <c r="C132" t="s">
        <v>1327</v>
      </c>
      <c r="D132">
        <v>105.49124737500001</v>
      </c>
      <c r="E132">
        <f t="shared" si="0"/>
        <v>-9.0681941866876912</v>
      </c>
      <c r="I132" t="s">
        <v>1327</v>
      </c>
      <c r="J132">
        <v>-9.0681941866876912</v>
      </c>
      <c r="Q132" t="s">
        <v>85</v>
      </c>
      <c r="R132">
        <v>81.621881399999992</v>
      </c>
    </row>
    <row r="133" spans="1:18" ht="15.75" x14ac:dyDescent="0.25">
      <c r="A133" s="52">
        <v>2022</v>
      </c>
      <c r="B133" t="s">
        <v>213</v>
      </c>
      <c r="C133" t="s">
        <v>1328</v>
      </c>
      <c r="D133">
        <v>97.404465428571427</v>
      </c>
      <c r="E133">
        <f t="shared" si="0"/>
        <v>-7.6658321402549312</v>
      </c>
      <c r="I133" t="s">
        <v>1328</v>
      </c>
      <c r="J133">
        <v>-7.6658321402549312</v>
      </c>
      <c r="Q133" t="s">
        <v>104</v>
      </c>
      <c r="R133">
        <v>84.486883150000011</v>
      </c>
    </row>
    <row r="134" spans="1:18" ht="15.75" x14ac:dyDescent="0.25">
      <c r="A134" s="52">
        <v>2022</v>
      </c>
      <c r="B134" t="s">
        <v>228</v>
      </c>
      <c r="C134" t="s">
        <v>1329</v>
      </c>
      <c r="D134">
        <v>90.706344809523813</v>
      </c>
      <c r="E134">
        <f t="shared" si="0"/>
        <v>-6.8766052866020555</v>
      </c>
      <c r="I134" t="s">
        <v>1329</v>
      </c>
      <c r="J134">
        <v>-6.8766052866020555</v>
      </c>
      <c r="Q134" t="s">
        <v>60</v>
      </c>
    </row>
    <row r="135" spans="1:18" ht="15.75" x14ac:dyDescent="0.25">
      <c r="A135" s="52">
        <v>2022</v>
      </c>
      <c r="B135" t="s">
        <v>238</v>
      </c>
      <c r="C135" t="s">
        <v>1330</v>
      </c>
      <c r="D135">
        <v>91.698948700000003</v>
      </c>
      <c r="E135">
        <f t="shared" si="0"/>
        <v>1.0943048058662044</v>
      </c>
      <c r="I135" t="s">
        <v>1330</v>
      </c>
      <c r="J135">
        <v>1.0943048058662044</v>
      </c>
      <c r="Q135" t="s">
        <v>85</v>
      </c>
    </row>
    <row r="136" spans="1:18" ht="15.75" x14ac:dyDescent="0.25">
      <c r="A136" s="52">
        <v>2022</v>
      </c>
      <c r="B136" t="s">
        <v>264</v>
      </c>
      <c r="C136" t="s">
        <v>1331</v>
      </c>
      <c r="D136">
        <v>87.552266068181822</v>
      </c>
      <c r="E136">
        <f t="shared" si="0"/>
        <v>-4.5220612565410798</v>
      </c>
      <c r="I136" t="s">
        <v>1331</v>
      </c>
      <c r="J136">
        <v>-4.5220612565410798</v>
      </c>
      <c r="Q136" t="s">
        <v>104</v>
      </c>
    </row>
    <row r="137" spans="1:18" ht="15.75" x14ac:dyDescent="0.25">
      <c r="A137" s="52">
        <v>2022</v>
      </c>
      <c r="B137" t="s">
        <v>273</v>
      </c>
      <c r="C137" t="s">
        <v>1332</v>
      </c>
      <c r="D137">
        <v>78.100942275000008</v>
      </c>
      <c r="E137">
        <f t="shared" si="0"/>
        <v>-10.79506472833215</v>
      </c>
      <c r="I137" t="s">
        <v>1332</v>
      </c>
      <c r="J137">
        <v>-10.79506472833215</v>
      </c>
      <c r="Q137" t="s">
        <v>60</v>
      </c>
    </row>
    <row r="138" spans="1:18" ht="15.75" x14ac:dyDescent="0.25">
      <c r="A138" s="52">
        <v>2022</v>
      </c>
      <c r="B138" t="s">
        <v>62</v>
      </c>
      <c r="C138" t="s">
        <v>1321</v>
      </c>
      <c r="D138">
        <v>80.922269684210534</v>
      </c>
      <c r="E138">
        <f t="shared" si="0"/>
        <v>3.6124114857364886</v>
      </c>
      <c r="I138" t="s">
        <v>1321</v>
      </c>
      <c r="J138">
        <v>3.6124114857364886</v>
      </c>
      <c r="Q138" t="s">
        <v>85</v>
      </c>
    </row>
    <row r="139" spans="1:18" ht="15.75" x14ac:dyDescent="0.25">
      <c r="A139" s="52">
        <v>2022</v>
      </c>
      <c r="B139" t="s">
        <v>116</v>
      </c>
      <c r="C139" t="s">
        <v>1322</v>
      </c>
      <c r="D139">
        <v>82.278706675000009</v>
      </c>
      <c r="E139">
        <f t="shared" si="0"/>
        <v>1.676222127830582</v>
      </c>
      <c r="I139" t="s">
        <v>1322</v>
      </c>
      <c r="J139">
        <v>1.676222127830582</v>
      </c>
      <c r="Q139" t="s">
        <v>104</v>
      </c>
    </row>
    <row r="140" spans="1:18" ht="15.75" x14ac:dyDescent="0.25">
      <c r="A140" s="52">
        <v>2022</v>
      </c>
      <c r="B140" t="s">
        <v>138</v>
      </c>
      <c r="C140" t="s">
        <v>1323</v>
      </c>
      <c r="D140">
        <v>78.539480282608693</v>
      </c>
      <c r="E140">
        <f t="shared" si="0"/>
        <v>-4.5445857664744533</v>
      </c>
      <c r="I140" t="s">
        <v>1323</v>
      </c>
      <c r="J140">
        <v>-4.5445857664744533</v>
      </c>
      <c r="Q140" t="s">
        <v>60</v>
      </c>
    </row>
    <row r="141" spans="1:18" ht="15.75" x14ac:dyDescent="0.25">
      <c r="A141" s="52">
        <v>2023</v>
      </c>
      <c r="B141" t="s">
        <v>154</v>
      </c>
      <c r="C141" t="s">
        <v>1336</v>
      </c>
      <c r="D141">
        <v>83.755358416666667</v>
      </c>
      <c r="E141">
        <f t="shared" si="0"/>
        <v>6.641090716783042</v>
      </c>
      <c r="I141" t="s">
        <v>1336</v>
      </c>
      <c r="J141">
        <v>6.641090716783042</v>
      </c>
      <c r="Q141" t="s">
        <v>85</v>
      </c>
    </row>
    <row r="142" spans="1:18" ht="15.75" x14ac:dyDescent="0.25">
      <c r="A142" s="52">
        <v>2023</v>
      </c>
      <c r="B142" t="s">
        <v>167</v>
      </c>
      <c r="C142" t="s">
        <v>1337</v>
      </c>
      <c r="D142">
        <v>74.981547824999993</v>
      </c>
      <c r="E142">
        <f t="shared" si="0"/>
        <v>-10.475521515911456</v>
      </c>
      <c r="I142" t="s">
        <v>1337</v>
      </c>
      <c r="J142">
        <v>-10.475521515911456</v>
      </c>
      <c r="Q142" t="s">
        <v>104</v>
      </c>
    </row>
    <row r="143" spans="1:18" ht="15.75" x14ac:dyDescent="0.25">
      <c r="A143" s="52">
        <v>2023</v>
      </c>
      <c r="B143" t="s">
        <v>177</v>
      </c>
      <c r="C143" t="s">
        <v>1388</v>
      </c>
      <c r="D143">
        <v>74.928252024999992</v>
      </c>
      <c r="E143">
        <f t="shared" si="0"/>
        <v>-7.1078554052242629E-2</v>
      </c>
      <c r="I143" t="s">
        <v>1388</v>
      </c>
      <c r="J143">
        <v>-7.1078554052242629E-2</v>
      </c>
      <c r="Q143" t="s">
        <v>60</v>
      </c>
    </row>
    <row r="144" spans="1:18" ht="15.75" x14ac:dyDescent="0.25">
      <c r="A144" s="52">
        <v>2023</v>
      </c>
      <c r="B144" t="s">
        <v>194</v>
      </c>
      <c r="C144" t="s">
        <v>1389</v>
      </c>
      <c r="D144">
        <v>80.368492428571415</v>
      </c>
      <c r="E144">
        <f t="shared" si="0"/>
        <v>7.2605996490566387</v>
      </c>
      <c r="I144" t="s">
        <v>1389</v>
      </c>
      <c r="J144">
        <v>7.2605996490566387</v>
      </c>
      <c r="Q144" t="s">
        <v>85</v>
      </c>
    </row>
    <row r="145" spans="1:17" ht="15.75" x14ac:dyDescent="0.25">
      <c r="A145" s="52">
        <v>2023</v>
      </c>
      <c r="B145" t="s">
        <v>213</v>
      </c>
      <c r="C145" t="s">
        <v>1390</v>
      </c>
      <c r="D145">
        <v>86.426703761904761</v>
      </c>
      <c r="E145">
        <f t="shared" si="0"/>
        <v>7.5380427705766211</v>
      </c>
      <c r="I145" t="s">
        <v>1390</v>
      </c>
      <c r="J145">
        <v>7.5380427705766211</v>
      </c>
      <c r="Q145" t="s">
        <v>104</v>
      </c>
    </row>
    <row r="146" spans="1:17" ht="15.75" x14ac:dyDescent="0.25">
      <c r="A146" s="52">
        <v>2023</v>
      </c>
      <c r="B146" t="s">
        <v>228</v>
      </c>
      <c r="C146" t="s">
        <v>1391</v>
      </c>
      <c r="D146">
        <v>93.539339400000003</v>
      </c>
      <c r="E146">
        <f t="shared" si="0"/>
        <v>8.2296736176468119</v>
      </c>
      <c r="I146" t="s">
        <v>1391</v>
      </c>
      <c r="J146">
        <v>8.2296736176468119</v>
      </c>
      <c r="Q146" t="s">
        <v>60</v>
      </c>
    </row>
    <row r="147" spans="1:17" ht="15.75" x14ac:dyDescent="0.25">
      <c r="A147" s="52">
        <v>2023</v>
      </c>
      <c r="B147" t="s">
        <v>238</v>
      </c>
      <c r="C147" t="s">
        <v>1392</v>
      </c>
      <c r="D147">
        <v>90.080343022727263</v>
      </c>
      <c r="E147">
        <f t="shared" si="0"/>
        <v>-3.6979055010011543</v>
      </c>
      <c r="I147" t="s">
        <v>1392</v>
      </c>
      <c r="J147">
        <v>-3.6979055010011543</v>
      </c>
      <c r="Q147" t="s">
        <v>85</v>
      </c>
    </row>
    <row r="148" spans="1:17" ht="15.75" x14ac:dyDescent="0.25">
      <c r="A148" s="52">
        <v>2023</v>
      </c>
      <c r="B148" t="s">
        <v>264</v>
      </c>
      <c r="C148" t="s">
        <v>1393</v>
      </c>
      <c r="D148">
        <v>83.455368214285699</v>
      </c>
      <c r="E148">
        <f t="shared" si="0"/>
        <v>-7.3545177406463518</v>
      </c>
      <c r="I148" t="s">
        <v>1393</v>
      </c>
      <c r="J148">
        <v>-7.3545177406463518</v>
      </c>
      <c r="Q148" t="s">
        <v>104</v>
      </c>
    </row>
    <row r="149" spans="1:17" ht="15.75" x14ac:dyDescent="0.25">
      <c r="A149" s="52">
        <v>2023</v>
      </c>
      <c r="B149" t="s">
        <v>273</v>
      </c>
      <c r="C149" t="s">
        <v>1394</v>
      </c>
      <c r="D149">
        <v>77.419721631578938</v>
      </c>
      <c r="E149">
        <f t="shared" si="0"/>
        <v>-7.2321849532905098</v>
      </c>
      <c r="I149" t="s">
        <v>1394</v>
      </c>
      <c r="J149">
        <v>-7.2321849532905098</v>
      </c>
      <c r="Q149" t="s">
        <v>60</v>
      </c>
    </row>
    <row r="150" spans="1:17" ht="15.75" x14ac:dyDescent="0.25">
      <c r="A150" s="52">
        <v>2023</v>
      </c>
      <c r="B150" t="s">
        <v>62</v>
      </c>
      <c r="C150" t="s">
        <v>1333</v>
      </c>
      <c r="D150">
        <v>79.216541545454547</v>
      </c>
      <c r="E150">
        <f t="shared" si="0"/>
        <v>2.3208813930205343</v>
      </c>
      <c r="I150" t="s">
        <v>1333</v>
      </c>
      <c r="J150">
        <v>2.3208813930205343</v>
      </c>
      <c r="Q150" t="s">
        <v>85</v>
      </c>
    </row>
    <row r="151" spans="1:17" ht="15.75" x14ac:dyDescent="0.25">
      <c r="A151" s="52">
        <v>2023</v>
      </c>
      <c r="B151" t="s">
        <v>116</v>
      </c>
      <c r="C151" t="s">
        <v>1334</v>
      </c>
      <c r="D151">
        <v>81.621881399999992</v>
      </c>
      <c r="E151">
        <f t="shared" si="0"/>
        <v>3.0364110924550509</v>
      </c>
      <c r="I151" t="s">
        <v>1334</v>
      </c>
      <c r="J151">
        <v>3.0364110924550509</v>
      </c>
      <c r="Q151" t="s">
        <v>104</v>
      </c>
    </row>
    <row r="152" spans="1:17" ht="15.75" x14ac:dyDescent="0.25">
      <c r="A152" s="52">
        <v>2023</v>
      </c>
      <c r="B152" t="s">
        <v>138</v>
      </c>
      <c r="C152" t="s">
        <v>1335</v>
      </c>
      <c r="D152">
        <v>84.486883150000011</v>
      </c>
      <c r="E152">
        <f t="shared" si="0"/>
        <v>3.5100903101702081</v>
      </c>
      <c r="I152" t="s">
        <v>1335</v>
      </c>
      <c r="J152">
        <v>3.5100903101702081</v>
      </c>
      <c r="Q152" t="s">
        <v>60</v>
      </c>
    </row>
    <row r="153" spans="1:17" x14ac:dyDescent="0.25">
      <c r="Q153" t="s">
        <v>85</v>
      </c>
    </row>
    <row r="154" spans="1:17" x14ac:dyDescent="0.25">
      <c r="Q154" t="s">
        <v>104</v>
      </c>
    </row>
    <row r="155" spans="1:17" x14ac:dyDescent="0.25">
      <c r="Q155" t="s">
        <v>60</v>
      </c>
    </row>
    <row r="156" spans="1:17" x14ac:dyDescent="0.25">
      <c r="Q156" t="s">
        <v>85</v>
      </c>
    </row>
    <row r="157" spans="1:17" x14ac:dyDescent="0.25">
      <c r="Q157" t="s">
        <v>104</v>
      </c>
    </row>
    <row r="158" spans="1:17" x14ac:dyDescent="0.25">
      <c r="Q158" t="s">
        <v>60</v>
      </c>
    </row>
    <row r="159" spans="1:17" x14ac:dyDescent="0.25">
      <c r="Q159" t="s">
        <v>85</v>
      </c>
    </row>
    <row r="160" spans="1:17" x14ac:dyDescent="0.25">
      <c r="Q160" t="s">
        <v>104</v>
      </c>
    </row>
    <row r="161" spans="17:17" x14ac:dyDescent="0.25">
      <c r="Q161" t="s">
        <v>60</v>
      </c>
    </row>
    <row r="162" spans="17:17" x14ac:dyDescent="0.25">
      <c r="Q162" t="s">
        <v>85</v>
      </c>
    </row>
    <row r="163" spans="17:17" x14ac:dyDescent="0.25">
      <c r="Q163" t="s">
        <v>104</v>
      </c>
    </row>
    <row r="164" spans="17:17" x14ac:dyDescent="0.25">
      <c r="Q164" t="s">
        <v>60</v>
      </c>
    </row>
    <row r="165" spans="17:17" x14ac:dyDescent="0.25">
      <c r="Q165" t="s">
        <v>85</v>
      </c>
    </row>
    <row r="166" spans="17:17" x14ac:dyDescent="0.25">
      <c r="Q166" t="s">
        <v>104</v>
      </c>
    </row>
    <row r="167" spans="17:17" x14ac:dyDescent="0.25">
      <c r="Q167" t="s">
        <v>60</v>
      </c>
    </row>
    <row r="168" spans="17:17" x14ac:dyDescent="0.25">
      <c r="Q168" t="s">
        <v>85</v>
      </c>
    </row>
    <row r="169" spans="17:17" x14ac:dyDescent="0.25">
      <c r="Q169" t="s">
        <v>104</v>
      </c>
    </row>
    <row r="170" spans="17:17" x14ac:dyDescent="0.25">
      <c r="Q170" t="s">
        <v>60</v>
      </c>
    </row>
    <row r="171" spans="17:17" x14ac:dyDescent="0.25">
      <c r="Q171" t="s">
        <v>85</v>
      </c>
    </row>
    <row r="172" spans="17:17" x14ac:dyDescent="0.25">
      <c r="Q172" t="s">
        <v>104</v>
      </c>
    </row>
    <row r="173" spans="17:17" x14ac:dyDescent="0.25">
      <c r="Q173" t="s">
        <v>60</v>
      </c>
    </row>
    <row r="174" spans="17:17" x14ac:dyDescent="0.25">
      <c r="Q174" t="s">
        <v>85</v>
      </c>
    </row>
    <row r="175" spans="17:17" x14ac:dyDescent="0.25">
      <c r="Q175" t="s">
        <v>104</v>
      </c>
    </row>
    <row r="176" spans="17:17" x14ac:dyDescent="0.25">
      <c r="Q176" t="s">
        <v>60</v>
      </c>
    </row>
    <row r="177" spans="17:17" x14ac:dyDescent="0.25">
      <c r="Q177" t="s">
        <v>85</v>
      </c>
    </row>
    <row r="178" spans="17:17" x14ac:dyDescent="0.25">
      <c r="Q178" t="s">
        <v>104</v>
      </c>
    </row>
    <row r="179" spans="17:17" x14ac:dyDescent="0.25">
      <c r="Q179" t="s">
        <v>60</v>
      </c>
    </row>
    <row r="180" spans="17:17" x14ac:dyDescent="0.25">
      <c r="Q180" t="s">
        <v>85</v>
      </c>
    </row>
    <row r="181" spans="17:17" x14ac:dyDescent="0.25">
      <c r="Q181" t="s">
        <v>104</v>
      </c>
    </row>
    <row r="182" spans="17:17" x14ac:dyDescent="0.25">
      <c r="Q182" t="s">
        <v>60</v>
      </c>
    </row>
    <row r="183" spans="17:17" x14ac:dyDescent="0.25">
      <c r="Q183" t="s">
        <v>85</v>
      </c>
    </row>
    <row r="184" spans="17:17" x14ac:dyDescent="0.25">
      <c r="Q184" t="s">
        <v>104</v>
      </c>
    </row>
    <row r="185" spans="17:17" x14ac:dyDescent="0.25">
      <c r="Q185" t="s">
        <v>60</v>
      </c>
    </row>
    <row r="186" spans="17:17" x14ac:dyDescent="0.25">
      <c r="Q186" t="s">
        <v>85</v>
      </c>
    </row>
    <row r="187" spans="17:17" x14ac:dyDescent="0.25">
      <c r="Q187" t="s">
        <v>104</v>
      </c>
    </row>
    <row r="188" spans="17:17" x14ac:dyDescent="0.25">
      <c r="Q188" t="s">
        <v>60</v>
      </c>
    </row>
    <row r="189" spans="17:17" x14ac:dyDescent="0.25">
      <c r="Q189" t="s">
        <v>85</v>
      </c>
    </row>
    <row r="190" spans="17:17" x14ac:dyDescent="0.25">
      <c r="Q190" t="s">
        <v>104</v>
      </c>
    </row>
    <row r="191" spans="17:17" x14ac:dyDescent="0.25">
      <c r="Q191" t="s">
        <v>60</v>
      </c>
    </row>
    <row r="192" spans="17:17" x14ac:dyDescent="0.25">
      <c r="Q192" t="s">
        <v>85</v>
      </c>
    </row>
    <row r="193" spans="17:17" x14ac:dyDescent="0.25">
      <c r="Q193" t="s">
        <v>104</v>
      </c>
    </row>
    <row r="194" spans="17:17" x14ac:dyDescent="0.25">
      <c r="Q194" t="s">
        <v>60</v>
      </c>
    </row>
    <row r="195" spans="17:17" x14ac:dyDescent="0.25">
      <c r="Q195" t="s">
        <v>85</v>
      </c>
    </row>
    <row r="196" spans="17:17" x14ac:dyDescent="0.25">
      <c r="Q196" t="s">
        <v>104</v>
      </c>
    </row>
    <row r="197" spans="17:17" x14ac:dyDescent="0.25">
      <c r="Q197" t="s">
        <v>60</v>
      </c>
    </row>
    <row r="198" spans="17:17" x14ac:dyDescent="0.25">
      <c r="Q198" t="s">
        <v>85</v>
      </c>
    </row>
    <row r="199" spans="17:17" x14ac:dyDescent="0.25">
      <c r="Q199" t="s">
        <v>104</v>
      </c>
    </row>
    <row r="200" spans="17:17" x14ac:dyDescent="0.25">
      <c r="Q200" t="s">
        <v>60</v>
      </c>
    </row>
    <row r="201" spans="17:17" x14ac:dyDescent="0.25">
      <c r="Q201" t="s">
        <v>85</v>
      </c>
    </row>
    <row r="202" spans="17:17" x14ac:dyDescent="0.25">
      <c r="Q202" t="s">
        <v>104</v>
      </c>
    </row>
    <row r="203" spans="17:17" x14ac:dyDescent="0.25">
      <c r="Q203" t="s">
        <v>60</v>
      </c>
    </row>
    <row r="204" spans="17:17" x14ac:dyDescent="0.25">
      <c r="Q204" t="s">
        <v>85</v>
      </c>
    </row>
    <row r="205" spans="17:17" x14ac:dyDescent="0.25">
      <c r="Q205" t="s">
        <v>104</v>
      </c>
    </row>
    <row r="206" spans="17:17" x14ac:dyDescent="0.25">
      <c r="Q206" t="s">
        <v>60</v>
      </c>
    </row>
    <row r="207" spans="17:17" x14ac:dyDescent="0.25">
      <c r="Q207" t="s">
        <v>85</v>
      </c>
    </row>
    <row r="208" spans="17:17" x14ac:dyDescent="0.25">
      <c r="Q208" t="s">
        <v>104</v>
      </c>
    </row>
    <row r="209" spans="17:17" x14ac:dyDescent="0.25">
      <c r="Q209" t="s">
        <v>60</v>
      </c>
    </row>
    <row r="210" spans="17:17" x14ac:dyDescent="0.25">
      <c r="Q210" t="s">
        <v>85</v>
      </c>
    </row>
    <row r="211" spans="17:17" x14ac:dyDescent="0.25">
      <c r="Q211" t="s">
        <v>104</v>
      </c>
    </row>
    <row r="212" spans="17:17" x14ac:dyDescent="0.25">
      <c r="Q212" t="s">
        <v>60</v>
      </c>
    </row>
    <row r="213" spans="17:17" x14ac:dyDescent="0.25">
      <c r="Q213" t="s">
        <v>85</v>
      </c>
    </row>
    <row r="214" spans="17:17" x14ac:dyDescent="0.25">
      <c r="Q214" t="s">
        <v>104</v>
      </c>
    </row>
    <row r="215" spans="17:17" x14ac:dyDescent="0.25">
      <c r="Q215" t="s">
        <v>60</v>
      </c>
    </row>
    <row r="216" spans="17:17" x14ac:dyDescent="0.25">
      <c r="Q216" t="s">
        <v>85</v>
      </c>
    </row>
    <row r="217" spans="17:17" x14ac:dyDescent="0.25">
      <c r="Q217" t="s">
        <v>104</v>
      </c>
    </row>
    <row r="218" spans="17:17" x14ac:dyDescent="0.25">
      <c r="Q218" t="s">
        <v>60</v>
      </c>
    </row>
    <row r="219" spans="17:17" x14ac:dyDescent="0.25">
      <c r="Q219" t="s">
        <v>85</v>
      </c>
    </row>
    <row r="220" spans="17:17" x14ac:dyDescent="0.25">
      <c r="Q220" t="s">
        <v>104</v>
      </c>
    </row>
    <row r="221" spans="17:17" x14ac:dyDescent="0.25">
      <c r="Q221" t="s">
        <v>60</v>
      </c>
    </row>
    <row r="222" spans="17:17" x14ac:dyDescent="0.25">
      <c r="Q222" t="s">
        <v>85</v>
      </c>
    </row>
    <row r="223" spans="17:17" x14ac:dyDescent="0.25">
      <c r="Q223" t="s">
        <v>104</v>
      </c>
    </row>
    <row r="224" spans="17:17" x14ac:dyDescent="0.25">
      <c r="Q224" t="s">
        <v>60</v>
      </c>
    </row>
    <row r="225" spans="17:17" x14ac:dyDescent="0.25">
      <c r="Q225" t="s">
        <v>85</v>
      </c>
    </row>
    <row r="226" spans="17:17" x14ac:dyDescent="0.25">
      <c r="Q226" t="s">
        <v>104</v>
      </c>
    </row>
    <row r="227" spans="17:17" x14ac:dyDescent="0.25">
      <c r="Q227" t="s">
        <v>60</v>
      </c>
    </row>
    <row r="228" spans="17:17" x14ac:dyDescent="0.25">
      <c r="Q228" t="s">
        <v>85</v>
      </c>
    </row>
    <row r="229" spans="17:17" x14ac:dyDescent="0.25">
      <c r="Q229" t="s">
        <v>104</v>
      </c>
    </row>
    <row r="230" spans="17:17" x14ac:dyDescent="0.25">
      <c r="Q230" t="s">
        <v>60</v>
      </c>
    </row>
    <row r="231" spans="17:17" x14ac:dyDescent="0.25">
      <c r="Q231" t="s">
        <v>85</v>
      </c>
    </row>
    <row r="232" spans="17:17" x14ac:dyDescent="0.25">
      <c r="Q232" t="s">
        <v>104</v>
      </c>
    </row>
    <row r="233" spans="17:17" x14ac:dyDescent="0.25">
      <c r="Q233" t="s">
        <v>60</v>
      </c>
    </row>
    <row r="234" spans="17:17" x14ac:dyDescent="0.25">
      <c r="Q234" t="s">
        <v>85</v>
      </c>
    </row>
    <row r="235" spans="17:17" x14ac:dyDescent="0.25">
      <c r="Q235" t="s">
        <v>104</v>
      </c>
    </row>
    <row r="236" spans="17:17" x14ac:dyDescent="0.25">
      <c r="Q236" t="s">
        <v>60</v>
      </c>
    </row>
    <row r="237" spans="17:17" x14ac:dyDescent="0.25">
      <c r="Q237" t="s">
        <v>85</v>
      </c>
    </row>
    <row r="238" spans="17:17" x14ac:dyDescent="0.25">
      <c r="Q238" t="s">
        <v>104</v>
      </c>
    </row>
    <row r="239" spans="17:17" x14ac:dyDescent="0.25">
      <c r="Q239" t="s">
        <v>60</v>
      </c>
    </row>
    <row r="240" spans="17:17" x14ac:dyDescent="0.25">
      <c r="Q240" t="s">
        <v>85</v>
      </c>
    </row>
    <row r="241" spans="17:17" x14ac:dyDescent="0.25">
      <c r="Q241" t="s">
        <v>104</v>
      </c>
    </row>
    <row r="242" spans="17:17" x14ac:dyDescent="0.25">
      <c r="Q242" t="s">
        <v>60</v>
      </c>
    </row>
    <row r="243" spans="17:17" x14ac:dyDescent="0.25">
      <c r="Q243" t="s">
        <v>85</v>
      </c>
    </row>
    <row r="244" spans="17:17" x14ac:dyDescent="0.25">
      <c r="Q244" t="s">
        <v>104</v>
      </c>
    </row>
    <row r="245" spans="17:17" x14ac:dyDescent="0.25">
      <c r="Q245" t="s">
        <v>60</v>
      </c>
    </row>
    <row r="246" spans="17:17" x14ac:dyDescent="0.25">
      <c r="Q246" t="s">
        <v>85</v>
      </c>
    </row>
    <row r="247" spans="17:17" x14ac:dyDescent="0.25">
      <c r="Q247" t="s">
        <v>104</v>
      </c>
    </row>
    <row r="248" spans="17:17" x14ac:dyDescent="0.25">
      <c r="Q248" t="s">
        <v>60</v>
      </c>
    </row>
    <row r="249" spans="17:17" x14ac:dyDescent="0.25">
      <c r="Q249" t="s">
        <v>85</v>
      </c>
    </row>
    <row r="250" spans="17:17" x14ac:dyDescent="0.25">
      <c r="Q250" t="s">
        <v>104</v>
      </c>
    </row>
    <row r="251" spans="17:17" x14ac:dyDescent="0.25">
      <c r="Q251" t="s">
        <v>60</v>
      </c>
    </row>
    <row r="252" spans="17:17" x14ac:dyDescent="0.25">
      <c r="Q252" t="s">
        <v>85</v>
      </c>
    </row>
    <row r="253" spans="17:17" x14ac:dyDescent="0.25">
      <c r="Q253" t="s">
        <v>104</v>
      </c>
    </row>
    <row r="254" spans="17:17" x14ac:dyDescent="0.25">
      <c r="Q254" t="s">
        <v>60</v>
      </c>
    </row>
    <row r="255" spans="17:17" x14ac:dyDescent="0.25">
      <c r="Q255" t="s">
        <v>85</v>
      </c>
    </row>
    <row r="256" spans="17:17" x14ac:dyDescent="0.25">
      <c r="Q256" t="s">
        <v>104</v>
      </c>
    </row>
    <row r="257" spans="17:17" x14ac:dyDescent="0.25">
      <c r="Q257" t="s">
        <v>60</v>
      </c>
    </row>
    <row r="258" spans="17:17" x14ac:dyDescent="0.25">
      <c r="Q258" t="s">
        <v>85</v>
      </c>
    </row>
    <row r="259" spans="17:17" x14ac:dyDescent="0.25">
      <c r="Q259" t="s">
        <v>104</v>
      </c>
    </row>
    <row r="260" spans="17:17" x14ac:dyDescent="0.25">
      <c r="Q260" t="s">
        <v>60</v>
      </c>
    </row>
    <row r="261" spans="17:17" x14ac:dyDescent="0.25">
      <c r="Q261" t="s">
        <v>85</v>
      </c>
    </row>
    <row r="262" spans="17:17" x14ac:dyDescent="0.25">
      <c r="Q262" t="s">
        <v>104</v>
      </c>
    </row>
    <row r="263" spans="17:17" x14ac:dyDescent="0.25">
      <c r="Q263" t="s">
        <v>60</v>
      </c>
    </row>
    <row r="264" spans="17:17" x14ac:dyDescent="0.25">
      <c r="Q264" t="s">
        <v>85</v>
      </c>
    </row>
    <row r="265" spans="17:17" x14ac:dyDescent="0.25">
      <c r="Q265" t="s">
        <v>104</v>
      </c>
    </row>
    <row r="266" spans="17:17" x14ac:dyDescent="0.25">
      <c r="Q266" t="s">
        <v>60</v>
      </c>
    </row>
    <row r="267" spans="17:17" x14ac:dyDescent="0.25">
      <c r="Q267" t="s">
        <v>85</v>
      </c>
    </row>
    <row r="268" spans="17:17" x14ac:dyDescent="0.25">
      <c r="Q268" t="s">
        <v>104</v>
      </c>
    </row>
    <row r="269" spans="17:17" x14ac:dyDescent="0.25">
      <c r="Q269" t="s">
        <v>60</v>
      </c>
    </row>
    <row r="270" spans="17:17" x14ac:dyDescent="0.25">
      <c r="Q270" t="s">
        <v>85</v>
      </c>
    </row>
    <row r="271" spans="17:17" x14ac:dyDescent="0.25">
      <c r="Q271" t="s">
        <v>104</v>
      </c>
    </row>
    <row r="272" spans="17:17" x14ac:dyDescent="0.25">
      <c r="Q272" t="s">
        <v>60</v>
      </c>
    </row>
    <row r="273" spans="17:17" x14ac:dyDescent="0.25">
      <c r="Q273" t="s">
        <v>85</v>
      </c>
    </row>
    <row r="274" spans="17:17" x14ac:dyDescent="0.25">
      <c r="Q274" t="s">
        <v>104</v>
      </c>
    </row>
    <row r="275" spans="17:17" x14ac:dyDescent="0.25">
      <c r="Q275" t="s">
        <v>60</v>
      </c>
    </row>
    <row r="276" spans="17:17" x14ac:dyDescent="0.25">
      <c r="Q276" t="s">
        <v>85</v>
      </c>
    </row>
    <row r="277" spans="17:17" x14ac:dyDescent="0.25">
      <c r="Q277" t="s">
        <v>104</v>
      </c>
    </row>
    <row r="278" spans="17:17" x14ac:dyDescent="0.25">
      <c r="Q278" t="s">
        <v>60</v>
      </c>
    </row>
    <row r="279" spans="17:17" x14ac:dyDescent="0.25">
      <c r="Q279" t="s">
        <v>85</v>
      </c>
    </row>
    <row r="280" spans="17:17" x14ac:dyDescent="0.25">
      <c r="Q280" t="s">
        <v>104</v>
      </c>
    </row>
    <row r="281" spans="17:17" x14ac:dyDescent="0.25">
      <c r="Q281" t="s">
        <v>60</v>
      </c>
    </row>
    <row r="282" spans="17:17" x14ac:dyDescent="0.25">
      <c r="Q282" t="s">
        <v>85</v>
      </c>
    </row>
    <row r="283" spans="17:17" x14ac:dyDescent="0.25">
      <c r="Q283" t="s">
        <v>104</v>
      </c>
    </row>
    <row r="284" spans="17:17" x14ac:dyDescent="0.25">
      <c r="Q284" t="s">
        <v>60</v>
      </c>
    </row>
    <row r="285" spans="17:17" x14ac:dyDescent="0.25">
      <c r="Q285" t="s">
        <v>85</v>
      </c>
    </row>
    <row r="286" spans="17:17" x14ac:dyDescent="0.25">
      <c r="Q286" t="s">
        <v>104</v>
      </c>
    </row>
    <row r="287" spans="17:17" x14ac:dyDescent="0.25">
      <c r="Q287" t="s">
        <v>60</v>
      </c>
    </row>
    <row r="288" spans="17:17" x14ac:dyDescent="0.25">
      <c r="Q288" t="s">
        <v>85</v>
      </c>
    </row>
    <row r="289" spans="17:17" x14ac:dyDescent="0.25">
      <c r="Q289" t="s">
        <v>104</v>
      </c>
    </row>
    <row r="290" spans="17:17" x14ac:dyDescent="0.25">
      <c r="Q290" t="s">
        <v>60</v>
      </c>
    </row>
    <row r="291" spans="17:17" x14ac:dyDescent="0.25">
      <c r="Q291" t="s">
        <v>85</v>
      </c>
    </row>
    <row r="292" spans="17:17" x14ac:dyDescent="0.25">
      <c r="Q292" t="s">
        <v>104</v>
      </c>
    </row>
    <row r="293" spans="17:17" x14ac:dyDescent="0.25">
      <c r="Q293" t="s">
        <v>60</v>
      </c>
    </row>
    <row r="294" spans="17:17" x14ac:dyDescent="0.25">
      <c r="Q294" t="s">
        <v>85</v>
      </c>
    </row>
    <row r="295" spans="17:17" x14ac:dyDescent="0.25">
      <c r="Q295" t="s">
        <v>104</v>
      </c>
    </row>
    <row r="296" spans="17:17" x14ac:dyDescent="0.25">
      <c r="Q296" t="s">
        <v>60</v>
      </c>
    </row>
    <row r="297" spans="17:17" x14ac:dyDescent="0.25">
      <c r="Q297" t="s">
        <v>85</v>
      </c>
    </row>
    <row r="298" spans="17:17" x14ac:dyDescent="0.25">
      <c r="Q298" t="s">
        <v>104</v>
      </c>
    </row>
    <row r="299" spans="17:17" x14ac:dyDescent="0.25">
      <c r="Q299" t="s">
        <v>60</v>
      </c>
    </row>
    <row r="300" spans="17:17" x14ac:dyDescent="0.25">
      <c r="Q300" t="s">
        <v>85</v>
      </c>
    </row>
    <row r="301" spans="17:17" x14ac:dyDescent="0.25">
      <c r="Q301" t="s">
        <v>104</v>
      </c>
    </row>
    <row r="302" spans="17:17" x14ac:dyDescent="0.25">
      <c r="Q302" t="s">
        <v>60</v>
      </c>
    </row>
    <row r="303" spans="17:17" x14ac:dyDescent="0.25">
      <c r="Q303" t="s">
        <v>85</v>
      </c>
    </row>
    <row r="304" spans="17:17" x14ac:dyDescent="0.25">
      <c r="Q304" t="s">
        <v>104</v>
      </c>
    </row>
    <row r="305" spans="17:17" x14ac:dyDescent="0.25">
      <c r="Q305" t="s">
        <v>60</v>
      </c>
    </row>
    <row r="306" spans="17:17" x14ac:dyDescent="0.25">
      <c r="Q306" t="s">
        <v>85</v>
      </c>
    </row>
    <row r="307" spans="17:17" x14ac:dyDescent="0.25">
      <c r="Q307" t="s">
        <v>104</v>
      </c>
    </row>
    <row r="308" spans="17:17" x14ac:dyDescent="0.25">
      <c r="Q308" t="s">
        <v>60</v>
      </c>
    </row>
    <row r="309" spans="17:17" x14ac:dyDescent="0.25">
      <c r="Q309" t="s">
        <v>85</v>
      </c>
    </row>
    <row r="310" spans="17:17" x14ac:dyDescent="0.25">
      <c r="Q310" t="s">
        <v>104</v>
      </c>
    </row>
    <row r="311" spans="17:17" x14ac:dyDescent="0.25">
      <c r="Q311" t="s">
        <v>60</v>
      </c>
    </row>
    <row r="312" spans="17:17" x14ac:dyDescent="0.25">
      <c r="Q312" t="s">
        <v>85</v>
      </c>
    </row>
    <row r="313" spans="17:17" x14ac:dyDescent="0.25">
      <c r="Q313" t="s">
        <v>104</v>
      </c>
    </row>
    <row r="314" spans="17:17" x14ac:dyDescent="0.25">
      <c r="Q314" t="s">
        <v>60</v>
      </c>
    </row>
    <row r="315" spans="17:17" x14ac:dyDescent="0.25">
      <c r="Q315" t="s">
        <v>85</v>
      </c>
    </row>
    <row r="316" spans="17:17" x14ac:dyDescent="0.25">
      <c r="Q316" t="s">
        <v>104</v>
      </c>
    </row>
    <row r="317" spans="17:17" x14ac:dyDescent="0.25">
      <c r="Q317" t="s">
        <v>60</v>
      </c>
    </row>
    <row r="318" spans="17:17" x14ac:dyDescent="0.25">
      <c r="Q318" t="s">
        <v>85</v>
      </c>
    </row>
    <row r="319" spans="17:17" x14ac:dyDescent="0.25">
      <c r="Q319" t="s">
        <v>104</v>
      </c>
    </row>
    <row r="320" spans="17:17" x14ac:dyDescent="0.25">
      <c r="Q320" t="s">
        <v>60</v>
      </c>
    </row>
    <row r="321" spans="17:17" x14ac:dyDescent="0.25">
      <c r="Q321" t="s">
        <v>85</v>
      </c>
    </row>
    <row r="322" spans="17:17" x14ac:dyDescent="0.25">
      <c r="Q322" t="s">
        <v>104</v>
      </c>
    </row>
    <row r="323" spans="17:17" x14ac:dyDescent="0.25">
      <c r="Q323" t="s">
        <v>60</v>
      </c>
    </row>
    <row r="324" spans="17:17" x14ac:dyDescent="0.25">
      <c r="Q324" t="s">
        <v>85</v>
      </c>
    </row>
    <row r="325" spans="17:17" x14ac:dyDescent="0.25">
      <c r="Q325" t="s">
        <v>104</v>
      </c>
    </row>
    <row r="326" spans="17:17" x14ac:dyDescent="0.25">
      <c r="Q326" t="s">
        <v>60</v>
      </c>
    </row>
    <row r="327" spans="17:17" x14ac:dyDescent="0.25">
      <c r="Q327" t="s">
        <v>85</v>
      </c>
    </row>
    <row r="328" spans="17:17" x14ac:dyDescent="0.25">
      <c r="Q328" t="s">
        <v>104</v>
      </c>
    </row>
    <row r="329" spans="17:17" x14ac:dyDescent="0.25">
      <c r="Q329" t="s">
        <v>60</v>
      </c>
    </row>
    <row r="330" spans="17:17" x14ac:dyDescent="0.25">
      <c r="Q330" t="s">
        <v>85</v>
      </c>
    </row>
    <row r="331" spans="17:17" x14ac:dyDescent="0.25">
      <c r="Q331" t="s">
        <v>104</v>
      </c>
    </row>
    <row r="332" spans="17:17" x14ac:dyDescent="0.25">
      <c r="Q332" t="s">
        <v>60</v>
      </c>
    </row>
    <row r="333" spans="17:17" x14ac:dyDescent="0.25">
      <c r="Q333" t="s">
        <v>85</v>
      </c>
    </row>
    <row r="334" spans="17:17" x14ac:dyDescent="0.25">
      <c r="Q334" t="s">
        <v>104</v>
      </c>
    </row>
    <row r="335" spans="17:17" x14ac:dyDescent="0.25">
      <c r="Q335" t="s">
        <v>60</v>
      </c>
    </row>
    <row r="336" spans="17:17" x14ac:dyDescent="0.25">
      <c r="Q336" t="s">
        <v>85</v>
      </c>
    </row>
    <row r="337" spans="17:17" x14ac:dyDescent="0.25">
      <c r="Q337" t="s">
        <v>104</v>
      </c>
    </row>
    <row r="338" spans="17:17" x14ac:dyDescent="0.25">
      <c r="Q338" t="s">
        <v>60</v>
      </c>
    </row>
    <row r="339" spans="17:17" x14ac:dyDescent="0.25">
      <c r="Q339" t="s">
        <v>85</v>
      </c>
    </row>
    <row r="340" spans="17:17" x14ac:dyDescent="0.25">
      <c r="Q340" t="s">
        <v>104</v>
      </c>
    </row>
    <row r="341" spans="17:17" x14ac:dyDescent="0.25">
      <c r="Q341" t="s">
        <v>60</v>
      </c>
    </row>
    <row r="342" spans="17:17" x14ac:dyDescent="0.25">
      <c r="Q342" t="s">
        <v>85</v>
      </c>
    </row>
    <row r="343" spans="17:17" x14ac:dyDescent="0.25">
      <c r="Q343" t="s">
        <v>104</v>
      </c>
    </row>
    <row r="344" spans="17:17" x14ac:dyDescent="0.25">
      <c r="Q344" t="s">
        <v>60</v>
      </c>
    </row>
    <row r="345" spans="17:17" x14ac:dyDescent="0.25">
      <c r="Q345" t="s">
        <v>85</v>
      </c>
    </row>
    <row r="346" spans="17:17" x14ac:dyDescent="0.25">
      <c r="Q346" t="s">
        <v>104</v>
      </c>
    </row>
    <row r="347" spans="17:17" x14ac:dyDescent="0.25">
      <c r="Q347" t="s">
        <v>60</v>
      </c>
    </row>
    <row r="348" spans="17:17" x14ac:dyDescent="0.25">
      <c r="Q348" t="s">
        <v>85</v>
      </c>
    </row>
    <row r="349" spans="17:17" x14ac:dyDescent="0.25">
      <c r="Q349" t="s">
        <v>104</v>
      </c>
    </row>
    <row r="350" spans="17:17" x14ac:dyDescent="0.25">
      <c r="Q350" t="s">
        <v>60</v>
      </c>
    </row>
    <row r="351" spans="17:17" x14ac:dyDescent="0.25">
      <c r="Q351" t="s">
        <v>85</v>
      </c>
    </row>
    <row r="352" spans="17:17" x14ac:dyDescent="0.25">
      <c r="Q352" t="s">
        <v>104</v>
      </c>
    </row>
    <row r="353" spans="17:17" x14ac:dyDescent="0.25">
      <c r="Q353" t="s">
        <v>60</v>
      </c>
    </row>
    <row r="354" spans="17:17" x14ac:dyDescent="0.25">
      <c r="Q354" t="s">
        <v>85</v>
      </c>
    </row>
    <row r="355" spans="17:17" x14ac:dyDescent="0.25">
      <c r="Q355" t="s">
        <v>104</v>
      </c>
    </row>
    <row r="356" spans="17:17" x14ac:dyDescent="0.25">
      <c r="Q356" t="s">
        <v>60</v>
      </c>
    </row>
    <row r="357" spans="17:17" x14ac:dyDescent="0.25">
      <c r="Q357" t="s">
        <v>85</v>
      </c>
    </row>
    <row r="358" spans="17:17" x14ac:dyDescent="0.25">
      <c r="Q358" t="s">
        <v>104</v>
      </c>
    </row>
    <row r="359" spans="17:17" x14ac:dyDescent="0.25">
      <c r="Q359" t="s">
        <v>60</v>
      </c>
    </row>
    <row r="360" spans="17:17" x14ac:dyDescent="0.25">
      <c r="Q360" t="s">
        <v>85</v>
      </c>
    </row>
    <row r="361" spans="17:17" x14ac:dyDescent="0.25">
      <c r="Q361" t="s">
        <v>104</v>
      </c>
    </row>
    <row r="362" spans="17:17" x14ac:dyDescent="0.25">
      <c r="Q362" t="s">
        <v>60</v>
      </c>
    </row>
    <row r="363" spans="17:17" x14ac:dyDescent="0.25">
      <c r="Q363" t="s">
        <v>85</v>
      </c>
    </row>
    <row r="364" spans="17:17" x14ac:dyDescent="0.25">
      <c r="Q364" t="s">
        <v>104</v>
      </c>
    </row>
    <row r="365" spans="17:17" x14ac:dyDescent="0.25">
      <c r="Q365" t="s">
        <v>60</v>
      </c>
    </row>
    <row r="366" spans="17:17" x14ac:dyDescent="0.25">
      <c r="Q366" t="s">
        <v>85</v>
      </c>
    </row>
    <row r="367" spans="17:17" x14ac:dyDescent="0.25">
      <c r="Q367" t="s">
        <v>104</v>
      </c>
    </row>
    <row r="368" spans="17:17" x14ac:dyDescent="0.25">
      <c r="Q368" t="s">
        <v>60</v>
      </c>
    </row>
    <row r="369" spans="17:17" x14ac:dyDescent="0.25">
      <c r="Q369" t="s">
        <v>85</v>
      </c>
    </row>
    <row r="370" spans="17:17" x14ac:dyDescent="0.25">
      <c r="Q370" t="s">
        <v>104</v>
      </c>
    </row>
    <row r="371" spans="17:17" x14ac:dyDescent="0.25">
      <c r="Q371" t="s">
        <v>60</v>
      </c>
    </row>
    <row r="372" spans="17:17" x14ac:dyDescent="0.25">
      <c r="Q372" t="s">
        <v>85</v>
      </c>
    </row>
    <row r="373" spans="17:17" x14ac:dyDescent="0.25">
      <c r="Q373" t="s">
        <v>104</v>
      </c>
    </row>
  </sheetData>
  <autoFilter ref="Q1:Q373" xr:uid="{D785AEBF-98CE-4774-A992-1360E4033E3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699F8-C819-4C47-B1B0-76A348797476}">
  <dimension ref="D8:G18"/>
  <sheetViews>
    <sheetView workbookViewId="0">
      <selection activeCell="F18" sqref="F18"/>
    </sheetView>
  </sheetViews>
  <sheetFormatPr defaultRowHeight="15" x14ac:dyDescent="0.25"/>
  <cols>
    <col min="4" max="4" width="5.42578125" bestFit="1" customWidth="1"/>
    <col min="5" max="5" width="59.7109375" bestFit="1" customWidth="1"/>
    <col min="6" max="6" width="6.7109375" bestFit="1" customWidth="1"/>
    <col min="7" max="7" width="13.7109375" bestFit="1" customWidth="1"/>
  </cols>
  <sheetData>
    <row r="8" spans="4:7" ht="19.5" x14ac:dyDescent="0.3">
      <c r="E8" s="2" t="s">
        <v>1193</v>
      </c>
    </row>
    <row r="9" spans="4:7" ht="15.75" x14ac:dyDescent="0.25">
      <c r="D9" s="3" t="s">
        <v>1194</v>
      </c>
      <c r="E9" s="3" t="s">
        <v>1195</v>
      </c>
      <c r="F9" s="3" t="s">
        <v>1196</v>
      </c>
      <c r="G9" s="3" t="s">
        <v>1197</v>
      </c>
    </row>
    <row r="10" spans="4:7" x14ac:dyDescent="0.25">
      <c r="D10">
        <v>1</v>
      </c>
      <c r="E10" t="s">
        <v>31</v>
      </c>
      <c r="F10" t="s">
        <v>1198</v>
      </c>
      <c r="G10" t="s">
        <v>1199</v>
      </c>
    </row>
    <row r="11" spans="4:7" x14ac:dyDescent="0.25">
      <c r="D11">
        <v>2</v>
      </c>
      <c r="E11" t="s">
        <v>1200</v>
      </c>
      <c r="F11" t="s">
        <v>1198</v>
      </c>
      <c r="G11" t="s">
        <v>1199</v>
      </c>
    </row>
    <row r="12" spans="4:7" x14ac:dyDescent="0.25">
      <c r="D12">
        <v>3</v>
      </c>
      <c r="E12" t="s">
        <v>1201</v>
      </c>
      <c r="F12" t="s">
        <v>1198</v>
      </c>
      <c r="G12" t="s">
        <v>1199</v>
      </c>
    </row>
    <row r="13" spans="4:7" x14ac:dyDescent="0.25">
      <c r="D13">
        <v>4</v>
      </c>
      <c r="E13" t="s">
        <v>35</v>
      </c>
      <c r="F13" t="s">
        <v>1198</v>
      </c>
      <c r="G13" t="s">
        <v>1199</v>
      </c>
    </row>
    <row r="14" spans="4:7" x14ac:dyDescent="0.25">
      <c r="D14">
        <v>5</v>
      </c>
      <c r="E14" t="s">
        <v>1202</v>
      </c>
      <c r="F14" t="s">
        <v>1198</v>
      </c>
      <c r="G14" t="s">
        <v>1199</v>
      </c>
    </row>
    <row r="15" spans="4:7" x14ac:dyDescent="0.25">
      <c r="D15">
        <v>6</v>
      </c>
      <c r="E15" t="s">
        <v>1203</v>
      </c>
      <c r="F15" t="s">
        <v>1198</v>
      </c>
      <c r="G15" t="s">
        <v>1199</v>
      </c>
    </row>
    <row r="16" spans="4:7" x14ac:dyDescent="0.25">
      <c r="D16">
        <v>8</v>
      </c>
      <c r="E16" t="s">
        <v>1208</v>
      </c>
      <c r="F16" t="s">
        <v>1198</v>
      </c>
      <c r="G16" t="s">
        <v>1199</v>
      </c>
    </row>
    <row r="17" spans="4:6" x14ac:dyDescent="0.25">
      <c r="D17">
        <v>9</v>
      </c>
      <c r="E17" t="s">
        <v>1209</v>
      </c>
      <c r="F17" t="s">
        <v>1198</v>
      </c>
    </row>
    <row r="18" spans="4:6" x14ac:dyDescent="0.25">
      <c r="D18">
        <v>10</v>
      </c>
      <c r="E18" t="s">
        <v>1210</v>
      </c>
      <c r="F18" t="s">
        <v>1198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B0DA8-6033-4350-8ADD-2DECD5BCAC78}">
  <dimension ref="B4:T42"/>
  <sheetViews>
    <sheetView topLeftCell="G1" zoomScale="99" workbookViewId="0">
      <selection activeCell="T7" sqref="T7"/>
    </sheetView>
  </sheetViews>
  <sheetFormatPr defaultRowHeight="15" x14ac:dyDescent="0.25"/>
  <cols>
    <col min="2" max="2" width="21.5703125" bestFit="1" customWidth="1"/>
    <col min="3" max="3" width="32.28515625" hidden="1" customWidth="1"/>
    <col min="4" max="4" width="18.85546875" bestFit="1" customWidth="1"/>
    <col min="5" max="5" width="12.42578125" bestFit="1" customWidth="1"/>
    <col min="6" max="6" width="28.140625" bestFit="1" customWidth="1"/>
    <col min="7" max="7" width="14.85546875" bestFit="1" customWidth="1"/>
    <col min="8" max="8" width="14.28515625" bestFit="1" customWidth="1"/>
    <col min="16" max="16" width="13.28515625" bestFit="1" customWidth="1"/>
    <col min="17" max="17" width="10.5703125" bestFit="1" customWidth="1"/>
    <col min="19" max="19" width="12.7109375" bestFit="1" customWidth="1"/>
    <col min="20" max="20" width="15.7109375" bestFit="1" customWidth="1"/>
    <col min="21" max="25" width="7.140625" bestFit="1" customWidth="1"/>
    <col min="26" max="26" width="6.140625" bestFit="1" customWidth="1"/>
    <col min="27" max="27" width="10.85546875" bestFit="1" customWidth="1"/>
    <col min="28" max="29" width="10.140625" bestFit="1" customWidth="1"/>
    <col min="30" max="30" width="8.140625" bestFit="1" customWidth="1"/>
    <col min="31" max="31" width="11.140625" bestFit="1" customWidth="1"/>
    <col min="32" max="39" width="11.7109375" bestFit="1" customWidth="1"/>
    <col min="40" max="49" width="14.42578125" bestFit="1" customWidth="1"/>
    <col min="50" max="60" width="13.28515625" bestFit="1" customWidth="1"/>
    <col min="61" max="71" width="12.28515625" bestFit="1" customWidth="1"/>
    <col min="72" max="74" width="9" bestFit="1" customWidth="1"/>
    <col min="75" max="81" width="9.140625" bestFit="1" customWidth="1"/>
    <col min="82" max="91" width="9.7109375" bestFit="1" customWidth="1"/>
    <col min="92" max="102" width="11.28515625" bestFit="1" customWidth="1"/>
    <col min="103" max="103" width="11.85546875" bestFit="1" customWidth="1"/>
    <col min="104" max="114" width="9.5703125" bestFit="1" customWidth="1"/>
    <col min="115" max="115" width="15.28515625" bestFit="1" customWidth="1"/>
    <col min="116" max="125" width="14.7109375" bestFit="1" customWidth="1"/>
    <col min="126" max="135" width="12.5703125" bestFit="1" customWidth="1"/>
    <col min="136" max="145" width="15.140625" bestFit="1" customWidth="1"/>
    <col min="146" max="146" width="11.140625" bestFit="1" customWidth="1"/>
    <col min="147" max="147" width="14.7109375" bestFit="1" customWidth="1"/>
    <col min="148" max="148" width="12.5703125" bestFit="1" customWidth="1"/>
    <col min="149" max="149" width="15.140625" bestFit="1" customWidth="1"/>
    <col min="150" max="150" width="10.140625" bestFit="1" customWidth="1"/>
    <col min="151" max="151" width="9.7109375" bestFit="1" customWidth="1"/>
    <col min="152" max="152" width="13.28515625" bestFit="1" customWidth="1"/>
    <col min="153" max="153" width="12.28515625" bestFit="1" customWidth="1"/>
    <col min="154" max="154" width="11.28515625" bestFit="1" customWidth="1"/>
    <col min="155" max="155" width="9.5703125" bestFit="1" customWidth="1"/>
    <col min="156" max="156" width="9.7109375" bestFit="1" customWidth="1"/>
    <col min="157" max="157" width="11.140625" bestFit="1" customWidth="1"/>
  </cols>
  <sheetData>
    <row r="4" spans="2:20" x14ac:dyDescent="0.25">
      <c r="P4" s="19" t="s">
        <v>1353</v>
      </c>
      <c r="Q4" s="19" t="s">
        <v>1354</v>
      </c>
      <c r="S4" s="14" t="s">
        <v>30</v>
      </c>
      <c r="T4" t="s">
        <v>104</v>
      </c>
    </row>
    <row r="5" spans="2:20" x14ac:dyDescent="0.25">
      <c r="B5" s="14" t="s">
        <v>30</v>
      </c>
      <c r="C5" t="s">
        <v>85</v>
      </c>
    </row>
    <row r="6" spans="2:20" x14ac:dyDescent="0.25">
      <c r="S6" s="14" t="s">
        <v>1338</v>
      </c>
      <c r="T6" t="s">
        <v>1356</v>
      </c>
    </row>
    <row r="7" spans="2:20" x14ac:dyDescent="0.25">
      <c r="B7" s="14" t="s">
        <v>1338</v>
      </c>
      <c r="C7" t="s">
        <v>1344</v>
      </c>
      <c r="D7" t="s">
        <v>1345</v>
      </c>
      <c r="E7" t="s">
        <v>1340</v>
      </c>
      <c r="F7" t="s">
        <v>1342</v>
      </c>
      <c r="G7" t="s">
        <v>1341</v>
      </c>
      <c r="H7" t="s">
        <v>1343</v>
      </c>
      <c r="S7" s="15">
        <v>2017</v>
      </c>
      <c r="T7">
        <v>41620.799999999996</v>
      </c>
    </row>
    <row r="8" spans="2:20" x14ac:dyDescent="0.25">
      <c r="B8" s="15" t="s">
        <v>1337</v>
      </c>
      <c r="C8">
        <v>204.2</v>
      </c>
      <c r="D8">
        <v>183.4</v>
      </c>
      <c r="E8">
        <v>2335.1</v>
      </c>
      <c r="F8">
        <v>1213.8999999999996</v>
      </c>
      <c r="G8">
        <v>528.70000000000005</v>
      </c>
      <c r="H8">
        <v>175.6</v>
      </c>
      <c r="S8" s="15">
        <v>2018</v>
      </c>
      <c r="T8">
        <v>43000.5</v>
      </c>
    </row>
    <row r="9" spans="2:20" x14ac:dyDescent="0.25">
      <c r="B9" s="15" t="s">
        <v>1339</v>
      </c>
      <c r="C9">
        <v>204.2</v>
      </c>
      <c r="D9">
        <v>183.4</v>
      </c>
      <c r="E9">
        <v>2335.1</v>
      </c>
      <c r="F9">
        <v>1213.8999999999996</v>
      </c>
      <c r="G9">
        <v>528.70000000000005</v>
      </c>
      <c r="H9">
        <v>175.6</v>
      </c>
      <c r="S9" s="15">
        <v>2019</v>
      </c>
      <c r="T9">
        <v>40846.600000000006</v>
      </c>
    </row>
    <row r="10" spans="2:20" x14ac:dyDescent="0.25">
      <c r="S10" s="15">
        <v>2020</v>
      </c>
      <c r="T10">
        <v>41588.36</v>
      </c>
    </row>
    <row r="11" spans="2:20" x14ac:dyDescent="0.25">
      <c r="S11" s="15">
        <v>2021</v>
      </c>
      <c r="T11">
        <v>50548.700000000004</v>
      </c>
    </row>
    <row r="12" spans="2:20" x14ac:dyDescent="0.25">
      <c r="S12" s="15">
        <v>2022</v>
      </c>
      <c r="T12">
        <v>53773.5</v>
      </c>
    </row>
    <row r="13" spans="2:20" x14ac:dyDescent="0.25">
      <c r="S13" s="15" t="s">
        <v>1339</v>
      </c>
      <c r="T13">
        <v>271378.46000000002</v>
      </c>
    </row>
    <row r="35" spans="2:4" x14ac:dyDescent="0.25">
      <c r="B35" t="s">
        <v>1346</v>
      </c>
      <c r="C35" t="s">
        <v>1350</v>
      </c>
      <c r="D35" t="s">
        <v>1352</v>
      </c>
    </row>
    <row r="36" spans="2:4" x14ac:dyDescent="0.25">
      <c r="B36" t="s">
        <v>1206</v>
      </c>
      <c r="C36">
        <f>SUMIF(Main_Data!D2:D373,"May-2023",Main_Data!AF2:AF373)</f>
        <v>6932.7000000000007</v>
      </c>
      <c r="D36" s="17">
        <f>(C36/$C$42)*100</f>
        <v>50.553612628668262</v>
      </c>
    </row>
    <row r="37" spans="2:4" x14ac:dyDescent="0.25">
      <c r="B37" t="s">
        <v>1347</v>
      </c>
      <c r="C37">
        <f>SUMIF(Main_Data!D350:D373,"May-2023",Main_Data!W2:W373)</f>
        <v>328.9</v>
      </c>
      <c r="D37" s="18">
        <v>2.3983560796758825</v>
      </c>
    </row>
    <row r="38" spans="2:4" x14ac:dyDescent="0.25">
      <c r="B38" t="s">
        <v>1351</v>
      </c>
      <c r="C38">
        <f>SUMIF(Main_Data!D2:D373,"May-2023",Main_Data!R2:R373)</f>
        <v>605.1</v>
      </c>
      <c r="D38" s="18">
        <v>4.4124209906107525</v>
      </c>
    </row>
    <row r="39" spans="2:4" x14ac:dyDescent="0.25">
      <c r="B39" t="s">
        <v>1349</v>
      </c>
      <c r="C39">
        <f>SUMIF(Main_Data!D2:D373,"May-2023",Main_Data!AH2:AH373)</f>
        <v>3704.6</v>
      </c>
      <c r="D39" s="18">
        <v>27.014137831460243</v>
      </c>
    </row>
    <row r="40" spans="2:4" x14ac:dyDescent="0.25">
      <c r="B40" t="s">
        <v>1348</v>
      </c>
      <c r="C40">
        <f>SUMIF(Main_Data!D2:D373,"May-2023",Main_Data!AG2:AG373)</f>
        <v>1651.8000000000002</v>
      </c>
      <c r="D40" s="18">
        <v>12.04501238190521</v>
      </c>
    </row>
    <row r="41" spans="2:4" x14ac:dyDescent="0.25">
      <c r="B41" t="s">
        <v>50</v>
      </c>
      <c r="C41">
        <f>SUMIF(Main_Data!D2:D373,"May-2023",Main_Data!V2:V373)</f>
        <v>490.46000000000004</v>
      </c>
      <c r="D41" s="18">
        <v>3.5764600876796395</v>
      </c>
    </row>
    <row r="42" spans="2:4" x14ac:dyDescent="0.25">
      <c r="C42">
        <f>SUM(C36:C41)</f>
        <v>13713.560000000001</v>
      </c>
      <c r="D42">
        <f>SUM(D36:D41)</f>
        <v>99.999999999999986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75EEC-F0BD-45DD-AF3A-9507F1C35263}">
  <dimension ref="C3:CJ93"/>
  <sheetViews>
    <sheetView showGridLines="0" topLeftCell="A20" zoomScale="85" zoomScaleNormal="85" workbookViewId="0">
      <selection activeCell="CR35" sqref="CR35"/>
    </sheetView>
  </sheetViews>
  <sheetFormatPr defaultRowHeight="15" x14ac:dyDescent="0.25"/>
  <cols>
    <col min="3" max="3" width="24.7109375" bestFit="1" customWidth="1"/>
    <col min="4" max="4" width="20.28515625" bestFit="1" customWidth="1"/>
    <col min="7" max="7" width="24.7109375" bestFit="1" customWidth="1"/>
    <col min="8" max="8" width="20.28515625" bestFit="1" customWidth="1"/>
    <col min="11" max="11" width="24.7109375" bestFit="1" customWidth="1"/>
    <col min="12" max="12" width="30.28515625" bestFit="1" customWidth="1"/>
    <col min="17" max="17" width="10.42578125" bestFit="1" customWidth="1"/>
    <col min="18" max="18" width="10.5703125" bestFit="1" customWidth="1"/>
    <col min="19" max="19" width="12.85546875" customWidth="1"/>
    <col min="27" max="27" width="15.7109375" customWidth="1"/>
    <col min="29" max="29" width="12.140625" bestFit="1" customWidth="1"/>
    <col min="30" max="31" width="13.7109375" bestFit="1" customWidth="1"/>
    <col min="32" max="32" width="12.140625" bestFit="1" customWidth="1"/>
    <col min="41" max="41" width="14.7109375" customWidth="1"/>
    <col min="42" max="42" width="18.28515625" bestFit="1" customWidth="1"/>
    <col min="43" max="43" width="12.140625" bestFit="1" customWidth="1"/>
    <col min="44" max="44" width="9.7109375" customWidth="1"/>
    <col min="45" max="45" width="15.5703125" bestFit="1" customWidth="1"/>
    <col min="46" max="47" width="12.140625" customWidth="1"/>
    <col min="48" max="48" width="9.85546875" bestFit="1" customWidth="1"/>
    <col min="49" max="49" width="17.28515625" bestFit="1" customWidth="1"/>
    <col min="50" max="50" width="21.140625" bestFit="1" customWidth="1"/>
    <col min="51" max="51" width="6" bestFit="1" customWidth="1"/>
    <col min="52" max="52" width="21.42578125" bestFit="1" customWidth="1"/>
    <col min="53" max="53" width="30.42578125" bestFit="1" customWidth="1"/>
    <col min="54" max="54" width="17.42578125" bestFit="1" customWidth="1"/>
    <col min="63" max="63" width="14.5703125" bestFit="1" customWidth="1"/>
    <col min="66" max="66" width="20.7109375" bestFit="1" customWidth="1"/>
    <col min="67" max="67" width="10.85546875" customWidth="1"/>
    <col min="71" max="71" width="10.85546875" customWidth="1"/>
    <col min="72" max="72" width="12.85546875" customWidth="1"/>
    <col min="73" max="73" width="13.5703125" customWidth="1"/>
    <col min="74" max="74" width="11.28515625" bestFit="1" customWidth="1"/>
    <col min="75" max="75" width="21.7109375" bestFit="1" customWidth="1"/>
    <col min="76" max="76" width="12.7109375" customWidth="1"/>
    <col min="82" max="82" width="15.140625" bestFit="1" customWidth="1"/>
    <col min="84" max="84" width="14.5703125" bestFit="1" customWidth="1"/>
    <col min="87" max="87" width="14.5703125" bestFit="1" customWidth="1"/>
  </cols>
  <sheetData>
    <row r="3" spans="3:88" ht="21" x14ac:dyDescent="0.3">
      <c r="C3" s="21" t="s">
        <v>60</v>
      </c>
      <c r="H3" t="s">
        <v>85</v>
      </c>
      <c r="R3" s="56" t="s">
        <v>1365</v>
      </c>
      <c r="S3" s="57"/>
      <c r="T3" s="57"/>
      <c r="CD3" s="19" t="s">
        <v>1383</v>
      </c>
      <c r="CE3" s="19" t="s">
        <v>1384</v>
      </c>
    </row>
    <row r="4" spans="3:88" x14ac:dyDescent="0.25">
      <c r="P4" s="19" t="s">
        <v>1361</v>
      </c>
      <c r="Q4" s="19" t="s">
        <v>1354</v>
      </c>
      <c r="Y4" s="19" t="s">
        <v>1367</v>
      </c>
      <c r="Z4" s="19" t="s">
        <v>1368</v>
      </c>
      <c r="AB4">
        <f>SUMIFS(Main_Data!AF2:AF373,Main_Data!D2:D373,"May-2022",Main_Data!A2:A373,"Rural+Urban")</f>
        <v>2238.9000000000005</v>
      </c>
      <c r="AQ4">
        <f>SUMIFS(Main_Data!F2:F373,Main_Data!D2:D373,"May-2022",Main_Data!A2:A373,"Rural+Urban")</f>
        <v>217</v>
      </c>
      <c r="AY4">
        <f>SUMIFS(Main_Data!N2:N373,Main_Data!D2:D373,"May-2022",Main_Data!A2:A373,"Rural+Urban")</f>
        <v>184.9</v>
      </c>
      <c r="CI4" s="44" t="s">
        <v>1386</v>
      </c>
      <c r="CJ4" s="44" t="s">
        <v>1363</v>
      </c>
    </row>
    <row r="5" spans="3:88" x14ac:dyDescent="0.25">
      <c r="BL5">
        <v>1756</v>
      </c>
      <c r="BM5">
        <v>423.6</v>
      </c>
      <c r="BN5">
        <v>919.59999999999991</v>
      </c>
      <c r="CF5" t="s">
        <v>1385</v>
      </c>
      <c r="CI5" s="28" t="s">
        <v>1312</v>
      </c>
      <c r="CJ5" s="30">
        <v>-2.0585982416700528</v>
      </c>
    </row>
    <row r="6" spans="3:88" ht="15.75" x14ac:dyDescent="0.25">
      <c r="C6" s="23" t="s">
        <v>1357</v>
      </c>
      <c r="D6" s="23" t="s">
        <v>1359</v>
      </c>
      <c r="G6" s="23" t="s">
        <v>1357</v>
      </c>
      <c r="H6" s="23" t="s">
        <v>1359</v>
      </c>
      <c r="K6" s="23" t="s">
        <v>1357</v>
      </c>
      <c r="L6" s="23" t="s">
        <v>1360</v>
      </c>
      <c r="R6" s="22" t="s">
        <v>31</v>
      </c>
      <c r="S6" s="22" t="s">
        <v>1362</v>
      </c>
      <c r="AA6" s="26" t="s">
        <v>1369</v>
      </c>
      <c r="AB6" s="26" t="s">
        <v>1358</v>
      </c>
      <c r="AC6" s="28" t="s">
        <v>1363</v>
      </c>
      <c r="AD6" s="3"/>
      <c r="AE6" s="26" t="s">
        <v>1369</v>
      </c>
      <c r="AF6" s="31" t="s">
        <v>1363</v>
      </c>
      <c r="AO6" s="23" t="s">
        <v>1369</v>
      </c>
      <c r="AP6" s="1" t="s">
        <v>33</v>
      </c>
      <c r="AQ6" s="1" t="s">
        <v>34</v>
      </c>
      <c r="AR6" s="1" t="s">
        <v>35</v>
      </c>
      <c r="AS6" s="1" t="s">
        <v>36</v>
      </c>
      <c r="AT6" s="1" t="s">
        <v>37</v>
      </c>
      <c r="AU6" s="1" t="s">
        <v>38</v>
      </c>
      <c r="AV6" s="1" t="s">
        <v>39</v>
      </c>
      <c r="AW6" s="1" t="s">
        <v>40</v>
      </c>
      <c r="AX6" s="1" t="s">
        <v>41</v>
      </c>
      <c r="AY6" s="1" t="s">
        <v>42</v>
      </c>
      <c r="AZ6" s="1" t="s">
        <v>43</v>
      </c>
      <c r="BA6" s="1" t="s">
        <v>44</v>
      </c>
      <c r="BB6" s="1" t="s">
        <v>45</v>
      </c>
      <c r="BC6" s="1"/>
      <c r="BE6" s="19" t="s">
        <v>1375</v>
      </c>
      <c r="BF6" s="19" t="s">
        <v>1376</v>
      </c>
      <c r="CI6" s="28" t="s">
        <v>1313</v>
      </c>
      <c r="CJ6" s="30">
        <v>5.6092712133380145</v>
      </c>
    </row>
    <row r="7" spans="3:88" x14ac:dyDescent="0.25">
      <c r="C7" s="1" t="s">
        <v>1205</v>
      </c>
      <c r="D7" s="1">
        <f>SUMIFS(Main_Data!AF2:AF373,Main_Data!A2:A373,"Rural",Main_Data!D2:D373,"May-2023")</f>
        <v>2290.7000000000007</v>
      </c>
      <c r="G7" s="1" t="s">
        <v>1205</v>
      </c>
      <c r="H7" s="1">
        <f>SUMIFS(Main_Data!AF2:AF373,Main_Data!A2:A373,"Urban",Main_Data!D2:D373,"May-2023")</f>
        <v>2335.1</v>
      </c>
      <c r="K7" s="1" t="s">
        <v>1205</v>
      </c>
      <c r="L7" s="1">
        <f>SUMIFS(Main_Data!AF2:AF373,Main_Data!A2:A373,"Rural+Urban",Main_Data!D2:D373,"May-2023")</f>
        <v>2306.9</v>
      </c>
      <c r="R7">
        <v>2017</v>
      </c>
      <c r="S7">
        <f>SUMIFS(Main_Data!AI2:AI373,Main_Data!A2:A373,"Rural+Urban",Main_Data!B2:B373,2017)</f>
        <v>41620.800000000003</v>
      </c>
      <c r="AA7" s="27">
        <v>44713</v>
      </c>
      <c r="AB7" s="28">
        <f>SUMIFS(Main_Data!AF2:AF373,Main_Data!D2:D373,"June-2022",Main_Data!A2:A373,"Rural+Urban")</f>
        <v>2261.9</v>
      </c>
      <c r="AC7" s="30">
        <f>(AB7-AB4)/AB4*100</f>
        <v>1.0272901871454525</v>
      </c>
      <c r="AD7" s="25"/>
      <c r="AE7" s="27">
        <v>44713</v>
      </c>
      <c r="AF7" s="30">
        <v>1.0272901871454525</v>
      </c>
      <c r="AO7" s="25">
        <v>44713</v>
      </c>
      <c r="AP7">
        <f>SUMIFS(Main_Data!E2:E373,Main_Data!D2:D373,"June-2022",Main_Data!A2:A373,"Rural+Urban")</f>
        <v>155</v>
      </c>
      <c r="AQ7">
        <f>SUMIFS(Main_Data!F2:F373,Main_Data!D2:D373,"June-2022",Main_Data!A2:A373,"Rural+Urban")</f>
        <v>219.4</v>
      </c>
      <c r="AR7">
        <f>SUMIFS(Main_Data!G2:G373,Main_Data!D2:D373,"June-2022",Main_Data!A2:A373,"Rural+Urban")</f>
        <v>170.8</v>
      </c>
      <c r="AS7">
        <f>SUMIFS(Main_Data!G2:G373,Main_Data!D2:D373,"June-2022",Main_Data!A2:A373,"Rural+Urban")</f>
        <v>170.8</v>
      </c>
      <c r="AT7">
        <f>SUMIFS(Main_Data!H2:H373,Main_Data!D2:D373,"June-2022",Main_Data!A2:A373,"Rural+Urban")</f>
        <v>165.8</v>
      </c>
      <c r="BH7" s="25"/>
      <c r="BI7" s="31" t="s">
        <v>32</v>
      </c>
      <c r="BJ7" s="31" t="s">
        <v>31</v>
      </c>
      <c r="BK7" s="42" t="s">
        <v>1211</v>
      </c>
      <c r="BL7" s="31" t="s">
        <v>1206</v>
      </c>
      <c r="BM7" s="31" t="s">
        <v>1204</v>
      </c>
      <c r="BN7" s="31" t="s">
        <v>1207</v>
      </c>
      <c r="BO7" s="31"/>
      <c r="BS7" s="31" t="s">
        <v>32</v>
      </c>
      <c r="BT7" s="31" t="s">
        <v>31</v>
      </c>
      <c r="BU7" s="42" t="s">
        <v>1211</v>
      </c>
      <c r="BV7" s="43" t="s">
        <v>1378</v>
      </c>
      <c r="CI7" s="28" t="s">
        <v>1314</v>
      </c>
      <c r="CJ7" s="30">
        <v>7.512070034381102</v>
      </c>
    </row>
    <row r="8" spans="3:88" x14ac:dyDescent="0.25">
      <c r="C8" s="1" t="s">
        <v>1204</v>
      </c>
      <c r="D8" s="1">
        <f>SUMIFS(Main_Data!AG2:AG373,Main_Data!A2:A373,"Rural",Main_Data!D2:D373,"May-2023")</f>
        <v>569.90000000000009</v>
      </c>
      <c r="G8" s="1" t="s">
        <v>1204</v>
      </c>
      <c r="H8" s="1">
        <f>SUMIFS(Main_Data!AG2:AG373,Main_Data!A2:A373,"Urban",Main_Data!D2:D373,"May-2023")</f>
        <v>528.70000000000005</v>
      </c>
      <c r="K8" s="1" t="s">
        <v>1204</v>
      </c>
      <c r="L8" s="1">
        <f>SUMIFS(Main_Data!AG2:AG373,Main_Data!A2:A373,"Rural+Urban",Main_Data!D2:D373,"May-2023")</f>
        <v>553.20000000000005</v>
      </c>
      <c r="R8">
        <v>2018</v>
      </c>
      <c r="S8">
        <f>SUMIFS(Main_Data!AI2:AI373,Main_Data!A2:A373,"Rural+Urban",Main_Data!B2:B373,2018)</f>
        <v>43000.5</v>
      </c>
      <c r="AA8" s="27">
        <v>44743</v>
      </c>
      <c r="AB8" s="28">
        <f>SUMIFS(Main_Data!AF2:AF373,Main_Data!D2:D373,"July-2022",Main_Data!A2:A373,"Rural+Urban")</f>
        <v>2266.3000000000002</v>
      </c>
      <c r="AC8" s="30">
        <f>(AB8-AB7)/AB7*100</f>
        <v>0.19452672531942572</v>
      </c>
      <c r="AD8" s="25"/>
      <c r="AE8" s="27">
        <v>44743</v>
      </c>
      <c r="AF8" s="30">
        <v>0.19452672531942572</v>
      </c>
      <c r="AO8" s="25">
        <v>44743</v>
      </c>
      <c r="AP8">
        <f>SUMIFS(Main_Data!E2:E373,Main_Data!D2:D373,"July-2022",Main_Data!A2:A373,"Rural+Urban")</f>
        <v>156.5</v>
      </c>
      <c r="AQ8">
        <f>SUMIFS(Main_Data!F2:F373,Main_Data!D2:D373,"July-2022",Main_Data!A2:A373,"Rural+Urban")</f>
        <v>213</v>
      </c>
      <c r="AR8">
        <f>SUMIFS(Main_Data!G2:G373,Main_Data!D2:D373,"July-2022",Main_Data!A2:A373,"Rural+Urban")</f>
        <v>175.2</v>
      </c>
      <c r="AS8">
        <f>SUMIFS(Main_Data!G2:G373,Main_Data!D2:D373,"July-2022",Main_Data!A2:A373,"Rural+Urban")</f>
        <v>175.2</v>
      </c>
      <c r="AT8">
        <f>SUMIFS(Main_Data!H2:H373,Main_Data!D2:D373,"July-2022",Main_Data!A2:A373,"Rural+Urban")</f>
        <v>166.6</v>
      </c>
      <c r="BH8" s="25"/>
      <c r="BI8" s="28" t="s">
        <v>138</v>
      </c>
      <c r="BJ8" s="28">
        <v>2019</v>
      </c>
      <c r="BK8" s="28" t="str">
        <f>(BI8 &amp; "-" &amp; BJ8)</f>
        <v>March-2019</v>
      </c>
      <c r="BL8" s="28">
        <f>SUMIFS(Main_Data!$AF$1:$AF$373,Main_Data!$D$1:$D$373,Analysis!$BK8,Main_Data!$A$1:$A$373,"Rural+Urban")</f>
        <v>1762.9</v>
      </c>
      <c r="BM8" s="28">
        <f>SUMIFS(Main_Data!$AG$1:$AG$373,Main_Data!$D$1:$D$373,Analysis!$BK8,Main_Data!$A$1:$A$373,"Rural+Urban")</f>
        <v>434.5</v>
      </c>
      <c r="BN8" s="28">
        <f>SUMIFS(Main_Data!$AH$1:$AH$373,Main_Data!$D$1:$D$373,Analysis!$BK8,Main_Data!$A$1:$A$373,"Rural+Urban")</f>
        <v>973.69999999999982</v>
      </c>
      <c r="BO8" s="28"/>
      <c r="BS8" s="28" t="s">
        <v>138</v>
      </c>
      <c r="BT8" s="28">
        <v>2019</v>
      </c>
      <c r="BU8" s="28" t="str">
        <f>(BS8 &amp; "-" &amp; BT8)</f>
        <v>March-2019</v>
      </c>
      <c r="BV8" s="28">
        <v>35825.4</v>
      </c>
      <c r="CI8" s="28" t="s">
        <v>1315</v>
      </c>
      <c r="CJ8" s="30">
        <v>2.1622058941749818</v>
      </c>
    </row>
    <row r="9" spans="3:88" x14ac:dyDescent="0.25">
      <c r="C9" s="1" t="s">
        <v>46</v>
      </c>
      <c r="D9" s="1">
        <f>SUMIFS(Main_Data!R2:R373,Main_Data!A2:A373,"Rural",Main_Data!D2:D373,"May-2023")</f>
        <v>199.9</v>
      </c>
      <c r="G9" s="1" t="s">
        <v>46</v>
      </c>
      <c r="H9" s="1">
        <f>SUMIFS(Main_Data!R2:R373,Main_Data!A2:A373,"Urban",Main_Data!D2:D373,"May-2023")</f>
        <v>204.2</v>
      </c>
      <c r="K9" s="1" t="s">
        <v>46</v>
      </c>
      <c r="L9" s="1">
        <f>SUMIFS(Main_Data!R2:R373,Main_Data!A2:A373,"Rural+Urban",Main_Data!D2:D373,"May-2023")</f>
        <v>201</v>
      </c>
      <c r="R9">
        <v>2019</v>
      </c>
      <c r="S9">
        <f>SUMIFS(Main_Data!AI2:AI373,Main_Data!A2:A373,"Rural+Urban",Main_Data!B2:B373,2019)</f>
        <v>40846.6</v>
      </c>
      <c r="AA9" s="27">
        <v>44774</v>
      </c>
      <c r="AB9" s="28">
        <f>SUMIFS(Main_Data!AF2:AF373,Main_Data!D2:D373,"August-2022",Main_Data!A2:A373,"Rural+Urban")</f>
        <v>2269.2000000000003</v>
      </c>
      <c r="AC9" s="30">
        <f>(AB9-AB8)/AB8*100</f>
        <v>0.12796187618585758</v>
      </c>
      <c r="AD9" s="25"/>
      <c r="AE9" s="27">
        <v>44774</v>
      </c>
      <c r="AF9" s="30">
        <v>0.12796187618585758</v>
      </c>
      <c r="AO9" s="25">
        <v>44774</v>
      </c>
      <c r="AP9">
        <f>SUMIFS(Main_Data!E2:E373,Main_Data!D2:D373,"August-2022",Main_Data!A2:A373,"Rural+Urban")</f>
        <v>160.30000000000001</v>
      </c>
      <c r="AQ9">
        <f>SUMIFS(Main_Data!F2:F373,Main_Data!D2:D373,"August-2022",Main_Data!A2:A373,"Rural+Urban")</f>
        <v>206.5</v>
      </c>
      <c r="AR9">
        <f>SUMIFS(Main_Data!G2:G373,Main_Data!D2:D373,"August-2022",Main_Data!A2:A373,"Rural+Urban")</f>
        <v>169.2</v>
      </c>
      <c r="AS9">
        <f>SUMIFS(Main_Data!G2:G373,Main_Data!D2:D373,"August-2022",Main_Data!A2:A373,"Rural+Urban")</f>
        <v>169.2</v>
      </c>
      <c r="AT9">
        <f>SUMIFS(Main_Data!H2:H373,Main_Data!D2:D373,"Augus-2022",Main_Data!A2:A373,"Rural+Urban")</f>
        <v>168.1</v>
      </c>
      <c r="BI9" s="28" t="s">
        <v>154</v>
      </c>
      <c r="BJ9" s="28">
        <v>2019</v>
      </c>
      <c r="BK9" s="28" t="str">
        <f t="shared" ref="BK9:BK19" si="0">(BI9 &amp; "-" &amp; BJ9)</f>
        <v>April-2019</v>
      </c>
      <c r="BL9" s="28">
        <f>SUMIFS(Main_Data!$AF$1:$AF$373,Main_Data!$D$1:$D$373,Analysis!$BK9,Main_Data!$A$1:$A$373,"Rural+Urban")</f>
        <v>0</v>
      </c>
      <c r="BM9" s="28">
        <f>SUMIFS(Main_Data!$AG$1:$AG$373,Main_Data!$D$1:$D$373,Analysis!$BK9,Main_Data!$A$1:$A$373,"Rural+Urban")</f>
        <v>0</v>
      </c>
      <c r="BN9" s="28">
        <f>SUMIFS(Main_Data!$AH$1:$AH$373,Main_Data!$D$1:$D$373,Analysis!$BK9,Main_Data!$A$1:$A$373,"Rural+Urban")</f>
        <v>0</v>
      </c>
      <c r="BO9" s="28"/>
      <c r="CI9" s="28" t="s">
        <v>1316</v>
      </c>
      <c r="CJ9" s="30">
        <v>-5.078030739324535</v>
      </c>
    </row>
    <row r="10" spans="3:88" x14ac:dyDescent="0.25">
      <c r="C10" s="1" t="s">
        <v>50</v>
      </c>
      <c r="D10" s="1">
        <f>SUMIFS(Main_Data!V2:V373,Main_Data!A2:A373,"Rural",Main_Data!D2:D373,"May-2023")</f>
        <v>139.26</v>
      </c>
      <c r="G10" s="1" t="s">
        <v>50</v>
      </c>
      <c r="H10" s="1">
        <f>SUMIFS(Main_Data!V2:V373,Main_Data!A2:A373,"Urban",Main_Data!D2:D373,"May-2023")</f>
        <v>175.6</v>
      </c>
      <c r="K10" s="1" t="s">
        <v>50</v>
      </c>
      <c r="L10" s="1">
        <f>SUMIFS(Main_Data!V2:V373,Main_Data!A2:A373,"Rural+Urban",Main_Data!D2:D373,"May-2023")</f>
        <v>175.6</v>
      </c>
      <c r="R10">
        <v>2020</v>
      </c>
      <c r="S10">
        <f>SUMIFS(Main_Data!AI2:AI373,Main_Data!A2:A373,"Rural+Urban",Main_Data!B2:B373,2020)</f>
        <v>41588.36</v>
      </c>
      <c r="AA10" s="27">
        <v>44805</v>
      </c>
      <c r="AB10" s="28">
        <f>SUMIFS(Main_Data!AF2:AF373,Main_Data!D2:D373,"September-2022",Main_Data!A2:A373,"Rural+Urban")</f>
        <v>2280.9</v>
      </c>
      <c r="AC10" s="30">
        <f t="shared" ref="AC10:AC18" si="1">(AB10-AB9)/AB9*100</f>
        <v>0.51560021152828384</v>
      </c>
      <c r="AD10" s="25"/>
      <c r="AE10" s="27">
        <v>44805</v>
      </c>
      <c r="AF10" s="30">
        <v>0.51560021152828384</v>
      </c>
      <c r="AO10" s="25">
        <v>44805</v>
      </c>
      <c r="AP10">
        <f>SUMIFS(Main_Data!E2:E373,Main_Data!D2:D373,"September-2022",Main_Data!A2:A373,"Rural+Urban")</f>
        <v>163.5</v>
      </c>
      <c r="AQ10">
        <f>SUMIFS(Main_Data!F2:F373,Main_Data!D2:D373,"September-2022",Main_Data!A2:A373,"Rural+Urban")</f>
        <v>209.2</v>
      </c>
      <c r="AR10">
        <f>SUMIFS(Main_Data!G2:G373,Main_Data!D2:D373,"September-2022",Main_Data!A2:A373,"Rural+Urban")</f>
        <v>169.7</v>
      </c>
      <c r="AS10">
        <f>SUMIFS(Main_Data!G2:G373,Main_Data!D2:D373,"September-2022",Main_Data!A2:A373,"Rural+Urban")</f>
        <v>169.7</v>
      </c>
      <c r="AT10">
        <f>SUMIFS(Main_Data!H2:H373,Main_Data!D2:D373,"September-2022",Main_Data!A2:A373,"Rural+Urban")</f>
        <v>169.7</v>
      </c>
      <c r="BI10" s="28" t="s">
        <v>167</v>
      </c>
      <c r="BJ10" s="28">
        <v>2019</v>
      </c>
      <c r="BK10" s="28" t="str">
        <f t="shared" si="0"/>
        <v>May-2019</v>
      </c>
      <c r="BL10" s="28">
        <f>SUMIFS(Main_Data!$AF$1:$AF$373,Main_Data!$D$1:$D$373,Analysis!$BK10,Main_Data!$A$1:$A$373,"Rural+Urban")</f>
        <v>1791.9000000000003</v>
      </c>
      <c r="BM10" s="28">
        <f>SUMIFS(Main_Data!$AG$1:$AG$373,Main_Data!$D$1:$D$373,Analysis!$BK10,Main_Data!$A$1:$A$373,"Rural+Urban")</f>
        <v>436.1</v>
      </c>
      <c r="BN10" s="28">
        <f>SUMIFS(Main_Data!$AH$1:$AH$373,Main_Data!$D$1:$D$373,Analysis!$BK10,Main_Data!$A$1:$A$373,"Rural+Urban")</f>
        <v>977.90000000000009</v>
      </c>
      <c r="BO10" s="28"/>
      <c r="CI10" s="28" t="s">
        <v>1317</v>
      </c>
      <c r="CJ10" s="30">
        <v>4.7647403493843967</v>
      </c>
    </row>
    <row r="11" spans="3:88" x14ac:dyDescent="0.25">
      <c r="C11" s="1" t="s">
        <v>51</v>
      </c>
      <c r="D11" s="1">
        <f>SUMIFS(Main_Data!W2:W373,Main_Data!A2:A373,"Rural",Main_Data!D2:D373,"May-2023")</f>
        <v>182.5</v>
      </c>
      <c r="G11" s="1" t="s">
        <v>51</v>
      </c>
      <c r="H11" s="1">
        <f>SUMIFS(Main_Data!W2:W373,Main_Data!A2:A373,"Urban",Main_Data!D2:D373,"May-2023")</f>
        <v>183.4</v>
      </c>
      <c r="K11" s="1" t="s">
        <v>51</v>
      </c>
      <c r="L11" s="1">
        <f>SUMIFS(Main_Data!W2:W373,Main_Data!A2:A373,"Rural+Urban",Main_Data!D2:D373,"May-2023")</f>
        <v>182.8</v>
      </c>
      <c r="R11">
        <v>2021</v>
      </c>
      <c r="S11">
        <f>SUMIFS(Main_Data!AI2:AI373,Main_Data!A2:A373,"Rural+Urban",Main_Data!B2:B373,2021)</f>
        <v>50548.700000000004</v>
      </c>
      <c r="AA11" s="27">
        <v>44835</v>
      </c>
      <c r="AB11" s="28">
        <f>SUMIFS(Main_Data!AF2:AF373,Main_Data!D2:D373,"October-2022",Main_Data!A2:A373,"Rural+Urban")</f>
        <v>2297.3000000000002</v>
      </c>
      <c r="AC11" s="30">
        <f t="shared" si="1"/>
        <v>0.7190144241308295</v>
      </c>
      <c r="AD11" s="25"/>
      <c r="AE11" s="27">
        <v>44835</v>
      </c>
      <c r="AF11" s="30">
        <v>0.7190144241308295</v>
      </c>
      <c r="AO11" s="25">
        <v>44835</v>
      </c>
      <c r="AP11">
        <f>SUMIFS(Main_Data!E2:E373,Main_Data!D2:D373,"October-2022",Main_Data!A2:A373,"Rural+Urban")</f>
        <v>165.2</v>
      </c>
      <c r="AQ11">
        <f>SUMIFS(Main_Data!F2:F373,Main_Data!D2:D373,"October-2022",Main_Data!A2:A373,"Rural+Urban")</f>
        <v>210.9</v>
      </c>
      <c r="AR11">
        <f>SUMIFS(Main_Data!G2:G373,Main_Data!D2:D373,"October-2022",Main_Data!A2:A373,"Rural+Urban")</f>
        <v>170.9</v>
      </c>
      <c r="AS11">
        <f>SUMIFS(Main_Data!G2:G373,Main_Data!D2:D373,"October-2022",Main_Data!A2:A373,"Rural+Urban")</f>
        <v>170.9</v>
      </c>
      <c r="AT11">
        <f>SUMIFS(Main_Data!H2:H373,Main_Data!D2:D373,"October-2022",Main_Data!A2:A373,"Rural+Urban")</f>
        <v>170.9</v>
      </c>
      <c r="BI11" s="28" t="s">
        <v>177</v>
      </c>
      <c r="BJ11" s="28">
        <v>2019</v>
      </c>
      <c r="BK11" s="28" t="str">
        <f t="shared" si="0"/>
        <v>June-2019</v>
      </c>
      <c r="BL11" s="28">
        <f>SUMIFS(Main_Data!$AF$1:$AF$373,Main_Data!$D$1:$D$373,Analysis!$BK11,Main_Data!$A$1:$A$373,"Rural+Urban")</f>
        <v>1814.1000000000001</v>
      </c>
      <c r="BM11" s="28">
        <f>SUMIFS(Main_Data!$AG$1:$AG$373,Main_Data!$D$1:$D$373,Analysis!$BK11,Main_Data!$A$1:$A$373,"Rural+Urban")</f>
        <v>436.4</v>
      </c>
      <c r="BN11" s="28">
        <f>SUMIFS(Main_Data!$AH$1:$AH$373,Main_Data!$D$1:$D$373,Analysis!$BK11,Main_Data!$A$1:$A$373,"Rural+Urban")</f>
        <v>980.80000000000007</v>
      </c>
      <c r="BO11" s="28"/>
      <c r="CI11" s="28" t="s">
        <v>1318</v>
      </c>
      <c r="CJ11" s="30">
        <v>12.2748049582014</v>
      </c>
    </row>
    <row r="12" spans="3:88" x14ac:dyDescent="0.25">
      <c r="C12" s="1" t="s">
        <v>1207</v>
      </c>
      <c r="D12" s="1">
        <f>SUMIFS(Main_Data!AH2:AH373,Main_Data!A2:A373,"Rural",Main_Data!D2:D373,"May-2023")</f>
        <v>1255.8</v>
      </c>
      <c r="G12" s="1" t="s">
        <v>1207</v>
      </c>
      <c r="H12" s="1">
        <f>SUMIFS(Main_Data!AH2:AH373,Main_Data!A2:A373,"Urban",Main_Data!D2:D373,"May-2023")</f>
        <v>1213.8999999999996</v>
      </c>
      <c r="K12" s="1" t="s">
        <v>1207</v>
      </c>
      <c r="L12" s="1">
        <f>SUMIFS(Main_Data!AH2:AH373,Main_Data!A2:A373,"Rural+Urban",Main_Data!D2:D373,"May-2023")</f>
        <v>1234.9000000000001</v>
      </c>
      <c r="R12">
        <v>2022</v>
      </c>
      <c r="S12">
        <f>SUMIFS(Main_Data!AI2:AI373,Main_Data!A2:A373,"Rural+Urban",Main_Data!B2:B373,2022)</f>
        <v>53773.500000000007</v>
      </c>
      <c r="AA12" s="27">
        <v>44866</v>
      </c>
      <c r="AB12" s="28">
        <f>SUMIFS(Main_Data!AF2:AF373,Main_Data!D2:D373,"November-2022",Main_Data!A2:A373,"Rural+Urban")</f>
        <v>2296.8000000000002</v>
      </c>
      <c r="AC12" s="30">
        <f t="shared" si="1"/>
        <v>-2.1764680276846731E-2</v>
      </c>
      <c r="AD12" s="25"/>
      <c r="AE12" s="27">
        <v>44866</v>
      </c>
      <c r="AF12" s="30">
        <v>-2.1764680276846731E-2</v>
      </c>
      <c r="AO12" s="25">
        <v>44866</v>
      </c>
      <c r="AP12">
        <f>SUMIFS(Main_Data!E2:E373,Main_Data!D2:D373,"November-2022",Main_Data!A2:A373,"Rural+Urban")</f>
        <v>167.4</v>
      </c>
      <c r="AQ12">
        <f>SUMIFS(Main_Data!F2:F373,Main_Data!D2:D373,"November-2022",Main_Data!A2:A373,"Rural+Urban")</f>
        <v>209.4</v>
      </c>
      <c r="AR12">
        <f>SUMIFS(Main_Data!G2:G373,Main_Data!D2:D373,"November-2022",Main_Data!A2:A373,"Rural+Urban")</f>
        <v>181.4</v>
      </c>
      <c r="AS12">
        <f>SUMIFS(Main_Data!G2:G373,Main_Data!D2:D373,"November-2022",Main_Data!A2:A373,"Rural+Urban")</f>
        <v>181.4</v>
      </c>
      <c r="AT12">
        <f>SUMIFS(Main_Data!H2:H373,Main_Data!D2:D373,"June-2022",Main_Data!A2:A373,"Rural+Urban")</f>
        <v>165.8</v>
      </c>
      <c r="BI12" s="28" t="s">
        <v>194</v>
      </c>
      <c r="BJ12" s="28">
        <v>2019</v>
      </c>
      <c r="BK12" s="28" t="str">
        <f t="shared" si="0"/>
        <v>July-2019</v>
      </c>
      <c r="BL12" s="28">
        <f>SUMIFS(Main_Data!$AF$1:$AF$373,Main_Data!$D$1:$D$373,Analysis!$BK12,Main_Data!$A$1:$A$373,"Rural+Urban")</f>
        <v>1837.5</v>
      </c>
      <c r="BM12" s="28">
        <f>SUMIFS(Main_Data!$AG$1:$AG$373,Main_Data!$D$1:$D$373,Analysis!$BK12,Main_Data!$A$1:$A$373,"Rural+Urban")</f>
        <v>437</v>
      </c>
      <c r="BN12" s="28">
        <f>SUMIFS(Main_Data!$AH$1:$AH$373,Main_Data!$D$1:$D$373,Analysis!$BK12,Main_Data!$A$1:$A$373,"Rural+Urban")</f>
        <v>987.40000000000009</v>
      </c>
      <c r="BO12" s="28"/>
      <c r="CI12" s="28" t="s">
        <v>1319</v>
      </c>
      <c r="CJ12" s="30">
        <v>-1.7904511325026917</v>
      </c>
    </row>
    <row r="13" spans="3:88" x14ac:dyDescent="0.25">
      <c r="C13" s="22" t="s">
        <v>1339</v>
      </c>
      <c r="D13" s="22">
        <f>SUM(D7:D12)</f>
        <v>4638.0600000000013</v>
      </c>
      <c r="G13" s="22" t="s">
        <v>1339</v>
      </c>
      <c r="H13" s="22">
        <f>SUM(H7:H12)</f>
        <v>4640.8999999999996</v>
      </c>
      <c r="K13" s="22" t="s">
        <v>1339</v>
      </c>
      <c r="L13" s="22">
        <f>SUM(L7:L12)</f>
        <v>4654.4000000000005</v>
      </c>
      <c r="R13" s="22" t="s">
        <v>1339</v>
      </c>
      <c r="S13" s="22">
        <f>SUM(S7:S12)</f>
        <v>271378.46000000002</v>
      </c>
      <c r="AA13" s="27">
        <v>44896</v>
      </c>
      <c r="AB13" s="28">
        <f>SUMIFS(Main_Data!AF2:AF373,Main_Data!D2:D373,"December-2022",Main_Data!A2:A373,"Rural+Urban")</f>
        <v>2283.4</v>
      </c>
      <c r="AC13" s="30">
        <f t="shared" si="1"/>
        <v>-0.58342041100662179</v>
      </c>
      <c r="AD13" s="25"/>
      <c r="AE13" s="27">
        <v>44896</v>
      </c>
      <c r="AF13" s="30">
        <v>-0.58342041100662179</v>
      </c>
      <c r="AO13" s="25">
        <v>44896</v>
      </c>
      <c r="AP13">
        <f>SUMIFS(Main_Data!E2:E373,Main_Data!D2:D373,"December-2022",Main_Data!A2:A373,"Rural+Urban")</f>
        <v>169.2</v>
      </c>
      <c r="AQ13">
        <f>SUMIFS(Main_Data!F2:F373,Main_Data!D2:D373,"December-2022",Main_Data!A2:A373,"Rural+Urban")</f>
        <v>209</v>
      </c>
      <c r="AR13">
        <f>SUMIFS(Main_Data!G2:G373,Main_Data!D2:D373,"December-2022",Main_Data!A2:A373,"Rural+Urban")</f>
        <v>190.2</v>
      </c>
      <c r="AS13">
        <f>SUMIFS(Main_Data!G2:G373,Main_Data!D2:D373,"December-2022",Main_Data!A2:A373,"Rural+Urban")</f>
        <v>190.2</v>
      </c>
      <c r="BI13" s="28" t="s">
        <v>213</v>
      </c>
      <c r="BJ13" s="28">
        <v>2019</v>
      </c>
      <c r="BK13" s="28" t="str">
        <f t="shared" si="0"/>
        <v>August-2019</v>
      </c>
      <c r="BL13" s="28">
        <f>SUMIFS(Main_Data!$AF$1:$AF$373,Main_Data!$D$1:$D$373,Analysis!$BK13,Main_Data!$A$1:$A$373,"Rural+Urban")</f>
        <v>1846.5</v>
      </c>
      <c r="BM13" s="28">
        <f>SUMIFS(Main_Data!$AG$1:$AG$373,Main_Data!$D$1:$D$373,Analysis!$BK13,Main_Data!$A$1:$A$373,"Rural+Urban")</f>
        <v>437.6</v>
      </c>
      <c r="BN13" s="28">
        <f>SUMIFS(Main_Data!$AH$1:$AH$373,Main_Data!$D$1:$D$373,Analysis!$BK13,Main_Data!$A$1:$A$373,"Rural+Urban")</f>
        <v>993.2</v>
      </c>
      <c r="BO13" s="28"/>
      <c r="BS13" s="31" t="s">
        <v>32</v>
      </c>
      <c r="BT13" s="31" t="s">
        <v>31</v>
      </c>
      <c r="BU13" s="42" t="s">
        <v>1211</v>
      </c>
      <c r="BV13" s="44" t="s">
        <v>1379</v>
      </c>
      <c r="CI13" s="28" t="s">
        <v>1320</v>
      </c>
      <c r="CJ13" s="30">
        <v>-9.1005991108670496</v>
      </c>
    </row>
    <row r="14" spans="3:88" x14ac:dyDescent="0.25">
      <c r="AA14" s="27">
        <v>44927</v>
      </c>
      <c r="AB14" s="28">
        <f>SUMIFS(Main_Data!AF2:AF373,Main_Data!D2:D373,"January-2022",Main_Data!A2:A373,"Rural+Urban")</f>
        <v>2164.1999999999998</v>
      </c>
      <c r="AC14" s="30">
        <f t="shared" si="1"/>
        <v>-5.2202855391083585</v>
      </c>
      <c r="AD14" s="25"/>
      <c r="AE14" s="27">
        <v>44927</v>
      </c>
      <c r="AF14" s="30">
        <v>-5.2202855391083585</v>
      </c>
      <c r="AO14" s="25">
        <v>44927</v>
      </c>
      <c r="AP14">
        <f>SUMIFS(Main_Data!E2:E373,Main_Data!D2:D373,"January-2023",Main_Data!A2:A373,"Rural+Urban")</f>
        <v>173.8</v>
      </c>
      <c r="AQ14">
        <f>SUMIFS(Main_Data!F2:F373,Main_Data!D2:D373,"January-2023",Main_Data!A2:A373,"Rural+Urban")</f>
        <v>210.7</v>
      </c>
      <c r="AR14">
        <f>SUMIFS(Main_Data!G2:G373,Main_Data!D2:D373,"January-2023",Main_Data!A2:A373,"Rural+Urban")</f>
        <v>194.5</v>
      </c>
      <c r="AS14">
        <f>SUMIFS(Main_Data!G2:G373,Main_Data!D2:D373,"January-2023",Main_Data!A2:A373,"Rural+Urban")</f>
        <v>194.5</v>
      </c>
      <c r="BI14" s="28" t="s">
        <v>228</v>
      </c>
      <c r="BJ14" s="28">
        <v>2019</v>
      </c>
      <c r="BK14" s="28" t="str">
        <f t="shared" si="0"/>
        <v>September-2019</v>
      </c>
      <c r="BL14" s="28">
        <f>SUMIFS(Main_Data!$AF$1:$AF$373,Main_Data!$D$1:$D$373,Analysis!$BK14,Main_Data!$A$1:$A$373,"Rural+Urban")</f>
        <v>1857.6999999999998</v>
      </c>
      <c r="BM14" s="28">
        <f>SUMIFS(Main_Data!$AG$1:$AG$373,Main_Data!$D$1:$D$373,Analysis!$BK14,Main_Data!$A$1:$A$373,"Rural+Urban")</f>
        <v>437.69999999999993</v>
      </c>
      <c r="BN14" s="28">
        <f>SUMIFS(Main_Data!$AH$1:$AH$373,Main_Data!$D$1:$D$373,Analysis!$BK14,Main_Data!$A$1:$A$373,"Rural+Urban")</f>
        <v>996.60000000000014</v>
      </c>
      <c r="BO14" s="28"/>
      <c r="BS14" s="28" t="s">
        <v>138</v>
      </c>
      <c r="BT14" s="28">
        <v>2020</v>
      </c>
      <c r="BU14" s="28" t="str">
        <f>(BS14 &amp; "-" &amp; BT14)</f>
        <v>March-2020</v>
      </c>
      <c r="BV14" s="28">
        <v>36351.399999999994</v>
      </c>
      <c r="CI14" s="28" t="s">
        <v>1309</v>
      </c>
      <c r="CJ14" s="30">
        <v>15.508428007030659</v>
      </c>
    </row>
    <row r="15" spans="3:88" x14ac:dyDescent="0.25">
      <c r="AA15" s="27">
        <v>44958</v>
      </c>
      <c r="AB15" s="28">
        <f>SUMIFS(Main_Data!AF2:AF373,Main_Data!D2:D373,"February-2022",Main_Data!A2:A373,"Rural+Urban")</f>
        <v>2161.2000000000003</v>
      </c>
      <c r="AC15" s="30">
        <f t="shared" si="1"/>
        <v>-0.13861935126141509</v>
      </c>
      <c r="AD15" s="25"/>
      <c r="AE15" s="27">
        <v>44958</v>
      </c>
      <c r="AF15" s="30">
        <v>-0.13861935126141509</v>
      </c>
      <c r="AO15" s="25">
        <v>44958</v>
      </c>
      <c r="AP15">
        <f>SUMIFS(Main_Data!E2:E373,Main_Data!D2:D373,"February-2023",Main_Data!A2:A373,"Rural+Urban")</f>
        <v>174.4</v>
      </c>
      <c r="AQ15">
        <f>SUMIFS(Main_Data!F2:F373,Main_Data!D2:D373,"February-2023",Main_Data!A2:A373,"Rural+Urban")</f>
        <v>207.7</v>
      </c>
      <c r="AR15">
        <f>SUMIFS(Main_Data!G2:G373,Main_Data!D2:D373,"February-2023",Main_Data!A2:A373,"Rural+Urban")</f>
        <v>175.2</v>
      </c>
      <c r="AS15">
        <f>SUMIFS(Main_Data!G2:G373,Main_Data!D2:D373,"February-2023",Main_Data!A2:A373,"Rural+Urban")</f>
        <v>175.2</v>
      </c>
      <c r="BI15" s="28" t="s">
        <v>238</v>
      </c>
      <c r="BJ15" s="28">
        <v>2019</v>
      </c>
      <c r="BK15" s="28" t="str">
        <f t="shared" si="0"/>
        <v>October-2019</v>
      </c>
      <c r="BL15" s="28">
        <f>SUMIFS(Main_Data!$AF$1:$AF$373,Main_Data!$D$1:$D$373,Analysis!$BK15,Main_Data!$A$1:$A$373,"Rural+Urban")</f>
        <v>1885.5999999999997</v>
      </c>
      <c r="BM15" s="28">
        <f>SUMIFS(Main_Data!$AG$1:$AG$373,Main_Data!$D$1:$D$373,Analysis!$BK15,Main_Data!$A$1:$A$373,"Rural+Urban")</f>
        <v>438.40000000000003</v>
      </c>
      <c r="BN15" s="28">
        <f>SUMIFS(Main_Data!$AH$1:$AH$373,Main_Data!$D$1:$D$373,Analysis!$BK15,Main_Data!$A$1:$A$373,"Rural+Urban")</f>
        <v>998.8</v>
      </c>
      <c r="BO15" s="28"/>
      <c r="CI15" s="28" t="s">
        <v>1310</v>
      </c>
      <c r="CJ15" s="30">
        <v>11.104057112312367</v>
      </c>
    </row>
    <row r="16" spans="3:88" x14ac:dyDescent="0.25">
      <c r="AA16" s="27">
        <v>44986</v>
      </c>
      <c r="AB16" s="28">
        <f>SUMIFS(Main_Data!AF2:AF373,Main_Data!D2:D373,"March-2022",Main_Data!A2:A373,"Rural+Urban")</f>
        <v>2184.2000000000003</v>
      </c>
      <c r="AC16" s="30">
        <f t="shared" si="1"/>
        <v>1.0642235794928743</v>
      </c>
      <c r="AD16" s="25"/>
      <c r="AE16" s="27">
        <v>44986</v>
      </c>
      <c r="AF16" s="30">
        <v>1.0642235794928743</v>
      </c>
      <c r="AO16" s="25">
        <v>44986</v>
      </c>
      <c r="AP16">
        <f>SUMIFS(Main_Data!E2:E373,Main_Data!D2:D373,"March-2023",Main_Data!A2:A373,"Rural+Urban")</f>
        <v>174.4</v>
      </c>
      <c r="AQ16">
        <f>SUMIFS(Main_Data!F2:F373,Main_Data!D2:D373,"March-2023",Main_Data!A2:A373,"Rural+Urban")</f>
        <v>207.7</v>
      </c>
      <c r="AR16">
        <f>SUMIFS(Main_Data!G2:G373,Main_Data!D2:D373,"March-2023",Main_Data!A2:A373,"Rural+Urban")</f>
        <v>175.2</v>
      </c>
      <c r="AS16">
        <f>SUMIFS(Main_Data!G2:G373,Main_Data!D2:D373,"March-2023",Main_Data!A2:A373,"Rural+Urban")</f>
        <v>175.2</v>
      </c>
      <c r="BI16" s="28" t="s">
        <v>264</v>
      </c>
      <c r="BJ16" s="28">
        <v>2019</v>
      </c>
      <c r="BK16" s="28" t="str">
        <f t="shared" si="0"/>
        <v>November-2019</v>
      </c>
      <c r="BL16" s="28">
        <f>SUMIFS(Main_Data!$AF$1:$AF$373,Main_Data!$D$1:$D$373,Analysis!$BK16,Main_Data!$A$1:$A$373,"Rural+Urban")</f>
        <v>1910.9</v>
      </c>
      <c r="BM16" s="28">
        <f>SUMIFS(Main_Data!$AG$1:$AG$373,Main_Data!$D$1:$D$373,Analysis!$BK16,Main_Data!$A$1:$A$373,"Rural+Urban")</f>
        <v>439.5</v>
      </c>
      <c r="BN16" s="28">
        <f>SUMIFS(Main_Data!$AH$1:$AH$373,Main_Data!$D$1:$D$373,Analysis!$BK16,Main_Data!$A$1:$A$373,"Rural+Urban")</f>
        <v>1001</v>
      </c>
      <c r="BO16" s="28"/>
      <c r="CI16" s="28" t="s">
        <v>1311</v>
      </c>
      <c r="CJ16" s="30">
        <v>19.993126557988887</v>
      </c>
    </row>
    <row r="17" spans="3:88" x14ac:dyDescent="0.25">
      <c r="C17" s="22" t="s">
        <v>1357</v>
      </c>
      <c r="D17" s="22" t="s">
        <v>1350</v>
      </c>
      <c r="G17" s="22" t="s">
        <v>1357</v>
      </c>
      <c r="H17" s="22" t="s">
        <v>1359</v>
      </c>
      <c r="K17" s="22" t="s">
        <v>1357</v>
      </c>
      <c r="L17" s="22" t="s">
        <v>1360</v>
      </c>
      <c r="R17" s="22" t="s">
        <v>31</v>
      </c>
      <c r="S17" s="22" t="s">
        <v>1362</v>
      </c>
      <c r="AA17" s="27">
        <v>45017</v>
      </c>
      <c r="AB17" s="28">
        <f>SUMIFS(Main_Data!AF2:AF373,Main_Data!D2:D373,"April-2022",Main_Data!A2:A373,"Rural+Urban")</f>
        <v>2214.3000000000002</v>
      </c>
      <c r="AC17" s="30">
        <f t="shared" si="1"/>
        <v>1.3780789305008656</v>
      </c>
      <c r="AD17" s="25"/>
      <c r="AE17" s="27">
        <v>45017</v>
      </c>
      <c r="AF17" s="30">
        <v>1.3780789305008656</v>
      </c>
      <c r="AO17" s="25">
        <v>45017</v>
      </c>
      <c r="AP17">
        <f>SUMIFS(Main_Data!E2:E373,Main_Data!D2:D373,"April-2023",Main_Data!A2:A373,"Rural+Urban")</f>
        <v>173.8</v>
      </c>
      <c r="AQ17">
        <f>SUMIFS(Main_Data!F2:F373,Main_Data!D2:D373,"April-2023",Main_Data!A2:A373,"Rural+Urban")</f>
        <v>209.3</v>
      </c>
      <c r="AR17">
        <f>SUMIFS(Main_Data!G2:G373,Main_Data!D2:D373,"April-2023",Main_Data!A2:A373,"Rural+Urban")</f>
        <v>169.6</v>
      </c>
      <c r="AS17">
        <f>SUMIFS(Main_Data!G2:G373,Main_Data!D2:D373,"April-2023",Main_Data!A2:A373,"Rural+Urban")</f>
        <v>169.6</v>
      </c>
      <c r="BI17" s="28" t="s">
        <v>273</v>
      </c>
      <c r="BJ17" s="28">
        <v>2019</v>
      </c>
      <c r="BK17" s="28" t="str">
        <f t="shared" si="0"/>
        <v>December-2019</v>
      </c>
      <c r="BL17" s="28">
        <f>SUMIFS(Main_Data!$AF$1:$AF$373,Main_Data!$D$1:$D$373,Analysis!$BK17,Main_Data!$A$1:$A$373,"Rural+Urban")</f>
        <v>1946.1000000000001</v>
      </c>
      <c r="BM17" s="28">
        <f>SUMIFS(Main_Data!$AG$1:$AG$373,Main_Data!$D$1:$D$373,Analysis!$BK17,Main_Data!$A$1:$A$373,"Rural+Urban")</f>
        <v>440.6</v>
      </c>
      <c r="BN17" s="28">
        <f>SUMIFS(Main_Data!$AH$1:$AH$373,Main_Data!$D$1:$D$373,Analysis!$BK17,Main_Data!$A$1:$A$373,"Rural+Urban")</f>
        <v>1006.9</v>
      </c>
      <c r="BO17" s="28"/>
      <c r="CI17" s="28" t="s">
        <v>1324</v>
      </c>
      <c r="CJ17" s="30">
        <v>-8.7785717712309115</v>
      </c>
    </row>
    <row r="18" spans="3:88" x14ac:dyDescent="0.25">
      <c r="C18" t="s">
        <v>1205</v>
      </c>
      <c r="D18">
        <f>(D7/$D$13)*100</f>
        <v>49.38918427100986</v>
      </c>
      <c r="G18" t="s">
        <v>1205</v>
      </c>
      <c r="H18">
        <f>(H7/$H$13)*100</f>
        <v>50.315671529229242</v>
      </c>
      <c r="K18" t="s">
        <v>1205</v>
      </c>
      <c r="L18">
        <f>(L7/$L$13)*100</f>
        <v>49.563853557923679</v>
      </c>
      <c r="R18">
        <v>2017</v>
      </c>
      <c r="S18" s="16">
        <f>(S7/$S$13)*100</f>
        <v>15.336810445456873</v>
      </c>
      <c r="AA18" s="27">
        <v>45047</v>
      </c>
      <c r="AB18" s="28">
        <f>SUMIFS(Main_Data!AF2:AF373,Main_Data!D2:D373,"May-2022",Main_Data!A2:A373,"Rural+Urban")</f>
        <v>2238.9000000000005</v>
      </c>
      <c r="AC18" s="30">
        <f t="shared" si="1"/>
        <v>1.1109605744479232</v>
      </c>
      <c r="AD18" s="25"/>
      <c r="AE18" s="27">
        <v>45047</v>
      </c>
      <c r="AF18" s="30">
        <v>1.1109605744479232</v>
      </c>
      <c r="AO18" s="25">
        <v>45047</v>
      </c>
      <c r="AP18">
        <f>SUMIFS(Main_Data!E2:E373,Main_Data!D2:D373,"May-2023",Main_Data!A2:A373,"Rural+Urban")</f>
        <v>173.7</v>
      </c>
      <c r="AQ18">
        <f>SUMIFS(Main_Data!F2:F373,Main_Data!D2:D373,"May-2023",Main_Data!A2:A373,"Rural+Urban")</f>
        <v>214.3</v>
      </c>
      <c r="AR18">
        <f>SUMIFS(Main_Data!G2:G373,Main_Data!D2:D373,"May-2023",Main_Data!A2:A373,"Rural+Urban")</f>
        <v>173.2</v>
      </c>
      <c r="AS18">
        <f>SUMIFS(Main_Data!G2:G373,Main_Data!D2:D373,"May-2023",Main_Data!A2:A373,"Rural+Urban")</f>
        <v>173.2</v>
      </c>
      <c r="BI18" s="28" t="s">
        <v>62</v>
      </c>
      <c r="BJ18" s="28">
        <v>2019</v>
      </c>
      <c r="BK18" s="28" t="str">
        <f t="shared" si="0"/>
        <v>January-2019</v>
      </c>
      <c r="BL18" s="28">
        <f>SUMIFS(Main_Data!$AF$1:$AF$373,Main_Data!$D$1:$D$373,Analysis!$BK18,Main_Data!$A$1:$A$373,"Rural+Urban")</f>
        <v>1753.3999999999999</v>
      </c>
      <c r="BM18" s="28">
        <f>SUMIFS(Main_Data!$AG$1:$AG$373,Main_Data!$D$1:$D$373,Analysis!$BK18,Main_Data!$A$1:$A$373,"Rural+Urban")</f>
        <v>433</v>
      </c>
      <c r="BN18" s="28">
        <f>SUMIFS(Main_Data!$AH$1:$AH$373,Main_Data!$D$1:$D$373,Analysis!$BK18,Main_Data!$A$1:$A$373,"Rural+Urban")</f>
        <v>968.6</v>
      </c>
      <c r="BO18" s="28"/>
      <c r="BS18" s="31" t="s">
        <v>32</v>
      </c>
      <c r="BT18" s="31" t="s">
        <v>31</v>
      </c>
      <c r="BU18" s="42" t="s">
        <v>1211</v>
      </c>
      <c r="BV18" s="45" t="s">
        <v>1380</v>
      </c>
      <c r="CI18" s="28" t="s">
        <v>1325</v>
      </c>
      <c r="CJ18" s="30">
        <v>6.3506788685496112</v>
      </c>
    </row>
    <row r="19" spans="3:88" x14ac:dyDescent="0.25">
      <c r="C19" t="s">
        <v>1204</v>
      </c>
      <c r="D19">
        <f t="shared" ref="D19:D23" si="2">(D8/$D$13)*100</f>
        <v>12.287465017701365</v>
      </c>
      <c r="G19" t="s">
        <v>1204</v>
      </c>
      <c r="H19">
        <f t="shared" ref="H19:H23" si="3">(H8/$H$13)*100</f>
        <v>11.39218686030727</v>
      </c>
      <c r="K19" t="s">
        <v>1204</v>
      </c>
      <c r="L19">
        <f t="shared" ref="L19:L23" si="4">(L8/$L$13)*100</f>
        <v>11.885527672739773</v>
      </c>
      <c r="R19">
        <v>2018</v>
      </c>
      <c r="S19" s="16">
        <f t="shared" ref="S19:S23" si="5">(S8/$S$13)*100</f>
        <v>15.845214833926022</v>
      </c>
      <c r="AA19" s="29" t="s">
        <v>1370</v>
      </c>
      <c r="AB19" s="29">
        <f>SUM(AB7:AB18)</f>
        <v>26918.600000000002</v>
      </c>
      <c r="AC19" s="28"/>
      <c r="BI19" s="28" t="s">
        <v>116</v>
      </c>
      <c r="BJ19" s="28">
        <v>2019</v>
      </c>
      <c r="BK19" s="28" t="str">
        <f t="shared" si="0"/>
        <v>February-2019</v>
      </c>
      <c r="BL19" s="28">
        <f>SUMIFS(Main_Data!$AF$1:$AF$373,Main_Data!$D$1:$D$373,Analysis!$BK19,Main_Data!$A$1:$A$373,"Rural+Urban")</f>
        <v>1757.1</v>
      </c>
      <c r="BM19" s="28">
        <f>SUMIFS(Main_Data!$AG$1:$AG$373,Main_Data!$D$1:$D$373,Analysis!$BK19,Main_Data!$A$1:$A$373,"Rural+Urban")</f>
        <v>433.9</v>
      </c>
      <c r="BN19" s="28">
        <f>SUMIFS(Main_Data!$AH$1:$AH$373,Main_Data!$D$1:$D$373,Analysis!$BK19,Main_Data!$A$1:$A$373,"Rural+Urban")</f>
        <v>972.09999999999991</v>
      </c>
      <c r="BO19" s="28"/>
      <c r="BS19" s="28" t="s">
        <v>138</v>
      </c>
      <c r="BT19" s="28">
        <v>2021</v>
      </c>
      <c r="BU19" s="28" t="str">
        <f>(BS19 &amp; "-" &amp; BT19)</f>
        <v>March-2021</v>
      </c>
      <c r="BV19" s="28">
        <v>44414.400000000001</v>
      </c>
      <c r="CI19" s="28" t="s">
        <v>1326</v>
      </c>
      <c r="CJ19" s="30">
        <v>5.9415963389681528</v>
      </c>
    </row>
    <row r="20" spans="3:88" x14ac:dyDescent="0.25">
      <c r="C20" t="s">
        <v>46</v>
      </c>
      <c r="D20">
        <f t="shared" si="2"/>
        <v>4.3099916775548381</v>
      </c>
      <c r="G20" t="s">
        <v>46</v>
      </c>
      <c r="H20">
        <f t="shared" si="3"/>
        <v>4.4000086190178633</v>
      </c>
      <c r="K20" t="s">
        <v>46</v>
      </c>
      <c r="L20">
        <f t="shared" si="4"/>
        <v>4.3184943279477483</v>
      </c>
      <c r="R20">
        <v>2019</v>
      </c>
      <c r="S20" s="16">
        <f t="shared" si="5"/>
        <v>15.05152619703126</v>
      </c>
      <c r="BL20">
        <f>SUM(BL8:BL19)</f>
        <v>20163.7</v>
      </c>
      <c r="BM20">
        <f>SUM(BM8:BM19)</f>
        <v>4804.6999999999989</v>
      </c>
      <c r="BN20">
        <f>SUM(BN8:BN19)</f>
        <v>10857.000000000002</v>
      </c>
      <c r="BO20">
        <f>SUM(BL20:BN20)</f>
        <v>35825.4</v>
      </c>
      <c r="CI20" s="28" t="s">
        <v>1327</v>
      </c>
      <c r="CJ20" s="30">
        <v>-9.0681941866876912</v>
      </c>
    </row>
    <row r="21" spans="3:88" x14ac:dyDescent="0.25">
      <c r="C21" t="s">
        <v>50</v>
      </c>
      <c r="D21">
        <f t="shared" si="2"/>
        <v>3.0025484793210944</v>
      </c>
      <c r="G21" t="s">
        <v>50</v>
      </c>
      <c r="H21">
        <f t="shared" si="3"/>
        <v>3.7837488418194747</v>
      </c>
      <c r="K21" t="s">
        <v>50</v>
      </c>
      <c r="L21">
        <f t="shared" si="4"/>
        <v>3.7727741491921618</v>
      </c>
      <c r="R21">
        <v>2020</v>
      </c>
      <c r="S21" s="16">
        <f t="shared" si="5"/>
        <v>15.324856659588972</v>
      </c>
      <c r="AN21" t="s">
        <v>1371</v>
      </c>
      <c r="BL21">
        <f>SUM(BL8:BL13)</f>
        <v>9052.9000000000015</v>
      </c>
      <c r="BM21">
        <f>SUM(BM8:BM13)</f>
        <v>2181.6</v>
      </c>
      <c r="BN21">
        <f>SUM(BN8:BN13)</f>
        <v>4913</v>
      </c>
      <c r="BO21">
        <f>SUM(BL21:BN21)</f>
        <v>16147.500000000002</v>
      </c>
      <c r="CI21" s="28" t="s">
        <v>1328</v>
      </c>
      <c r="CJ21" s="30">
        <v>-7.6658321402549312</v>
      </c>
    </row>
    <row r="22" spans="3:88" x14ac:dyDescent="0.25">
      <c r="C22" t="s">
        <v>51</v>
      </c>
      <c r="D22">
        <f t="shared" si="2"/>
        <v>3.9348348231803802</v>
      </c>
      <c r="G22" t="s">
        <v>51</v>
      </c>
      <c r="H22">
        <f t="shared" si="3"/>
        <v>3.9518196901463085</v>
      </c>
      <c r="K22" t="s">
        <v>51</v>
      </c>
      <c r="L22">
        <f t="shared" si="4"/>
        <v>3.9274664833276041</v>
      </c>
      <c r="R22">
        <v>2021</v>
      </c>
      <c r="S22" s="16">
        <f t="shared" si="5"/>
        <v>18.62664413380487</v>
      </c>
      <c r="AO22" t="s">
        <v>1372</v>
      </c>
      <c r="BT22">
        <v>37695.30000000001</v>
      </c>
      <c r="CI22" s="28" t="s">
        <v>1329</v>
      </c>
      <c r="CJ22" s="30">
        <v>-6.8766052866020555</v>
      </c>
    </row>
    <row r="23" spans="3:88" ht="15.75" x14ac:dyDescent="0.25">
      <c r="C23" t="s">
        <v>1207</v>
      </c>
      <c r="D23">
        <f t="shared" si="2"/>
        <v>27.07597573123245</v>
      </c>
      <c r="G23" t="s">
        <v>1207</v>
      </c>
      <c r="H23">
        <f t="shared" si="3"/>
        <v>26.156564459479835</v>
      </c>
      <c r="K23" t="s">
        <v>1207</v>
      </c>
      <c r="L23">
        <f t="shared" si="4"/>
        <v>26.531883808869029</v>
      </c>
      <c r="R23">
        <v>2022</v>
      </c>
      <c r="S23" s="16">
        <f t="shared" si="5"/>
        <v>19.814947730191999</v>
      </c>
      <c r="AA23" s="3"/>
      <c r="AB23" s="3"/>
      <c r="BS23" s="58" t="s">
        <v>1382</v>
      </c>
      <c r="BT23" s="59"/>
      <c r="BU23" s="59"/>
      <c r="CI23" s="28" t="s">
        <v>1330</v>
      </c>
      <c r="CJ23" s="30">
        <v>1.0943048058662044</v>
      </c>
    </row>
    <row r="24" spans="3:88" x14ac:dyDescent="0.25">
      <c r="C24" s="22" t="s">
        <v>1339</v>
      </c>
      <c r="D24" s="22">
        <f>SUM(D18:D23)</f>
        <v>99.999999999999986</v>
      </c>
      <c r="G24" s="22" t="s">
        <v>1339</v>
      </c>
      <c r="H24" s="22">
        <f>SUM(H18:H23)</f>
        <v>100</v>
      </c>
      <c r="K24" s="22" t="s">
        <v>1339</v>
      </c>
      <c r="L24" s="22">
        <f>SUM(L18:L23)</f>
        <v>99.999999999999986</v>
      </c>
      <c r="R24" s="22" t="s">
        <v>1339</v>
      </c>
      <c r="S24" s="22">
        <f>SUM(S18:S23)</f>
        <v>100</v>
      </c>
      <c r="AA24" s="25"/>
      <c r="BI24" s="31" t="s">
        <v>32</v>
      </c>
      <c r="BJ24" s="31" t="s">
        <v>31</v>
      </c>
      <c r="BK24" s="42" t="s">
        <v>1211</v>
      </c>
      <c r="BL24" s="31" t="s">
        <v>1206</v>
      </c>
      <c r="BM24" s="31" t="s">
        <v>1204</v>
      </c>
      <c r="BN24" s="31" t="s">
        <v>1207</v>
      </c>
      <c r="BS24" s="60"/>
      <c r="BT24" s="60"/>
      <c r="BU24" s="60"/>
      <c r="CI24" s="28" t="s">
        <v>1331</v>
      </c>
      <c r="CJ24" s="30">
        <v>-4.5220612565410798</v>
      </c>
    </row>
    <row r="25" spans="3:88" ht="15.75" x14ac:dyDescent="0.25">
      <c r="AA25" s="25" t="s">
        <v>1369</v>
      </c>
      <c r="AB25" t="s">
        <v>1358</v>
      </c>
      <c r="AD25" s="3"/>
      <c r="AE25" s="3"/>
      <c r="AO25" s="26" t="s">
        <v>1369</v>
      </c>
      <c r="AP25" s="29" t="s">
        <v>33</v>
      </c>
      <c r="AQ25" s="29" t="s">
        <v>34</v>
      </c>
      <c r="AR25" s="29" t="s">
        <v>35</v>
      </c>
      <c r="AS25" s="29" t="s">
        <v>36</v>
      </c>
      <c r="AT25" s="29" t="s">
        <v>37</v>
      </c>
      <c r="AU25" s="29" t="s">
        <v>38</v>
      </c>
      <c r="AV25" s="29" t="s">
        <v>39</v>
      </c>
      <c r="AW25" s="29" t="s">
        <v>40</v>
      </c>
      <c r="AX25" s="29" t="s">
        <v>41</v>
      </c>
      <c r="AY25" s="29" t="s">
        <v>42</v>
      </c>
      <c r="AZ25" s="29" t="s">
        <v>43</v>
      </c>
      <c r="BA25" s="29" t="s">
        <v>44</v>
      </c>
      <c r="BB25" s="29" t="s">
        <v>45</v>
      </c>
      <c r="BI25" s="28" t="s">
        <v>138</v>
      </c>
      <c r="BJ25" s="28">
        <v>2020</v>
      </c>
      <c r="BK25" s="28" t="str">
        <f>(BI25 &amp; "-" &amp; BJ25)</f>
        <v>March-2020</v>
      </c>
      <c r="BL25" s="28">
        <f>SUMIFS(Main_Data!$AF$1:$AF$373,Main_Data!$D$1:$D$373,Analysis!$BK25,Main_Data!$A$1:$A$373,"Rural+Urban")</f>
        <v>1895.4</v>
      </c>
      <c r="BM25" s="28">
        <f>SUMIFS(Main_Data!$AG$1:$AG$373,Main_Data!$D$1:$D$373,Analysis!$BK25,Main_Data!$A$1:$A$373,"Rural+Urban")</f>
        <v>442.90000000000003</v>
      </c>
      <c r="BN25" s="28">
        <f>SUMIFS(Main_Data!$AH$1:$AH$373,Main_Data!$D$1:$D$373,Analysis!$BK25,Main_Data!$A$1:$A$373,"Rural+Urban")</f>
        <v>1017.3999999999999</v>
      </c>
      <c r="BS25" s="31" t="s">
        <v>1211</v>
      </c>
      <c r="BT25" s="31" t="s">
        <v>1378</v>
      </c>
      <c r="BU25" s="31" t="s">
        <v>1381</v>
      </c>
      <c r="BX25" s="46" t="s">
        <v>1211</v>
      </c>
      <c r="BY25" s="46" t="s">
        <v>1381</v>
      </c>
      <c r="CI25" s="28" t="s">
        <v>1332</v>
      </c>
      <c r="CJ25" s="30">
        <v>-10.79506472833215</v>
      </c>
    </row>
    <row r="26" spans="3:88" x14ac:dyDescent="0.25">
      <c r="AA26" s="25">
        <v>44713</v>
      </c>
      <c r="AB26">
        <v>2261.9</v>
      </c>
      <c r="AD26" s="25"/>
      <c r="AE26" s="25"/>
      <c r="AL26" t="s">
        <v>177</v>
      </c>
      <c r="AM26">
        <v>2022</v>
      </c>
      <c r="AO26" s="27" t="str">
        <f>AL26&amp; "-" &amp; AM26</f>
        <v>June-2022</v>
      </c>
      <c r="AP26" s="28">
        <f>SUMIFS(Main_Data!$E$1:$E$373,Main_Data!$D$1:$D$373,Analysis!$AO26,Main_Data!$A$1:$A$373,"Rural+Urban")</f>
        <v>155</v>
      </c>
      <c r="AQ26" s="28">
        <f>SUMIFS(Main_Data!$F$1:$F$373,Main_Data!$D$1:$D$373,Analysis!$AO26,Main_Data!$A$1:$A$373,"Rural+Urban")</f>
        <v>219.4</v>
      </c>
      <c r="AR26" s="28">
        <f>SUMIFS(Main_Data!$G$1:$G$373,Main_Data!$D$1:$D$373,Analysis!$AO26,Main_Data!$A$1:$A$373,"Rural+Urban")</f>
        <v>170.8</v>
      </c>
      <c r="AS26" s="28">
        <f>SUMIFS(Main_Data!$H$1:$H$373,Main_Data!$D$1:$D$373,Analysis!$AO26,Main_Data!$A$1:$A$373,"Rural+Urban")</f>
        <v>165.8</v>
      </c>
      <c r="AT26" s="28">
        <f>SUMIFS(Main_Data!$I$1:$I$373,Main_Data!$D$1:$D$373,Analysis!$AO26,Main_Data!$A$1:$A$373,"Rural+Urban")</f>
        <v>200.9</v>
      </c>
      <c r="AU26" s="28">
        <f>SUMIFS(Main_Data!$J$1:$J$373,Main_Data!$D$1:$D$373,Analysis!$AO26,Main_Data!$A$1:$A$373,"Rural+Urban")</f>
        <v>169.7</v>
      </c>
      <c r="AV26" s="28">
        <f>SUMIFS(Main_Data!$K$1:$K$373,Main_Data!$D$1:$D$373,Analysis!$AO26,Main_Data!$A$1:$A$373,"Rural+Urban")</f>
        <v>182.3</v>
      </c>
      <c r="AW26" s="28">
        <f>SUMIFS(Main_Data!$L$1:$L$373,Main_Data!$D$1:$D$373,Analysis!$AO26,Main_Data!$A$1:$A$373,"Rural+Urban")</f>
        <v>164.3</v>
      </c>
      <c r="AX26" s="28">
        <f>SUMIFS(Main_Data!$M$1:$M$373,Main_Data!$D$1:$D$373,Analysis!$AO26,Main_Data!$A$1:$A$373,"Rural+Urban")</f>
        <v>119.9</v>
      </c>
      <c r="AY26" s="28">
        <f>SUMIFS(Main_Data!$N$1:$N$373,Main_Data!$D$1:$D$373,Analysis!$AO26,Main_Data!$A$1:$A$373,"Rural+Urban")</f>
        <v>187.1</v>
      </c>
      <c r="AZ26" s="28">
        <f>SUMIFS(Main_Data!$O$1:$O$373,Main_Data!$D$1:$D$373,Analysis!$AO26,Main_Data!$A$1:$A$373,"Rural+Urban")</f>
        <v>167.9</v>
      </c>
      <c r="BA26" s="28">
        <f>SUMIFS(Main_Data!$P$1:$P$373,Main_Data!$D$1:$D$373,Analysis!$AO26,Main_Data!$A$1:$A$373,"Rural+Urban")</f>
        <v>183.9</v>
      </c>
      <c r="BB26" s="28">
        <f>SUMIFS(Main_Data!$Q$1:$Q$373,Main_Data!$D$1:$D$373,Analysis!$AO26,Main_Data!$A$1:$A$373,"Rural+Urban")</f>
        <v>174.9</v>
      </c>
      <c r="BI26" s="28" t="s">
        <v>154</v>
      </c>
      <c r="BJ26" s="28">
        <v>2020</v>
      </c>
      <c r="BK26" s="28" t="str">
        <f t="shared" ref="BK26:BK36" si="6">(BI26 &amp; "-" &amp; BJ26)</f>
        <v>April-2020</v>
      </c>
      <c r="BL26" s="28">
        <f>SUMIFS(Main_Data!$AF$1:$AF$373,Main_Data!$D$1:$D$373,Analysis!$BK26,Main_Data!$A$1:$A$373,"Rural+Urban")</f>
        <v>1373.3000000000002</v>
      </c>
      <c r="BM26" s="28">
        <f>SUMIFS(Main_Data!$AG$1:$AG$373,Main_Data!$D$1:$D$373,Analysis!$BK26,Main_Data!$A$1:$A$373,"Rural+Urban")</f>
        <v>0</v>
      </c>
      <c r="BN26" s="28">
        <f>SUMIFS(Main_Data!$AH$1:$AH$373,Main_Data!$D$1:$D$373,Analysis!$BK26,Main_Data!$A$1:$A$373,"Rural+Urban")</f>
        <v>150.69999999999999</v>
      </c>
      <c r="BS26" s="28" t="s">
        <v>1288</v>
      </c>
      <c r="BT26" s="28">
        <v>35825.4</v>
      </c>
      <c r="BU26" s="28">
        <f>(BT26-BT22)/BT22*100</f>
        <v>-4.9605653755242916</v>
      </c>
      <c r="BX26" s="28" t="s">
        <v>1288</v>
      </c>
      <c r="BY26" s="30">
        <v>-4.9605653755242916</v>
      </c>
      <c r="CI26" s="28" t="s">
        <v>1321</v>
      </c>
      <c r="CJ26" s="30">
        <v>3.6124114857364886</v>
      </c>
    </row>
    <row r="27" spans="3:88" x14ac:dyDescent="0.25">
      <c r="R27" s="22" t="s">
        <v>31</v>
      </c>
      <c r="S27" s="22" t="s">
        <v>1364</v>
      </c>
      <c r="AA27" s="25">
        <v>44743</v>
      </c>
      <c r="AB27">
        <v>2266.3000000000002</v>
      </c>
      <c r="AD27" s="25"/>
      <c r="AE27" s="25"/>
      <c r="AL27" t="s">
        <v>194</v>
      </c>
      <c r="AM27">
        <v>2022</v>
      </c>
      <c r="AO27" s="27" t="s">
        <v>1327</v>
      </c>
      <c r="AP27" s="28">
        <f>SUMIFS(Main_Data!$E$1:$E$373,Main_Data!$D$1:$D$373,Analysis!$AO27,Main_Data!$A$1:$A$373,"Rural+Urban")</f>
        <v>156.5</v>
      </c>
      <c r="AQ27" s="28">
        <f>SUMIFS(Main_Data!$F$1:$F$373,Main_Data!$D$1:$D$373,Analysis!$AO27,Main_Data!$A$1:$A$373,"Rural+Urban")</f>
        <v>213</v>
      </c>
      <c r="AR27" s="28">
        <f>SUMIFS(Main_Data!$G$1:$G$373,Main_Data!$D$1:$D$373,Analysis!$AO27,Main_Data!$A$1:$A$373,"Rural+Urban")</f>
        <v>175.2</v>
      </c>
      <c r="AS27" s="28">
        <f>SUMIFS(Main_Data!$H$1:$H$373,Main_Data!$D$1:$D$373,Analysis!$AO27,Main_Data!$A$1:$A$373,"Rural+Urban")</f>
        <v>166.6</v>
      </c>
      <c r="AT27" s="28">
        <f>SUMIFS(Main_Data!$I$1:$I$373,Main_Data!$D$1:$D$373,Analysis!$AO27,Main_Data!$A$1:$A$373,"Rural+Urban")</f>
        <v>195.8</v>
      </c>
      <c r="AU27" s="28">
        <f>SUMIFS(Main_Data!$J$1:$J$373,Main_Data!$D$1:$D$373,Analysis!$AO27,Main_Data!$A$1:$A$373,"Rural+Urban")</f>
        <v>174.2</v>
      </c>
      <c r="AV27" s="28">
        <f>SUMIFS(Main_Data!$K$1:$K$373,Main_Data!$D$1:$D$373,Analysis!$AO27,Main_Data!$A$1:$A$373,"Rural+Urban")</f>
        <v>182.1</v>
      </c>
      <c r="AW27" s="28">
        <f>SUMIFS(Main_Data!$L$1:$L$373,Main_Data!$D$1:$D$373,Analysis!$AO27,Main_Data!$A$1:$A$373,"Rural+Urban")</f>
        <v>164.3</v>
      </c>
      <c r="AX27" s="28">
        <f>SUMIFS(Main_Data!$M$1:$M$373,Main_Data!$D$1:$D$373,Analysis!$AO27,Main_Data!$A$1:$A$373,"Rural+Urban")</f>
        <v>120</v>
      </c>
      <c r="AY27" s="28">
        <f>SUMIFS(Main_Data!$N$1:$N$373,Main_Data!$D$1:$D$373,Analysis!$AO27,Main_Data!$A$1:$A$373,"Rural+Urban")</f>
        <v>190</v>
      </c>
      <c r="AZ27" s="28">
        <f>SUMIFS(Main_Data!$O$1:$O$373,Main_Data!$D$1:$D$373,Analysis!$AO27,Main_Data!$A$1:$A$373,"Rural+Urban")</f>
        <v>168.4</v>
      </c>
      <c r="BA27" s="28">
        <f>SUMIFS(Main_Data!$P$1:$P$373,Main_Data!$D$1:$D$373,Analysis!$AO27,Main_Data!$A$1:$A$373,"Rural+Urban")</f>
        <v>185.2</v>
      </c>
      <c r="BB27" s="28">
        <f>SUMIFS(Main_Data!$Q$1:$Q$373,Main_Data!$D$1:$D$373,Analysis!$AO27,Main_Data!$A$1:$A$373,"Rural+Urban")</f>
        <v>175</v>
      </c>
      <c r="BI27" s="28" t="s">
        <v>167</v>
      </c>
      <c r="BJ27" s="28">
        <v>2020</v>
      </c>
      <c r="BK27" s="28" t="str">
        <f t="shared" si="6"/>
        <v>May-2020</v>
      </c>
      <c r="BL27" s="28">
        <f>SUMIFS(Main_Data!$AF$1:$AF$373,Main_Data!$D$1:$D$373,Analysis!$BK27,Main_Data!$A$1:$A$373,"Rural+Urban")</f>
        <v>0</v>
      </c>
      <c r="BM27" s="28">
        <f>SUMIFS(Main_Data!$AG$1:$AG$373,Main_Data!$D$1:$D$373,Analysis!$BK27,Main_Data!$A$1:$A$373,"Rural+Urban")</f>
        <v>0</v>
      </c>
      <c r="BN27" s="28">
        <f>SUMIFS(Main_Data!$AH$1:$AH$373,Main_Data!$D$1:$D$373,Analysis!$BK27,Main_Data!$A$1:$A$373,"Rural+Urban")</f>
        <v>0</v>
      </c>
      <c r="BS27" s="28" t="s">
        <v>1299</v>
      </c>
      <c r="BT27" s="28">
        <v>36351.399999999994</v>
      </c>
      <c r="BU27" s="28">
        <f>(BT27-BT26)/BT26*100</f>
        <v>1.4682320364880579</v>
      </c>
      <c r="BX27" s="28" t="s">
        <v>1299</v>
      </c>
      <c r="BY27" s="30">
        <v>1.4682320364880579</v>
      </c>
      <c r="CI27" s="28" t="s">
        <v>1322</v>
      </c>
      <c r="CJ27" s="30">
        <v>1.676222127830582</v>
      </c>
    </row>
    <row r="28" spans="3:88" x14ac:dyDescent="0.25">
      <c r="Q28" s="24" t="s">
        <v>1366</v>
      </c>
      <c r="R28">
        <v>2017</v>
      </c>
      <c r="S28" s="16"/>
      <c r="AA28" s="25">
        <v>44774</v>
      </c>
      <c r="AB28">
        <v>2269.2000000000003</v>
      </c>
      <c r="AD28" s="25"/>
      <c r="AE28" s="25"/>
      <c r="AL28" t="s">
        <v>213</v>
      </c>
      <c r="AM28">
        <v>2022</v>
      </c>
      <c r="AO28" s="27" t="s">
        <v>1328</v>
      </c>
      <c r="AP28" s="28">
        <f>SUMIFS(Main_Data!$E$1:$E$373,Main_Data!$D$1:$D$373,Analysis!$AO28,Main_Data!$A$1:$A$373,"Rural+Urban")</f>
        <v>160.30000000000001</v>
      </c>
      <c r="AQ28" s="28">
        <f>SUMIFS(Main_Data!$F$1:$F$373,Main_Data!$D$1:$D$373,Analysis!$AO28,Main_Data!$A$1:$A$373,"Rural+Urban")</f>
        <v>206.5</v>
      </c>
      <c r="AR28" s="28">
        <f>SUMIFS(Main_Data!$G$1:$G$373,Main_Data!$D$1:$D$373,Analysis!$AO28,Main_Data!$A$1:$A$373,"Rural+Urban")</f>
        <v>169.2</v>
      </c>
      <c r="AS28" s="28">
        <f>SUMIFS(Main_Data!$H$1:$H$373,Main_Data!$D$1:$D$373,Analysis!$AO28,Main_Data!$A$1:$A$373,"Rural+Urban")</f>
        <v>168.1</v>
      </c>
      <c r="AT28" s="28">
        <f>SUMIFS(Main_Data!$I$1:$I$373,Main_Data!$D$1:$D$373,Analysis!$AO28,Main_Data!$A$1:$A$373,"Rural+Urban")</f>
        <v>192.4</v>
      </c>
      <c r="AU28" s="28">
        <f>SUMIFS(Main_Data!$J$1:$J$373,Main_Data!$D$1:$D$373,Analysis!$AO28,Main_Data!$A$1:$A$373,"Rural+Urban")</f>
        <v>172.9</v>
      </c>
      <c r="AV28" s="28">
        <f>SUMIFS(Main_Data!$K$1:$K$373,Main_Data!$D$1:$D$373,Analysis!$AO28,Main_Data!$A$1:$A$373,"Rural+Urban")</f>
        <v>186.7</v>
      </c>
      <c r="AW28" s="28">
        <f>SUMIFS(Main_Data!$L$1:$L$373,Main_Data!$D$1:$D$373,Analysis!$AO28,Main_Data!$A$1:$A$373,"Rural+Urban")</f>
        <v>167.2</v>
      </c>
      <c r="AX28" s="28">
        <f>SUMIFS(Main_Data!$M$1:$M$373,Main_Data!$D$1:$D$373,Analysis!$AO28,Main_Data!$A$1:$A$373,"Rural+Urban")</f>
        <v>120.9</v>
      </c>
      <c r="AY28" s="28">
        <f>SUMIFS(Main_Data!$N$1:$N$373,Main_Data!$D$1:$D$373,Analysis!$AO28,Main_Data!$A$1:$A$373,"Rural+Urban")</f>
        <v>193.6</v>
      </c>
      <c r="AZ28" s="28">
        <f>SUMIFS(Main_Data!$O$1:$O$373,Main_Data!$D$1:$D$373,Analysis!$AO28,Main_Data!$A$1:$A$373,"Rural+Urban")</f>
        <v>168.8</v>
      </c>
      <c r="BA28" s="28">
        <f>SUMIFS(Main_Data!$P$1:$P$373,Main_Data!$D$1:$D$373,Analysis!$AO28,Main_Data!$A$1:$A$373,"Rural+Urban")</f>
        <v>186.3</v>
      </c>
      <c r="BB28" s="28">
        <f>SUMIFS(Main_Data!$Q$1:$Q$373,Main_Data!$D$1:$D$373,Analysis!$AO28,Main_Data!$A$1:$A$373,"Rural+Urban")</f>
        <v>176.3</v>
      </c>
      <c r="BI28" s="28" t="s">
        <v>177</v>
      </c>
      <c r="BJ28" s="28">
        <v>2020</v>
      </c>
      <c r="BK28" s="28" t="str">
        <f t="shared" si="6"/>
        <v>June-2020</v>
      </c>
      <c r="BL28" s="28">
        <f>SUMIFS(Main_Data!$AF$1:$AF$373,Main_Data!$D$1:$D$373,Analysis!$BK28,Main_Data!$A$1:$A$373,"Rural+Urban")</f>
        <v>1966.8000000000002</v>
      </c>
      <c r="BM28" s="28">
        <f>SUMIFS(Main_Data!$AG$1:$AG$373,Main_Data!$D$1:$D$373,Analysis!$BK28,Main_Data!$A$1:$A$373,"Rural+Urban")</f>
        <v>448.29999999999995</v>
      </c>
      <c r="BN28" s="28">
        <f>SUMIFS(Main_Data!$AH$1:$AH$373,Main_Data!$D$1:$D$373,Analysis!$BK28,Main_Data!$A$1:$A$373,"Rural+Urban")</f>
        <v>1039.0999999999999</v>
      </c>
      <c r="BS28" s="28" t="s">
        <v>1311</v>
      </c>
      <c r="BT28" s="28">
        <v>44414.400000000001</v>
      </c>
      <c r="BU28" s="28">
        <f>(BT28-BT27)/BT27*100</f>
        <v>22.180713810197155</v>
      </c>
      <c r="BX28" s="28" t="s">
        <v>1311</v>
      </c>
      <c r="BY28" s="30">
        <v>22.180713810197155</v>
      </c>
      <c r="CI28" s="28" t="s">
        <v>1323</v>
      </c>
      <c r="CJ28" s="30">
        <v>-4.5445857664744533</v>
      </c>
    </row>
    <row r="29" spans="3:88" x14ac:dyDescent="0.25">
      <c r="R29">
        <v>2018</v>
      </c>
      <c r="S29" s="16">
        <f>(S19-S18)/S18*100</f>
        <v>3.3149290739245614</v>
      </c>
      <c r="AA29" s="25">
        <v>44805</v>
      </c>
      <c r="AB29">
        <v>2280.9</v>
      </c>
      <c r="AD29" s="25"/>
      <c r="AE29" s="25"/>
      <c r="AL29" t="s">
        <v>228</v>
      </c>
      <c r="AM29">
        <v>2022</v>
      </c>
      <c r="AO29" s="27" t="s">
        <v>1329</v>
      </c>
      <c r="AP29" s="28">
        <f>SUMIFS(Main_Data!$E$1:$E$373,Main_Data!$D$1:$D$373,Analysis!$AO29,Main_Data!$A$1:$A$373,"Rural+Urban")</f>
        <v>163.5</v>
      </c>
      <c r="AQ29" s="28">
        <f>SUMIFS(Main_Data!$F$1:$F$373,Main_Data!$D$1:$D$373,Analysis!$AO29,Main_Data!$A$1:$A$373,"Rural+Urban")</f>
        <v>209.2</v>
      </c>
      <c r="AR29" s="28">
        <f>SUMIFS(Main_Data!$G$1:$G$373,Main_Data!$D$1:$D$373,Analysis!$AO29,Main_Data!$A$1:$A$373,"Rural+Urban")</f>
        <v>169.7</v>
      </c>
      <c r="AS29" s="28">
        <f>SUMIFS(Main_Data!$H$1:$H$373,Main_Data!$D$1:$D$373,Analysis!$AO29,Main_Data!$A$1:$A$373,"Rural+Urban")</f>
        <v>169.7</v>
      </c>
      <c r="AT29" s="28">
        <f>SUMIFS(Main_Data!$I$1:$I$373,Main_Data!$D$1:$D$373,Analysis!$AO29,Main_Data!$A$1:$A$373,"Rural+Urban")</f>
        <v>188.7</v>
      </c>
      <c r="AU29" s="28">
        <f>SUMIFS(Main_Data!$J$1:$J$373,Main_Data!$D$1:$D$373,Analysis!$AO29,Main_Data!$A$1:$A$373,"Rural+Urban")</f>
        <v>165.7</v>
      </c>
      <c r="AV29" s="28">
        <f>SUMIFS(Main_Data!$K$1:$K$373,Main_Data!$D$1:$D$373,Analysis!$AO29,Main_Data!$A$1:$A$373,"Rural+Urban")</f>
        <v>191.8</v>
      </c>
      <c r="AW29" s="28">
        <f>SUMIFS(Main_Data!$L$1:$L$373,Main_Data!$D$1:$D$373,Analysis!$AO29,Main_Data!$A$1:$A$373,"Rural+Urban")</f>
        <v>169.1</v>
      </c>
      <c r="AX29" s="28">
        <f>SUMIFS(Main_Data!$M$1:$M$373,Main_Data!$D$1:$D$373,Analysis!$AO29,Main_Data!$A$1:$A$373,"Rural+Urban")</f>
        <v>121.6</v>
      </c>
      <c r="AY29" s="28">
        <f>SUMIFS(Main_Data!$N$1:$N$373,Main_Data!$D$1:$D$373,Analysis!$AO29,Main_Data!$A$1:$A$373,"Rural+Urban")</f>
        <v>197.3</v>
      </c>
      <c r="AZ29" s="28">
        <f>SUMIFS(Main_Data!$O$1:$O$373,Main_Data!$D$1:$D$373,Analysis!$AO29,Main_Data!$A$1:$A$373,"Rural+Urban")</f>
        <v>169.4</v>
      </c>
      <c r="BA29" s="28">
        <f>SUMIFS(Main_Data!$P$1:$P$373,Main_Data!$D$1:$D$373,Analysis!$AO29,Main_Data!$A$1:$A$373,"Rural+Urban")</f>
        <v>187.4</v>
      </c>
      <c r="BB29" s="28">
        <f>SUMIFS(Main_Data!$Q$1:$Q$373,Main_Data!$D$1:$D$373,Analysis!$AO29,Main_Data!$A$1:$A$373,"Rural+Urban")</f>
        <v>177.8</v>
      </c>
      <c r="BI29" s="28" t="s">
        <v>194</v>
      </c>
      <c r="BJ29" s="28">
        <v>2020</v>
      </c>
      <c r="BK29" s="28" t="str">
        <f t="shared" si="6"/>
        <v>July-2020</v>
      </c>
      <c r="BL29" s="28">
        <f>SUMIFS(Main_Data!$AF$1:$AF$373,Main_Data!$D$1:$D$373,Analysis!$BK29,Main_Data!$A$1:$A$373,"Rural+Urban")</f>
        <v>1966.8000000000002</v>
      </c>
      <c r="BM29" s="28">
        <f>SUMIFS(Main_Data!$AG$1:$AG$373,Main_Data!$D$1:$D$373,Analysis!$BK29,Main_Data!$A$1:$A$373,"Rural+Urban")</f>
        <v>448.29999999999995</v>
      </c>
      <c r="BN29" s="28">
        <f>SUMIFS(Main_Data!$AH$1:$AH$373,Main_Data!$D$1:$D$373,Analysis!$BK29,Main_Data!$A$1:$A$373,"Rural+Urban")</f>
        <v>1039.0999999999999</v>
      </c>
      <c r="CI29" s="28" t="s">
        <v>1336</v>
      </c>
      <c r="CJ29" s="30">
        <v>6.641090716783042</v>
      </c>
    </row>
    <row r="30" spans="3:88" x14ac:dyDescent="0.25">
      <c r="R30">
        <v>2019</v>
      </c>
      <c r="S30" s="16">
        <f>(S20-S19)/S19*100</f>
        <v>-5.0090115231218189</v>
      </c>
      <c r="AA30" s="25">
        <v>44835</v>
      </c>
      <c r="AB30">
        <v>2297.3000000000002</v>
      </c>
      <c r="AD30" s="25"/>
      <c r="AE30" s="25"/>
      <c r="AL30" t="s">
        <v>238</v>
      </c>
      <c r="AM30">
        <v>2022</v>
      </c>
      <c r="AO30" s="27" t="s">
        <v>1330</v>
      </c>
      <c r="AP30" s="28">
        <f>SUMIFS(Main_Data!$E$1:$E$373,Main_Data!$D$1:$D$373,Analysis!$AO30,Main_Data!$A$1:$A$373,"Rural+Urban")</f>
        <v>165.2</v>
      </c>
      <c r="AQ30" s="28">
        <f>SUMIFS(Main_Data!$F$1:$F$373,Main_Data!$D$1:$D$373,Analysis!$AO30,Main_Data!$A$1:$A$373,"Rural+Urban")</f>
        <v>210.9</v>
      </c>
      <c r="AR30" s="28">
        <f>SUMIFS(Main_Data!$G$1:$G$373,Main_Data!$D$1:$D$373,Analysis!$AO30,Main_Data!$A$1:$A$373,"Rural+Urban")</f>
        <v>170.9</v>
      </c>
      <c r="AS30" s="28">
        <f>SUMIFS(Main_Data!$H$1:$H$373,Main_Data!$D$1:$D$373,Analysis!$AO30,Main_Data!$A$1:$A$373,"Rural+Urban")</f>
        <v>170.9</v>
      </c>
      <c r="AT30" s="28">
        <f>SUMIFS(Main_Data!$I$1:$I$373,Main_Data!$D$1:$D$373,Analysis!$AO30,Main_Data!$A$1:$A$373,"Rural+Urban")</f>
        <v>186.5</v>
      </c>
      <c r="AU30" s="28">
        <f>SUMIFS(Main_Data!$J$1:$J$373,Main_Data!$D$1:$D$373,Analysis!$AO30,Main_Data!$A$1:$A$373,"Rural+Urban")</f>
        <v>163.80000000000001</v>
      </c>
      <c r="AV30" s="28">
        <f>SUMIFS(Main_Data!$K$1:$K$373,Main_Data!$D$1:$D$373,Analysis!$AO30,Main_Data!$A$1:$A$373,"Rural+Urban")</f>
        <v>199.7</v>
      </c>
      <c r="AW30" s="28">
        <f>SUMIFS(Main_Data!$L$1:$L$373,Main_Data!$D$1:$D$373,Analysis!$AO30,Main_Data!$A$1:$A$373,"Rural+Urban")</f>
        <v>169.8</v>
      </c>
      <c r="AX30" s="28">
        <f>SUMIFS(Main_Data!$M$1:$M$373,Main_Data!$D$1:$D$373,Analysis!$AO30,Main_Data!$A$1:$A$373,"Rural+Urban")</f>
        <v>121.9</v>
      </c>
      <c r="AY30" s="28">
        <f>SUMIFS(Main_Data!$N$1:$N$373,Main_Data!$D$1:$D$373,Analysis!$AO30,Main_Data!$A$1:$A$373,"Rural+Urban")</f>
        <v>199.9</v>
      </c>
      <c r="AZ30" s="28">
        <f>SUMIFS(Main_Data!$O$1:$O$373,Main_Data!$D$1:$D$373,Analysis!$AO30,Main_Data!$A$1:$A$373,"Rural+Urban")</f>
        <v>169.9</v>
      </c>
      <c r="BA30" s="28">
        <f>SUMIFS(Main_Data!$P$1:$P$373,Main_Data!$D$1:$D$373,Analysis!$AO30,Main_Data!$A$1:$A$373,"Rural+Urban")</f>
        <v>188.3</v>
      </c>
      <c r="BB30" s="28">
        <f>SUMIFS(Main_Data!$Q$1:$Q$373,Main_Data!$D$1:$D$373,Analysis!$AO30,Main_Data!$A$1:$A$373,"Rural+Urban")</f>
        <v>179.6</v>
      </c>
      <c r="BI30" s="28" t="s">
        <v>213</v>
      </c>
      <c r="BJ30" s="28">
        <v>2020</v>
      </c>
      <c r="BK30" s="28" t="str">
        <f t="shared" si="6"/>
        <v>August-2020</v>
      </c>
      <c r="BL30" s="28">
        <f>SUMIFS(Main_Data!$AF$1:$AF$373,Main_Data!$D$1:$D$373,Analysis!$BK30,Main_Data!$A$1:$A$373,"Rural+Urban")</f>
        <v>1995.1999999999998</v>
      </c>
      <c r="BM30" s="28">
        <f>SUMIFS(Main_Data!$AG$1:$AG$373,Main_Data!$D$1:$D$373,Analysis!$BK30,Main_Data!$A$1:$A$373,"Rural+Urban")</f>
        <v>448.2</v>
      </c>
      <c r="BN30" s="28">
        <f>SUMIFS(Main_Data!$AH$1:$AH$373,Main_Data!$D$1:$D$373,Analysis!$BK30,Main_Data!$A$1:$A$373,"Rural+Urban")</f>
        <v>1049.7</v>
      </c>
      <c r="CI30" s="28" t="s">
        <v>1337</v>
      </c>
      <c r="CJ30" s="30">
        <v>-10.475521515911456</v>
      </c>
    </row>
    <row r="31" spans="3:88" x14ac:dyDescent="0.25">
      <c r="R31">
        <v>2020</v>
      </c>
      <c r="S31" s="16">
        <f>(S21-S20)/S20*100</f>
        <v>1.8159650986862976</v>
      </c>
      <c r="AA31" s="25">
        <v>44866</v>
      </c>
      <c r="AB31">
        <v>2296.8000000000002</v>
      </c>
      <c r="AD31" s="25"/>
      <c r="AE31" s="25"/>
      <c r="AL31" t="s">
        <v>264</v>
      </c>
      <c r="AM31">
        <v>2022</v>
      </c>
      <c r="AO31" s="27" t="s">
        <v>1331</v>
      </c>
      <c r="AP31" s="28">
        <f>SUMIFS(Main_Data!$E$1:$E$373,Main_Data!$D$1:$D$373,Analysis!$AO31,Main_Data!$A$1:$A$373,"Rural+Urban")</f>
        <v>167.4</v>
      </c>
      <c r="AQ31" s="28">
        <f>SUMIFS(Main_Data!$F$1:$F$373,Main_Data!$D$1:$D$373,Analysis!$AO31,Main_Data!$A$1:$A$373,"Rural+Urban")</f>
        <v>209.4</v>
      </c>
      <c r="AR31" s="28">
        <f>SUMIFS(Main_Data!$G$1:$G$373,Main_Data!$D$1:$D$373,Analysis!$AO31,Main_Data!$A$1:$A$373,"Rural+Urban")</f>
        <v>181.4</v>
      </c>
      <c r="AS31" s="28">
        <f>SUMIFS(Main_Data!$H$1:$H$373,Main_Data!$D$1:$D$373,Analysis!$AO31,Main_Data!$A$1:$A$373,"Rural+Urban")</f>
        <v>172.3</v>
      </c>
      <c r="AT31" s="28">
        <f>SUMIFS(Main_Data!$I$1:$I$373,Main_Data!$D$1:$D$373,Analysis!$AO31,Main_Data!$A$1:$A$373,"Rural+Urban")</f>
        <v>188.9</v>
      </c>
      <c r="AU31" s="28">
        <f>SUMIFS(Main_Data!$J$1:$J$373,Main_Data!$D$1:$D$373,Analysis!$AO31,Main_Data!$A$1:$A$373,"Rural+Urban")</f>
        <v>160.69999999999999</v>
      </c>
      <c r="AV31" s="28">
        <f>SUMIFS(Main_Data!$K$1:$K$373,Main_Data!$D$1:$D$373,Analysis!$AO31,Main_Data!$A$1:$A$373,"Rural+Urban")</f>
        <v>183.1</v>
      </c>
      <c r="AW31" s="28">
        <f>SUMIFS(Main_Data!$L$1:$L$373,Main_Data!$D$1:$D$373,Analysis!$AO31,Main_Data!$A$1:$A$373,"Rural+Urban")</f>
        <v>170.5</v>
      </c>
      <c r="AX31" s="28">
        <f>SUMIFS(Main_Data!$M$1:$M$373,Main_Data!$D$1:$D$373,Analysis!$AO31,Main_Data!$A$1:$A$373,"Rural+Urban")</f>
        <v>122.1</v>
      </c>
      <c r="AY31" s="28">
        <f>SUMIFS(Main_Data!$N$1:$N$373,Main_Data!$D$1:$D$373,Analysis!$AO31,Main_Data!$A$1:$A$373,"Rural+Urban")</f>
        <v>202.8</v>
      </c>
      <c r="AZ31" s="28">
        <f>SUMIFS(Main_Data!$O$1:$O$373,Main_Data!$D$1:$D$373,Analysis!$AO31,Main_Data!$A$1:$A$373,"Rural+Urban")</f>
        <v>170.4</v>
      </c>
      <c r="BA31" s="28">
        <f>SUMIFS(Main_Data!$P$1:$P$373,Main_Data!$D$1:$D$373,Analysis!$AO31,Main_Data!$A$1:$A$373,"Rural+Urban")</f>
        <v>189.5</v>
      </c>
      <c r="BB31" s="28">
        <f>SUMIFS(Main_Data!$Q$1:$Q$373,Main_Data!$D$1:$D$373,Analysis!$AO31,Main_Data!$A$1:$A$373,"Rural+Urban")</f>
        <v>178.3</v>
      </c>
      <c r="BI31" s="28" t="s">
        <v>228</v>
      </c>
      <c r="BJ31" s="28">
        <v>2020</v>
      </c>
      <c r="BK31" s="28" t="str">
        <f t="shared" si="6"/>
        <v>September-2020</v>
      </c>
      <c r="BL31" s="28">
        <f>SUMIFS(Main_Data!$AF$1:$AF$373,Main_Data!$D$1:$D$373,Analysis!$BK31,Main_Data!$A$1:$A$373,"Rural+Urban")</f>
        <v>2007</v>
      </c>
      <c r="BM31" s="28">
        <f>SUMIFS(Main_Data!$AG$1:$AG$373,Main_Data!$D$1:$D$373,Analysis!$BK31,Main_Data!$A$1:$A$373,"Rural+Urban")</f>
        <v>449.70000000000005</v>
      </c>
      <c r="BN31" s="28">
        <f>SUMIFS(Main_Data!$AH$1:$AH$373,Main_Data!$D$1:$D$373,Analysis!$BK31,Main_Data!$A$1:$A$373,"Rural+Urban")</f>
        <v>1056.4000000000001</v>
      </c>
      <c r="CI31" s="28" t="s">
        <v>1388</v>
      </c>
      <c r="CJ31" s="30">
        <v>-7.1078554052242629E-2</v>
      </c>
    </row>
    <row r="32" spans="3:88" x14ac:dyDescent="0.25">
      <c r="R32">
        <v>2021</v>
      </c>
      <c r="S32" s="16">
        <f>(S22-S21)/S21*100</f>
        <v>21.545307388894393</v>
      </c>
      <c r="AA32" s="25">
        <v>44896</v>
      </c>
      <c r="AB32">
        <v>2283.4</v>
      </c>
      <c r="AD32" s="25"/>
      <c r="AE32" s="25"/>
      <c r="AL32" t="s">
        <v>273</v>
      </c>
      <c r="AM32">
        <v>2022</v>
      </c>
      <c r="AO32" s="27" t="s">
        <v>1332</v>
      </c>
      <c r="AP32" s="28">
        <f>SUMIFS(Main_Data!$E$1:$E$373,Main_Data!$D$1:$D$373,Analysis!$AO32,Main_Data!$A$1:$A$373,"Rural+Urban")</f>
        <v>169.2</v>
      </c>
      <c r="AQ32" s="28">
        <f>SUMIFS(Main_Data!$F$1:$F$373,Main_Data!$D$1:$D$373,Analysis!$AO32,Main_Data!$A$1:$A$373,"Rural+Urban")</f>
        <v>209</v>
      </c>
      <c r="AR32" s="28">
        <f>SUMIFS(Main_Data!$G$1:$G$373,Main_Data!$D$1:$D$373,Analysis!$AO32,Main_Data!$A$1:$A$373,"Rural+Urban")</f>
        <v>190.2</v>
      </c>
      <c r="AS32" s="28">
        <f>SUMIFS(Main_Data!$H$1:$H$373,Main_Data!$D$1:$D$373,Analysis!$AO32,Main_Data!$A$1:$A$373,"Rural+Urban")</f>
        <v>173.6</v>
      </c>
      <c r="AT32" s="28">
        <f>SUMIFS(Main_Data!$I$1:$I$373,Main_Data!$D$1:$D$373,Analysis!$AO32,Main_Data!$A$1:$A$373,"Rural+Urban")</f>
        <v>188.5</v>
      </c>
      <c r="AU32" s="28">
        <f>SUMIFS(Main_Data!$J$1:$J$373,Main_Data!$D$1:$D$373,Analysis!$AO32,Main_Data!$A$1:$A$373,"Rural+Urban")</f>
        <v>158</v>
      </c>
      <c r="AV32" s="28">
        <f>SUMIFS(Main_Data!$K$1:$K$373,Main_Data!$D$1:$D$373,Analysis!$AO32,Main_Data!$A$1:$A$373,"Rural+Urban")</f>
        <v>159.9</v>
      </c>
      <c r="AW32" s="28">
        <f>SUMIFS(Main_Data!$L$1:$L$373,Main_Data!$D$1:$D$373,Analysis!$AO32,Main_Data!$A$1:$A$373,"Rural+Urban")</f>
        <v>170.8</v>
      </c>
      <c r="AX32" s="28">
        <f>SUMIFS(Main_Data!$M$1:$M$373,Main_Data!$D$1:$D$373,Analysis!$AO32,Main_Data!$A$1:$A$373,"Rural+Urban")</f>
        <v>121.8</v>
      </c>
      <c r="AY32" s="28">
        <f>SUMIFS(Main_Data!$N$1:$N$373,Main_Data!$D$1:$D$373,Analysis!$AO32,Main_Data!$A$1:$A$373,"Rural+Urban")</f>
        <v>205.2</v>
      </c>
      <c r="AZ32" s="28">
        <f>SUMIFS(Main_Data!$O$1:$O$373,Main_Data!$D$1:$D$373,Analysis!$AO32,Main_Data!$A$1:$A$373,"Rural+Urban")</f>
        <v>171</v>
      </c>
      <c r="BA32" s="28">
        <f>SUMIFS(Main_Data!$P$1:$P$373,Main_Data!$D$1:$D$373,Analysis!$AO32,Main_Data!$A$1:$A$373,"Rural+Urban")</f>
        <v>190.3</v>
      </c>
      <c r="BB32" s="28">
        <f>SUMIFS(Main_Data!$Q$1:$Q$373,Main_Data!$D$1:$D$373,Analysis!$AO32,Main_Data!$A$1:$A$373,"Rural+Urban")</f>
        <v>175.9</v>
      </c>
      <c r="BI32" s="28" t="s">
        <v>238</v>
      </c>
      <c r="BJ32" s="28">
        <v>2020</v>
      </c>
      <c r="BK32" s="28" t="str">
        <f t="shared" si="6"/>
        <v>October-2020</v>
      </c>
      <c r="BL32" s="28">
        <f>SUMIFS(Main_Data!$AF$1:$AF$373,Main_Data!$D$1:$D$373,Analysis!$BK32,Main_Data!$A$1:$A$373,"Rural+Urban")</f>
        <v>2048.6000000000004</v>
      </c>
      <c r="BM32" s="28">
        <f>SUMIFS(Main_Data!$AG$1:$AG$373,Main_Data!$D$1:$D$373,Analysis!$BK32,Main_Data!$A$1:$A$373,"Rural+Urban")</f>
        <v>450.59999999999997</v>
      </c>
      <c r="BN32" s="28">
        <f>SUMIFS(Main_Data!$AH$1:$AH$373,Main_Data!$D$1:$D$373,Analysis!$BK32,Main_Data!$A$1:$A$373,"Rural+Urban")</f>
        <v>1058</v>
      </c>
      <c r="CI32" s="28" t="s">
        <v>1389</v>
      </c>
      <c r="CJ32" s="30">
        <v>7.2605996490566387</v>
      </c>
    </row>
    <row r="33" spans="18:88" x14ac:dyDescent="0.25">
      <c r="R33">
        <v>2022</v>
      </c>
      <c r="S33" s="16">
        <f>(S23-S22)/S22*100</f>
        <v>6.3795903752223255</v>
      </c>
      <c r="AA33" s="25">
        <v>44927</v>
      </c>
      <c r="AB33">
        <v>2164.1999999999998</v>
      </c>
      <c r="AD33" s="25"/>
      <c r="AE33" s="25"/>
      <c r="AL33" t="s">
        <v>62</v>
      </c>
      <c r="AM33">
        <v>2023</v>
      </c>
      <c r="AO33" s="27" t="s">
        <v>1333</v>
      </c>
      <c r="AP33" s="28">
        <f>SUMIFS(Main_Data!$E$1:$E$373,Main_Data!$D$1:$D$373,Analysis!$AO33,Main_Data!$A$1:$A$373,"Rural+Urban")</f>
        <v>173.8</v>
      </c>
      <c r="AQ33" s="28">
        <f>SUMIFS(Main_Data!$F$1:$F$373,Main_Data!$D$1:$D$373,Analysis!$AO33,Main_Data!$A$1:$A$373,"Rural+Urban")</f>
        <v>210.7</v>
      </c>
      <c r="AR33" s="28">
        <f>SUMIFS(Main_Data!$G$1:$G$373,Main_Data!$D$1:$D$373,Analysis!$AO33,Main_Data!$A$1:$A$373,"Rural+Urban")</f>
        <v>194.5</v>
      </c>
      <c r="AS33" s="28">
        <f>SUMIFS(Main_Data!$H$1:$H$373,Main_Data!$D$1:$D$373,Analysis!$AO33,Main_Data!$A$1:$A$373,"Rural+Urban")</f>
        <v>174.6</v>
      </c>
      <c r="AT33" s="28">
        <f>SUMIFS(Main_Data!$I$1:$I$373,Main_Data!$D$1:$D$373,Analysis!$AO33,Main_Data!$A$1:$A$373,"Rural+Urban")</f>
        <v>187.2</v>
      </c>
      <c r="AU33" s="28">
        <f>SUMIFS(Main_Data!$J$1:$J$373,Main_Data!$D$1:$D$373,Analysis!$AO33,Main_Data!$A$1:$A$373,"Rural+Urban")</f>
        <v>158.30000000000001</v>
      </c>
      <c r="AV33" s="28">
        <f>SUMIFS(Main_Data!$K$1:$K$373,Main_Data!$D$1:$D$373,Analysis!$AO33,Main_Data!$A$1:$A$373,"Rural+Urban")</f>
        <v>153.9</v>
      </c>
      <c r="AW33" s="28">
        <f>SUMIFS(Main_Data!$L$1:$L$373,Main_Data!$D$1:$D$373,Analysis!$AO33,Main_Data!$A$1:$A$373,"Rural+Urban")</f>
        <v>170.9</v>
      </c>
      <c r="AX33" s="28">
        <f>SUMIFS(Main_Data!$M$1:$M$373,Main_Data!$D$1:$D$373,Analysis!$AO33,Main_Data!$A$1:$A$373,"Rural+Urban")</f>
        <v>121.1</v>
      </c>
      <c r="AY33" s="28">
        <f>SUMIFS(Main_Data!$N$1:$N$373,Main_Data!$D$1:$D$373,Analysis!$AO33,Main_Data!$A$1:$A$373,"Rural+Urban")</f>
        <v>208.4</v>
      </c>
      <c r="AZ33" s="28">
        <f>SUMIFS(Main_Data!$O$1:$O$373,Main_Data!$D$1:$D$373,Analysis!$AO33,Main_Data!$A$1:$A$373,"Rural+Urban")</f>
        <v>171.4</v>
      </c>
      <c r="BA33" s="28">
        <f>SUMIFS(Main_Data!$P$1:$P$373,Main_Data!$D$1:$D$373,Analysis!$AO33,Main_Data!$A$1:$A$373,"Rural+Urban")</f>
        <v>191.2</v>
      </c>
      <c r="BB33" s="28">
        <f>SUMIFS(Main_Data!$Q$1:$Q$373,Main_Data!$D$1:$D$373,Analysis!$AO33,Main_Data!$A$1:$A$373,"Rural+Urban")</f>
        <v>176.7</v>
      </c>
      <c r="BI33" s="28" t="s">
        <v>264</v>
      </c>
      <c r="BJ33" s="28">
        <v>2020</v>
      </c>
      <c r="BK33" s="28" t="str">
        <f t="shared" si="6"/>
        <v>November-2020</v>
      </c>
      <c r="BL33" s="28">
        <f>SUMIFS(Main_Data!$AF$1:$AF$373,Main_Data!$D$1:$D$373,Analysis!$BK33,Main_Data!$A$1:$A$373,"Rural+Urban")</f>
        <v>2095.6</v>
      </c>
      <c r="BM33" s="28">
        <f>SUMIFS(Main_Data!$AG$1:$AG$373,Main_Data!$D$1:$D$373,Analysis!$BK33,Main_Data!$A$1:$A$373,"Rural+Urban")</f>
        <v>452.00000000000006</v>
      </c>
      <c r="BN33" s="28">
        <f>SUMIFS(Main_Data!$AH$1:$AH$373,Main_Data!$D$1:$D$373,Analysis!$BK33,Main_Data!$A$1:$A$373,"Rural+Urban")</f>
        <v>1061.3999999999999</v>
      </c>
      <c r="BT33">
        <v>18811.300000000003</v>
      </c>
      <c r="CI33" s="28" t="s">
        <v>1390</v>
      </c>
      <c r="CJ33" s="30">
        <v>7.5380427705766211</v>
      </c>
    </row>
    <row r="34" spans="18:88" x14ac:dyDescent="0.25">
      <c r="R34" s="22" t="s">
        <v>1339</v>
      </c>
      <c r="S34" s="22">
        <f>SUM(S28:S33)</f>
        <v>28.046780413605759</v>
      </c>
      <c r="AA34" s="25">
        <v>44958</v>
      </c>
      <c r="AB34">
        <v>2161.2000000000003</v>
      </c>
      <c r="AD34" s="25"/>
      <c r="AE34" s="25"/>
      <c r="AL34" t="s">
        <v>116</v>
      </c>
      <c r="AM34">
        <v>2023</v>
      </c>
      <c r="AO34" s="27" t="s">
        <v>1334</v>
      </c>
      <c r="AP34" s="28">
        <f>SUMIFS(Main_Data!$E$1:$E$373,Main_Data!$D$1:$D$373,Analysis!$AO34,Main_Data!$A$1:$A$373,"Rural+Urban")</f>
        <v>174.4</v>
      </c>
      <c r="AQ34" s="28">
        <f>SUMIFS(Main_Data!$F$1:$F$373,Main_Data!$D$1:$D$373,Analysis!$AO34,Main_Data!$A$1:$A$373,"Rural+Urban")</f>
        <v>207.7</v>
      </c>
      <c r="AR34" s="28">
        <f>SUMIFS(Main_Data!$G$1:$G$373,Main_Data!$D$1:$D$373,Analysis!$AO34,Main_Data!$A$1:$A$373,"Rural+Urban")</f>
        <v>175.2</v>
      </c>
      <c r="AS34" s="28">
        <f>SUMIFS(Main_Data!$H$1:$H$373,Main_Data!$D$1:$D$373,Analysis!$AO34,Main_Data!$A$1:$A$373,"Rural+Urban")</f>
        <v>177.3</v>
      </c>
      <c r="AT34" s="28">
        <f>SUMIFS(Main_Data!$I$1:$I$373,Main_Data!$D$1:$D$373,Analysis!$AO34,Main_Data!$A$1:$A$373,"Rural+Urban")</f>
        <v>179.3</v>
      </c>
      <c r="AU34" s="28">
        <f>SUMIFS(Main_Data!$J$1:$J$373,Main_Data!$D$1:$D$373,Analysis!$AO34,Main_Data!$A$1:$A$373,"Rural+Urban")</f>
        <v>169.5</v>
      </c>
      <c r="AV34" s="28">
        <f>SUMIFS(Main_Data!$K$1:$K$373,Main_Data!$D$1:$D$373,Analysis!$AO34,Main_Data!$A$1:$A$373,"Rural+Urban")</f>
        <v>152.69999999999999</v>
      </c>
      <c r="AW34" s="28">
        <f>SUMIFS(Main_Data!$L$1:$L$373,Main_Data!$D$1:$D$373,Analysis!$AO34,Main_Data!$A$1:$A$373,"Rural+Urban")</f>
        <v>171</v>
      </c>
      <c r="AX34" s="28">
        <f>SUMIFS(Main_Data!$M$1:$M$373,Main_Data!$D$1:$D$373,Analysis!$AO34,Main_Data!$A$1:$A$373,"Rural+Urban")</f>
        <v>120</v>
      </c>
      <c r="AY34" s="28">
        <f>SUMIFS(Main_Data!$N$1:$N$373,Main_Data!$D$1:$D$373,Analysis!$AO34,Main_Data!$A$1:$A$373,"Rural+Urban")</f>
        <v>209.7</v>
      </c>
      <c r="AZ34" s="28">
        <f>SUMIFS(Main_Data!$O$1:$O$373,Main_Data!$D$1:$D$373,Analysis!$AO34,Main_Data!$A$1:$A$373,"Rural+Urban")</f>
        <v>172.3</v>
      </c>
      <c r="BA34" s="28">
        <f>SUMIFS(Main_Data!$P$1:$P$373,Main_Data!$D$1:$D$373,Analysis!$AO34,Main_Data!$A$1:$A$373,"Rural+Urban")</f>
        <v>193</v>
      </c>
      <c r="BB34" s="28">
        <f>SUMIFS(Main_Data!$Q$1:$Q$373,Main_Data!$D$1:$D$373,Analysis!$AO34,Main_Data!$A$1:$A$373,"Rural+Urban")</f>
        <v>177</v>
      </c>
      <c r="BI34" s="28" t="s">
        <v>273</v>
      </c>
      <c r="BJ34" s="28">
        <v>2020</v>
      </c>
      <c r="BK34" s="28" t="str">
        <f t="shared" si="6"/>
        <v>December-2020</v>
      </c>
      <c r="BL34" s="28">
        <f>SUMIFS(Main_Data!$AF$1:$AF$373,Main_Data!$D$1:$D$373,Analysis!$BK34,Main_Data!$A$1:$A$373,"Rural+Urban")</f>
        <v>2109.1</v>
      </c>
      <c r="BM34" s="28">
        <f>SUMIFS(Main_Data!$AG$1:$AG$373,Main_Data!$D$1:$D$373,Analysis!$BK34,Main_Data!$A$1:$A$373,"Rural+Urban")</f>
        <v>454</v>
      </c>
      <c r="BN34" s="28">
        <f>SUMIFS(Main_Data!$AH$1:$AH$373,Main_Data!$D$1:$D$373,Analysis!$BK34,Main_Data!$A$1:$A$373,"Rural+Urban")</f>
        <v>1064.9000000000001</v>
      </c>
      <c r="BS34" t="s">
        <v>1211</v>
      </c>
      <c r="BT34" t="s">
        <v>1378</v>
      </c>
      <c r="BU34" t="s">
        <v>1381</v>
      </c>
      <c r="CI34" s="28" t="s">
        <v>1391</v>
      </c>
      <c r="CJ34" s="30">
        <v>8.2296736176468119</v>
      </c>
    </row>
    <row r="35" spans="18:88" x14ac:dyDescent="0.25">
      <c r="AA35" s="25">
        <v>44986</v>
      </c>
      <c r="AB35">
        <v>2184.2000000000003</v>
      </c>
      <c r="AD35" s="25"/>
      <c r="AE35" s="25"/>
      <c r="AL35" t="s">
        <v>138</v>
      </c>
      <c r="AM35">
        <v>2023</v>
      </c>
      <c r="AO35" s="27" t="s">
        <v>1335</v>
      </c>
      <c r="AP35" s="28">
        <f>SUMIFS(Main_Data!$E$1:$E$373,Main_Data!$D$1:$D$373,Analysis!$AO35,Main_Data!$A$1:$A$373,"Rural+Urban")</f>
        <v>174.4</v>
      </c>
      <c r="AQ35" s="28">
        <f>SUMIFS(Main_Data!$F$1:$F$373,Main_Data!$D$1:$D$373,Analysis!$AO35,Main_Data!$A$1:$A$373,"Rural+Urban")</f>
        <v>207.7</v>
      </c>
      <c r="AR35" s="28">
        <f>SUMIFS(Main_Data!$G$1:$G$373,Main_Data!$D$1:$D$373,Analysis!$AO35,Main_Data!$A$1:$A$373,"Rural+Urban")</f>
        <v>175.2</v>
      </c>
      <c r="AS35" s="28">
        <f>SUMIFS(Main_Data!$H$1:$H$373,Main_Data!$D$1:$D$373,Analysis!$AO35,Main_Data!$A$1:$A$373,"Rural+Urban")</f>
        <v>177.3</v>
      </c>
      <c r="AT35" s="28">
        <f>SUMIFS(Main_Data!$I$1:$I$373,Main_Data!$D$1:$D$373,Analysis!$AO35,Main_Data!$A$1:$A$373,"Rural+Urban")</f>
        <v>179.2</v>
      </c>
      <c r="AU35" s="28">
        <f>SUMIFS(Main_Data!$J$1:$J$373,Main_Data!$D$1:$D$373,Analysis!$AO35,Main_Data!$A$1:$A$373,"Rural+Urban")</f>
        <v>169.5</v>
      </c>
      <c r="AV35" s="28">
        <f>SUMIFS(Main_Data!$K$1:$K$373,Main_Data!$D$1:$D$373,Analysis!$AO35,Main_Data!$A$1:$A$373,"Rural+Urban")</f>
        <v>152.80000000000001</v>
      </c>
      <c r="AW35" s="28">
        <f>SUMIFS(Main_Data!$L$1:$L$373,Main_Data!$D$1:$D$373,Analysis!$AO35,Main_Data!$A$1:$A$373,"Rural+Urban")</f>
        <v>171.1</v>
      </c>
      <c r="AX35" s="28">
        <f>SUMIFS(Main_Data!$M$1:$M$373,Main_Data!$D$1:$D$373,Analysis!$AO35,Main_Data!$A$1:$A$373,"Rural+Urban")</f>
        <v>120</v>
      </c>
      <c r="AY35" s="28">
        <f>SUMIFS(Main_Data!$N$1:$N$373,Main_Data!$D$1:$D$373,Analysis!$AO35,Main_Data!$A$1:$A$373,"Rural+Urban")</f>
        <v>209.7</v>
      </c>
      <c r="AZ35" s="28">
        <f>SUMIFS(Main_Data!$O$1:$O$373,Main_Data!$D$1:$D$373,Analysis!$AO35,Main_Data!$A$1:$A$373,"Rural+Urban")</f>
        <v>172.3</v>
      </c>
      <c r="BA35" s="28">
        <f>SUMIFS(Main_Data!$P$1:$P$373,Main_Data!$D$1:$D$373,Analysis!$AO35,Main_Data!$A$1:$A$373,"Rural+Urban")</f>
        <v>193</v>
      </c>
      <c r="BB35" s="28">
        <f>SUMIFS(Main_Data!$Q$1:$Q$373,Main_Data!$D$1:$D$373,Analysis!$AO35,Main_Data!$A$1:$A$373,"Rural+Urban")</f>
        <v>177</v>
      </c>
      <c r="BI35" s="28" t="s">
        <v>62</v>
      </c>
      <c r="BJ35" s="28">
        <v>2020</v>
      </c>
      <c r="BK35" s="28" t="str">
        <f t="shared" si="6"/>
        <v>January-2020</v>
      </c>
      <c r="BL35" s="28">
        <f>SUMIFS(Main_Data!$AF$1:$AF$373,Main_Data!$D$1:$D$373,Analysis!$BK35,Main_Data!$A$1:$A$373,"Rural+Urban")</f>
        <v>1940.3999999999999</v>
      </c>
      <c r="BM35" s="28">
        <f>SUMIFS(Main_Data!$AG$1:$AG$373,Main_Data!$D$1:$D$373,Analysis!$BK35,Main_Data!$A$1:$A$373,"Rural+Urban")</f>
        <v>441.2</v>
      </c>
      <c r="BN35" s="28">
        <f>SUMIFS(Main_Data!$AH$1:$AH$373,Main_Data!$D$1:$D$373,Analysis!$BK35,Main_Data!$A$1:$A$373,"Rural+Urban")</f>
        <v>1012.9</v>
      </c>
      <c r="BS35" t="s">
        <v>1288</v>
      </c>
      <c r="BT35">
        <v>16147.500000000002</v>
      </c>
      <c r="BU35">
        <f>SUM(BT35-BT33)/BT33*100</f>
        <v>-14.160637489168748</v>
      </c>
      <c r="CI35" s="28" t="s">
        <v>1392</v>
      </c>
      <c r="CJ35" s="30">
        <v>-3.6979055010011543</v>
      </c>
    </row>
    <row r="36" spans="18:88" x14ac:dyDescent="0.25">
      <c r="AA36">
        <v>45017</v>
      </c>
      <c r="AB36">
        <v>2214.3000000000002</v>
      </c>
      <c r="AD36" s="25"/>
      <c r="AE36" s="25"/>
      <c r="AL36" t="s">
        <v>154</v>
      </c>
      <c r="AM36">
        <v>2023</v>
      </c>
      <c r="AO36" s="27" t="s">
        <v>1336</v>
      </c>
      <c r="AP36" s="28">
        <f>SUMIFS(Main_Data!$E$1:$E$373,Main_Data!$D$1:$D$373,Analysis!$AO36,Main_Data!$A$1:$A$373,"Rural+Urban")</f>
        <v>173.8</v>
      </c>
      <c r="AQ36" s="28">
        <f>SUMIFS(Main_Data!$F$1:$F$373,Main_Data!$D$1:$D$373,Analysis!$AO36,Main_Data!$A$1:$A$373,"Rural+Urban")</f>
        <v>209.3</v>
      </c>
      <c r="AR36" s="28">
        <f>SUMIFS(Main_Data!$G$1:$G$373,Main_Data!$D$1:$D$373,Analysis!$AO36,Main_Data!$A$1:$A$373,"Rural+Urban")</f>
        <v>169.6</v>
      </c>
      <c r="AS36" s="28">
        <f>SUMIFS(Main_Data!$H$1:$H$373,Main_Data!$D$1:$D$373,Analysis!$AO36,Main_Data!$A$1:$A$373,"Rural+Urban")</f>
        <v>178.4</v>
      </c>
      <c r="AT36" s="28">
        <f>SUMIFS(Main_Data!$I$1:$I$373,Main_Data!$D$1:$D$373,Analysis!$AO36,Main_Data!$A$1:$A$373,"Rural+Urban")</f>
        <v>174.9</v>
      </c>
      <c r="AU36" s="28">
        <f>SUMIFS(Main_Data!$J$1:$J$373,Main_Data!$D$1:$D$373,Analysis!$AO36,Main_Data!$A$1:$A$373,"Rural+Urban")</f>
        <v>176.3</v>
      </c>
      <c r="AV36" s="28">
        <f>SUMIFS(Main_Data!$K$1:$K$373,Main_Data!$D$1:$D$373,Analysis!$AO36,Main_Data!$A$1:$A$373,"Rural+Urban")</f>
        <v>155.4</v>
      </c>
      <c r="AW36" s="28">
        <f>SUMIFS(Main_Data!$L$1:$L$373,Main_Data!$D$1:$D$373,Analysis!$AO36,Main_Data!$A$1:$A$373,"Rural+Urban")</f>
        <v>173.4</v>
      </c>
      <c r="AX36" s="28">
        <f>SUMIFS(Main_Data!$M$1:$M$373,Main_Data!$D$1:$D$373,Analysis!$AO36,Main_Data!$A$1:$A$373,"Rural+Urban")</f>
        <v>121.3</v>
      </c>
      <c r="AY36" s="28">
        <f>SUMIFS(Main_Data!$N$1:$N$373,Main_Data!$D$1:$D$373,Analysis!$AO36,Main_Data!$A$1:$A$373,"Rural+Urban")</f>
        <v>212.9</v>
      </c>
      <c r="AZ36" s="28">
        <f>SUMIFS(Main_Data!$O$1:$O$373,Main_Data!$D$1:$D$373,Analysis!$AO36,Main_Data!$A$1:$A$373,"Rural+Urban")</f>
        <v>172.9</v>
      </c>
      <c r="BA36" s="28">
        <f>SUMIFS(Main_Data!$P$1:$P$373,Main_Data!$D$1:$D$373,Analysis!$AO36,Main_Data!$A$1:$A$373,"Rural+Urban")</f>
        <v>193.5</v>
      </c>
      <c r="BB36" s="28">
        <f>SUMIFS(Main_Data!$Q$1:$Q$373,Main_Data!$D$1:$D$373,Analysis!$AO36,Main_Data!$A$1:$A$373,"Rural+Urban")</f>
        <v>177.9</v>
      </c>
      <c r="BI36" s="28" t="s">
        <v>116</v>
      </c>
      <c r="BJ36" s="28">
        <v>2020</v>
      </c>
      <c r="BK36" s="28" t="str">
        <f t="shared" si="6"/>
        <v>February-2020</v>
      </c>
      <c r="BL36" s="28">
        <f>SUMIFS(Main_Data!$AF$1:$AF$373,Main_Data!$D$1:$D$373,Analysis!$BK36,Main_Data!$A$1:$A$373,"Rural+Urban")</f>
        <v>1911.6</v>
      </c>
      <c r="BM36" s="28">
        <f>SUMIFS(Main_Data!$AG$1:$AG$373,Main_Data!$D$1:$D$373,Analysis!$BK36,Main_Data!$A$1:$A$373,"Rural+Urban")</f>
        <v>442</v>
      </c>
      <c r="BN36" s="28">
        <f>SUMIFS(Main_Data!$AH$1:$AH$373,Main_Data!$D$1:$D$373,Analysis!$BK36,Main_Data!$A$1:$A$373,"Rural+Urban")</f>
        <v>1014.8</v>
      </c>
      <c r="BS36" t="s">
        <v>1299</v>
      </c>
      <c r="BT36">
        <v>15281.2</v>
      </c>
      <c r="BU36">
        <f>(BT36-BT35)/BT35*100</f>
        <v>-5.3649171698405382</v>
      </c>
      <c r="CI36" s="28" t="s">
        <v>1393</v>
      </c>
      <c r="CJ36" s="30">
        <v>-7.3545177406463518</v>
      </c>
    </row>
    <row r="37" spans="18:88" x14ac:dyDescent="0.25">
      <c r="AA37">
        <v>45047</v>
      </c>
      <c r="AB37">
        <v>2238.9000000000005</v>
      </c>
      <c r="AD37" s="25"/>
      <c r="AE37" s="25"/>
      <c r="AL37" t="s">
        <v>167</v>
      </c>
      <c r="AM37">
        <v>2023</v>
      </c>
      <c r="AO37" s="27" t="s">
        <v>1337</v>
      </c>
      <c r="AP37" s="28">
        <f>SUMIFS(Main_Data!$E$1:$E$373,Main_Data!$D$1:$D$373,Analysis!$AO37,Main_Data!$A$1:$A$373,"Rural+Urban")</f>
        <v>173.7</v>
      </c>
      <c r="AQ37" s="28">
        <f>SUMIFS(Main_Data!$F$1:$F$373,Main_Data!$D$1:$D$373,Analysis!$AO37,Main_Data!$A$1:$A$373,"Rural+Urban")</f>
        <v>214.3</v>
      </c>
      <c r="AR37" s="28">
        <f>SUMIFS(Main_Data!$G$1:$G$373,Main_Data!$D$1:$D$373,Analysis!$AO37,Main_Data!$A$1:$A$373,"Rural+Urban")</f>
        <v>173.2</v>
      </c>
      <c r="AS37" s="28">
        <f>SUMIFS(Main_Data!$H$1:$H$373,Main_Data!$D$1:$D$373,Analysis!$AO37,Main_Data!$A$1:$A$373,"Rural+Urban")</f>
        <v>179.5</v>
      </c>
      <c r="AT37" s="28">
        <f>SUMIFS(Main_Data!$I$1:$I$373,Main_Data!$D$1:$D$373,Analysis!$AO37,Main_Data!$A$1:$A$373,"Rural+Urban")</f>
        <v>170</v>
      </c>
      <c r="AU37" s="28">
        <f>SUMIFS(Main_Data!$J$1:$J$373,Main_Data!$D$1:$D$373,Analysis!$AO37,Main_Data!$A$1:$A$373,"Rural+Urban")</f>
        <v>172.2</v>
      </c>
      <c r="AV37" s="28">
        <f>SUMIFS(Main_Data!$K$1:$K$373,Main_Data!$D$1:$D$373,Analysis!$AO37,Main_Data!$A$1:$A$373,"Rural+Urban")</f>
        <v>161</v>
      </c>
      <c r="AW37" s="28">
        <f>SUMIFS(Main_Data!$L$1:$L$373,Main_Data!$D$1:$D$373,Analysis!$AO37,Main_Data!$A$1:$A$373,"Rural+Urban")</f>
        <v>175.6</v>
      </c>
      <c r="AX37" s="28">
        <f>SUMIFS(Main_Data!$M$1:$M$373,Main_Data!$D$1:$D$373,Analysis!$AO37,Main_Data!$A$1:$A$373,"Rural+Urban")</f>
        <v>122.7</v>
      </c>
      <c r="AY37" s="28">
        <f>SUMIFS(Main_Data!$N$1:$N$373,Main_Data!$D$1:$D$373,Analysis!$AO37,Main_Data!$A$1:$A$373,"Rural+Urban")</f>
        <v>218</v>
      </c>
      <c r="AZ37" s="28">
        <f>SUMIFS(Main_Data!$O$1:$O$373,Main_Data!$D$1:$D$373,Analysis!$AO37,Main_Data!$A$1:$A$373,"Rural+Urban")</f>
        <v>173.4</v>
      </c>
      <c r="BA37" s="28">
        <f>SUMIFS(Main_Data!$P$1:$P$373,Main_Data!$D$1:$D$373,Analysis!$AO37,Main_Data!$A$1:$A$373,"Rural+Urban")</f>
        <v>194.2</v>
      </c>
      <c r="BB37" s="28">
        <f>SUMIFS(Main_Data!$Q$1:$Q$373,Main_Data!$D$1:$D$373,Analysis!$AO37,Main_Data!$A$1:$A$373,"Rural+Urban")</f>
        <v>179.1</v>
      </c>
      <c r="BL37">
        <f>SUM(BL25:BL36)</f>
        <v>21309.8</v>
      </c>
      <c r="BM37">
        <f t="shared" ref="BM37:BN37" si="7">SUM(BM25:BM36)</f>
        <v>4477.2</v>
      </c>
      <c r="BN37">
        <f t="shared" si="7"/>
        <v>10564.399999999998</v>
      </c>
      <c r="BO37">
        <f>SUM(BL37+BM37+BN37)</f>
        <v>36351.399999999994</v>
      </c>
      <c r="BS37" t="s">
        <v>1311</v>
      </c>
      <c r="BT37">
        <v>22073</v>
      </c>
      <c r="BU37">
        <f>(BT37-BT36)/BT36*100</f>
        <v>44.44546239824097</v>
      </c>
      <c r="CI37" s="28" t="s">
        <v>1394</v>
      </c>
      <c r="CJ37" s="30">
        <v>-7.2321849532905098</v>
      </c>
    </row>
    <row r="38" spans="18:88" x14ac:dyDescent="0.25">
      <c r="AA38" t="s">
        <v>1370</v>
      </c>
      <c r="AB38">
        <v>26918.600000000002</v>
      </c>
      <c r="AO38" s="32" t="s">
        <v>1339</v>
      </c>
      <c r="AP38" s="1">
        <f>SUM(AP26:AP37)</f>
        <v>2007.2</v>
      </c>
      <c r="AQ38" s="1">
        <f>SUM(AQ26:AQ37)</f>
        <v>2527.1000000000004</v>
      </c>
      <c r="AR38" s="1">
        <f>SUM(AR26:AR37)</f>
        <v>2115.1</v>
      </c>
      <c r="AS38" s="1">
        <f t="shared" ref="AS38:AX38" si="8">SUM(AS26:AS37)</f>
        <v>2074.1</v>
      </c>
      <c r="AT38" s="1">
        <f t="shared" si="8"/>
        <v>2232.3000000000002</v>
      </c>
      <c r="AU38" s="1">
        <f t="shared" si="8"/>
        <v>2010.8</v>
      </c>
      <c r="AV38" s="1">
        <f t="shared" si="8"/>
        <v>2061.4</v>
      </c>
      <c r="AW38" s="1">
        <f t="shared" si="8"/>
        <v>2038</v>
      </c>
      <c r="AX38" s="1">
        <f t="shared" si="8"/>
        <v>1453.3</v>
      </c>
      <c r="AY38" s="1">
        <f>SUM(AY26:AY37)</f>
        <v>2434.6000000000004</v>
      </c>
      <c r="AZ38" s="1">
        <f t="shared" ref="AZ38:BB38" si="9">SUM(AZ26:AZ37)</f>
        <v>2048.1</v>
      </c>
      <c r="BA38" s="1">
        <f t="shared" si="9"/>
        <v>2275.8000000000002</v>
      </c>
      <c r="BB38" s="1">
        <f t="shared" si="9"/>
        <v>2125.5000000000005</v>
      </c>
      <c r="BL38">
        <f>SUM(BL25:BL30)</f>
        <v>9197.5</v>
      </c>
      <c r="BM38">
        <f>SUM(BM25:BM30)</f>
        <v>1787.7</v>
      </c>
      <c r="BN38">
        <f>SUM(BN25:BN30)</f>
        <v>4296</v>
      </c>
      <c r="BO38">
        <f>SUM(BL38:BN38)</f>
        <v>15281.2</v>
      </c>
      <c r="CI38" s="28" t="s">
        <v>1333</v>
      </c>
      <c r="CJ38" s="30">
        <v>2.3208813930205343</v>
      </c>
    </row>
    <row r="39" spans="18:88" x14ac:dyDescent="0.25">
      <c r="CI39" s="28" t="s">
        <v>1334</v>
      </c>
      <c r="CJ39" s="30">
        <v>3.0364110924550509</v>
      </c>
    </row>
    <row r="40" spans="18:88" x14ac:dyDescent="0.25">
      <c r="AD40" s="19" t="s">
        <v>1373</v>
      </c>
      <c r="CI40" s="28" t="s">
        <v>1335</v>
      </c>
      <c r="CJ40" s="30">
        <v>3.5100903101702081</v>
      </c>
    </row>
    <row r="41" spans="18:88" x14ac:dyDescent="0.25">
      <c r="AD41" s="19" t="s">
        <v>1374</v>
      </c>
      <c r="BI41" s="31" t="s">
        <v>32</v>
      </c>
      <c r="BJ41" s="31" t="s">
        <v>31</v>
      </c>
      <c r="BK41" s="42" t="s">
        <v>1211</v>
      </c>
      <c r="BL41" s="31" t="s">
        <v>1206</v>
      </c>
      <c r="BM41" s="31" t="s">
        <v>1204</v>
      </c>
      <c r="BN41" s="31" t="s">
        <v>1207</v>
      </c>
    </row>
    <row r="42" spans="18:88" x14ac:dyDescent="0.25">
      <c r="BI42" s="28" t="s">
        <v>138</v>
      </c>
      <c r="BJ42" s="28">
        <v>2021</v>
      </c>
      <c r="BK42" s="28" t="str">
        <f>(BI42 &amp; "-" &amp; BJ42)</f>
        <v>March-2021</v>
      </c>
      <c r="BL42" s="28">
        <f>SUMIFS(Main_Data!$AF$1:$AF$373,Main_Data!$D$1:$D$373,Analysis!$BK42,Main_Data!$A$1:$A$373,"Rural+Urban")</f>
        <v>2039.3999999999999</v>
      </c>
      <c r="BM42" s="28">
        <f>SUMIFS(Main_Data!$AG$1:$AG$373,Main_Data!$D$1:$D$373,Analysis!$BK42,Main_Data!$A$1:$A$373,"Rural+Urban")</f>
        <v>462.1</v>
      </c>
      <c r="BN42" s="28">
        <f>SUMIFS(Main_Data!$AH$1:$AH$373,Main_Data!$D$1:$D$373,Analysis!$BK42,Main_Data!$A$1:$A$373,"Rural+Urban")</f>
        <v>1079.4999999999998</v>
      </c>
    </row>
    <row r="43" spans="18:88" x14ac:dyDescent="0.25">
      <c r="BI43" s="28" t="s">
        <v>154</v>
      </c>
      <c r="BJ43" s="28">
        <v>2021</v>
      </c>
      <c r="BK43" s="28" t="str">
        <f t="shared" ref="BK43:BK53" si="10">(BI43 &amp; "-" &amp; BJ43)</f>
        <v>April-2021</v>
      </c>
      <c r="BL43" s="28">
        <f>SUMIFS(Main_Data!$AF$1:$AF$373,Main_Data!$D$1:$D$373,Analysis!$BK43,Main_Data!$A$1:$A$373,"Rural+Urban")</f>
        <v>2064.1</v>
      </c>
      <c r="BM43" s="28">
        <f>SUMIFS(Main_Data!$AG$1:$AG$373,Main_Data!$D$1:$D$373,Analysis!$BK43,Main_Data!$A$1:$A$373,"Rural+Urban")</f>
        <v>464.6</v>
      </c>
      <c r="BN43" s="28">
        <f>SUMIFS(Main_Data!$AH$1:$AH$373,Main_Data!$D$1:$D$373,Analysis!$BK43,Main_Data!$A$1:$A$373,"Rural+Urban")</f>
        <v>1084</v>
      </c>
    </row>
    <row r="44" spans="18:88" ht="15.75" x14ac:dyDescent="0.25">
      <c r="AO44" s="26" t="s">
        <v>1369</v>
      </c>
      <c r="AP44" t="s">
        <v>42</v>
      </c>
      <c r="AQ44" t="s">
        <v>1363</v>
      </c>
      <c r="AS44" s="26" t="s">
        <v>1369</v>
      </c>
      <c r="AT44" t="s">
        <v>34</v>
      </c>
      <c r="AU44" t="s">
        <v>1364</v>
      </c>
      <c r="BI44" s="28" t="s">
        <v>167</v>
      </c>
      <c r="BJ44" s="28">
        <v>2021</v>
      </c>
      <c r="BK44" s="28" t="str">
        <f t="shared" si="10"/>
        <v>May-2021</v>
      </c>
      <c r="BL44" s="28">
        <f>SUMIFS(Main_Data!$AF$1:$AF$373,Main_Data!$D$1:$D$373,Analysis!$BK44,Main_Data!$A$1:$A$373,"Rural+Urban")</f>
        <v>2105.7000000000003</v>
      </c>
      <c r="BM44" s="28">
        <f>SUMIFS(Main_Data!$AG$1:$AG$373,Main_Data!$D$1:$D$373,Analysis!$BK44,Main_Data!$A$1:$A$373,"Rural+Urban")</f>
        <v>474.29999999999995</v>
      </c>
      <c r="BN44" s="28">
        <f>SUMIFS(Main_Data!$AH$1:$AH$373,Main_Data!$D$1:$D$373,Analysis!$BK44,Main_Data!$A$1:$A$373,"Rural+Urban")</f>
        <v>1101.8000000000002</v>
      </c>
    </row>
    <row r="45" spans="18:88" x14ac:dyDescent="0.25">
      <c r="AO45" s="27" t="s">
        <v>1326</v>
      </c>
      <c r="AP45">
        <v>187.1</v>
      </c>
      <c r="AQ45">
        <f>(AP45-AY4)/AY4*100</f>
        <v>1.1898323418063756</v>
      </c>
      <c r="AS45" s="27" t="s">
        <v>1326</v>
      </c>
      <c r="AT45">
        <v>219.4</v>
      </c>
      <c r="AU45">
        <f>(AT45-AQ4)/AQ4*100</f>
        <v>1.1059907834101408</v>
      </c>
      <c r="BI45" s="28" t="s">
        <v>177</v>
      </c>
      <c r="BJ45" s="28">
        <v>2021</v>
      </c>
      <c r="BK45" s="28" t="str">
        <f t="shared" si="10"/>
        <v>June-2021</v>
      </c>
      <c r="BL45" s="28">
        <f>SUMIFS(Main_Data!$AF$1:$AF$373,Main_Data!$D$1:$D$373,Analysis!$BK45,Main_Data!$A$1:$A$373,"Rural+Urban")</f>
        <v>2133.9</v>
      </c>
      <c r="BM45" s="28">
        <f>SUMIFS(Main_Data!$AG$1:$AG$373,Main_Data!$D$1:$D$373,Analysis!$BK45,Main_Data!$A$1:$A$373,"Rural+Urban")</f>
        <v>474.7</v>
      </c>
      <c r="BN45" s="28">
        <f>SUMIFS(Main_Data!$AH$1:$AH$373,Main_Data!$D$1:$D$373,Analysis!$BK45,Main_Data!$A$1:$A$373,"Rural+Urban")</f>
        <v>1104.8</v>
      </c>
    </row>
    <row r="46" spans="18:88" x14ac:dyDescent="0.25">
      <c r="AO46" s="27" t="s">
        <v>1327</v>
      </c>
      <c r="AP46">
        <v>190</v>
      </c>
      <c r="AQ46">
        <f>(AP46-AP45)/AP45*100</f>
        <v>1.5499732763228251</v>
      </c>
      <c r="AS46" s="27" t="s">
        <v>1327</v>
      </c>
      <c r="AT46">
        <v>213</v>
      </c>
      <c r="AU46">
        <f>(AT46-AT45)/AT45*100</f>
        <v>-2.9170464904284437</v>
      </c>
      <c r="BI46" s="28" t="s">
        <v>194</v>
      </c>
      <c r="BJ46" s="28">
        <v>2021</v>
      </c>
      <c r="BK46" s="28" t="str">
        <f t="shared" si="10"/>
        <v>July-2021</v>
      </c>
      <c r="BL46" s="28">
        <f>SUMIFS(Main_Data!$AF$1:$AF$373,Main_Data!$D$1:$D$373,Analysis!$BK46,Main_Data!$A$1:$A$373,"Rural+Urban")</f>
        <v>2147</v>
      </c>
      <c r="BM46" s="28">
        <f>SUMIFS(Main_Data!$AG$1:$AG$373,Main_Data!$D$1:$D$373,Analysis!$BK46,Main_Data!$A$1:$A$373,"Rural+Urban")</f>
        <v>477.29999999999995</v>
      </c>
      <c r="BN46" s="28">
        <f>SUMIFS(Main_Data!$AH$1:$AH$373,Main_Data!$D$1:$D$373,Analysis!$BK46,Main_Data!$A$1:$A$373,"Rural+Urban")</f>
        <v>1113.5</v>
      </c>
    </row>
    <row r="47" spans="18:88" x14ac:dyDescent="0.25">
      <c r="AO47" s="27" t="s">
        <v>1328</v>
      </c>
      <c r="AP47">
        <v>193.6</v>
      </c>
      <c r="AQ47">
        <f t="shared" ref="AQ47:AQ56" si="11">(AP47-AP46)/AP46*100</f>
        <v>1.8947368421052602</v>
      </c>
      <c r="AS47" s="27" t="s">
        <v>1328</v>
      </c>
      <c r="AT47">
        <v>206.5</v>
      </c>
      <c r="AU47">
        <f t="shared" ref="AU47:AU56" si="12">(AT47-AT46)/AT46*100</f>
        <v>-3.051643192488263</v>
      </c>
      <c r="BI47" s="28" t="s">
        <v>213</v>
      </c>
      <c r="BJ47" s="28">
        <v>2021</v>
      </c>
      <c r="BK47" s="28" t="str">
        <f t="shared" si="10"/>
        <v>August-2021</v>
      </c>
      <c r="BL47" s="28">
        <f>SUMIFS(Main_Data!$AF$1:$AF$373,Main_Data!$D$1:$D$373,Analysis!$BK47,Main_Data!$A$1:$A$373,"Rural+Urban")</f>
        <v>2142</v>
      </c>
      <c r="BM47" s="28">
        <f>SUMIFS(Main_Data!$AG$1:$AG$373,Main_Data!$D$1:$D$373,Analysis!$BK47,Main_Data!$A$1:$A$373,"Rural+Urban")</f>
        <v>483</v>
      </c>
      <c r="BN47" s="28">
        <f>SUMIFS(Main_Data!$AH$1:$AH$373,Main_Data!$D$1:$D$373,Analysis!$BK47,Main_Data!$A$1:$A$373,"Rural+Urban")</f>
        <v>1121.3</v>
      </c>
    </row>
    <row r="48" spans="18:88" x14ac:dyDescent="0.25">
      <c r="AO48" s="27" t="s">
        <v>1329</v>
      </c>
      <c r="AP48">
        <v>197.3</v>
      </c>
      <c r="AQ48">
        <f t="shared" si="11"/>
        <v>1.9111570247933973</v>
      </c>
      <c r="AS48" s="27" t="s">
        <v>1329</v>
      </c>
      <c r="AT48">
        <v>209.2</v>
      </c>
      <c r="AU48">
        <f t="shared" si="12"/>
        <v>1.3075060532687597</v>
      </c>
      <c r="BI48" s="28" t="s">
        <v>228</v>
      </c>
      <c r="BJ48" s="28">
        <v>2021</v>
      </c>
      <c r="BK48" s="28" t="str">
        <f t="shared" si="10"/>
        <v>September-2021</v>
      </c>
      <c r="BL48" s="28">
        <f>SUMIFS(Main_Data!$AF$1:$AF$373,Main_Data!$D$1:$D$373,Analysis!$BK48,Main_Data!$A$1:$A$373,"Rural+Urban")</f>
        <v>2142</v>
      </c>
      <c r="BM48" s="28">
        <f>SUMIFS(Main_Data!$AG$1:$AG$373,Main_Data!$D$1:$D$373,Analysis!$BK48,Main_Data!$A$1:$A$373,"Rural+Urban")</f>
        <v>483.2</v>
      </c>
      <c r="BN48" s="28">
        <f>SUMIFS(Main_Data!$AH$1:$AH$373,Main_Data!$D$1:$D$373,Analysis!$BK48,Main_Data!$A$1:$A$373,"Rural+Urban")</f>
        <v>1121.3</v>
      </c>
    </row>
    <row r="49" spans="41:76" ht="17.25" x14ac:dyDescent="0.25">
      <c r="AO49" s="27" t="s">
        <v>1330</v>
      </c>
      <c r="AP49">
        <v>199.9</v>
      </c>
      <c r="AQ49">
        <f t="shared" si="11"/>
        <v>1.3177901672579797</v>
      </c>
      <c r="AS49" s="27" t="s">
        <v>1330</v>
      </c>
      <c r="AT49">
        <v>210.9</v>
      </c>
      <c r="AU49">
        <f t="shared" si="12"/>
        <v>0.81261950286807705</v>
      </c>
      <c r="BA49" s="38"/>
      <c r="BB49" s="39"/>
      <c r="BC49" s="37"/>
      <c r="BD49" s="37"/>
      <c r="BE49" s="37"/>
      <c r="BF49" s="37"/>
      <c r="BG49" s="37"/>
      <c r="BI49" s="28" t="s">
        <v>238</v>
      </c>
      <c r="BJ49" s="28">
        <v>2021</v>
      </c>
      <c r="BK49" s="28" t="str">
        <f t="shared" si="10"/>
        <v>October-2021</v>
      </c>
      <c r="BL49" s="28">
        <f>SUMIFS(Main_Data!$AF$1:$AF$373,Main_Data!$D$1:$D$373,Analysis!$BK49,Main_Data!$A$1:$A$373,"Rural+Urban")</f>
        <v>2175.5</v>
      </c>
      <c r="BM49" s="28">
        <f>SUMIFS(Main_Data!$AG$1:$AG$373,Main_Data!$D$1:$D$373,Analysis!$BK49,Main_Data!$A$1:$A$373,"Rural+Urban")</f>
        <v>486.3</v>
      </c>
      <c r="BN49" s="28">
        <f>SUMIFS(Main_Data!$AH$1:$AH$373,Main_Data!$D$1:$D$373,Analysis!$BK49,Main_Data!$A$1:$A$373,"Rural+Urban")</f>
        <v>1127.5</v>
      </c>
    </row>
    <row r="50" spans="41:76" ht="17.25" x14ac:dyDescent="0.25">
      <c r="AO50" s="27" t="s">
        <v>1331</v>
      </c>
      <c r="AP50">
        <v>202.8</v>
      </c>
      <c r="AQ50">
        <f t="shared" si="11"/>
        <v>1.4507253626813434</v>
      </c>
      <c r="AS50" s="27" t="s">
        <v>1331</v>
      </c>
      <c r="AT50">
        <v>209.4</v>
      </c>
      <c r="AU50">
        <f t="shared" si="12"/>
        <v>-0.71123755334281646</v>
      </c>
      <c r="BA50" s="38"/>
      <c r="BB50" s="39"/>
      <c r="BC50" s="40"/>
      <c r="BD50" s="37"/>
      <c r="BE50" s="37"/>
      <c r="BF50" s="37"/>
      <c r="BG50" s="37"/>
      <c r="BI50" s="28" t="s">
        <v>264</v>
      </c>
      <c r="BJ50" s="28">
        <v>2021</v>
      </c>
      <c r="BK50" s="28" t="str">
        <f t="shared" si="10"/>
        <v>November-2021</v>
      </c>
      <c r="BL50" s="28">
        <f>SUMIFS(Main_Data!$AF$1:$AF$373,Main_Data!$D$1:$D$373,Analysis!$BK50,Main_Data!$A$1:$A$373,"Rural+Urban")</f>
        <v>2194.1</v>
      </c>
      <c r="BM50" s="28">
        <f>SUMIFS(Main_Data!$AG$1:$AG$373,Main_Data!$D$1:$D$373,Analysis!$BK50,Main_Data!$A$1:$A$373,"Rural+Urban")</f>
        <v>490.40000000000003</v>
      </c>
      <c r="BN50" s="28">
        <f>SUMIFS(Main_Data!$AH$1:$AH$373,Main_Data!$D$1:$D$373,Analysis!$BK50,Main_Data!$A$1:$A$373,"Rural+Urban")</f>
        <v>1131.7000000000003</v>
      </c>
    </row>
    <row r="51" spans="41:76" ht="17.25" x14ac:dyDescent="0.3">
      <c r="AO51" s="27" t="s">
        <v>1332</v>
      </c>
      <c r="AP51">
        <v>205.2</v>
      </c>
      <c r="AQ51">
        <f t="shared" si="11"/>
        <v>1.1834319526627106</v>
      </c>
      <c r="AS51" s="27" t="s">
        <v>1332</v>
      </c>
      <c r="AT51">
        <v>209</v>
      </c>
      <c r="AU51">
        <f t="shared" si="12"/>
        <v>-0.19102196752626824</v>
      </c>
      <c r="BA51" s="38"/>
      <c r="BB51" s="41"/>
      <c r="BI51" s="28" t="s">
        <v>273</v>
      </c>
      <c r="BJ51" s="28">
        <v>2021</v>
      </c>
      <c r="BK51" s="28" t="str">
        <f t="shared" si="10"/>
        <v>December-2021</v>
      </c>
      <c r="BL51" s="28">
        <f>SUMIFS(Main_Data!$AF$1:$AF$373,Main_Data!$D$1:$D$373,Analysis!$BK51,Main_Data!$A$1:$A$373,"Rural+Urban")</f>
        <v>2180.9</v>
      </c>
      <c r="BM51" s="28">
        <f>SUMIFS(Main_Data!$AG$1:$AG$373,Main_Data!$D$1:$D$373,Analysis!$BK51,Main_Data!$A$1:$A$373,"Rural+Urban")</f>
        <v>494.2</v>
      </c>
      <c r="BN51" s="28">
        <f>SUMIFS(Main_Data!$AH$1:$AH$373,Main_Data!$D$1:$D$373,Analysis!$BK51,Main_Data!$A$1:$A$373,"Rural+Urban")</f>
        <v>1136.0999999999999</v>
      </c>
      <c r="BV51">
        <v>21275.500000000007</v>
      </c>
    </row>
    <row r="52" spans="41:76" ht="21" x14ac:dyDescent="0.35">
      <c r="AO52" s="27" t="s">
        <v>1333</v>
      </c>
      <c r="AP52">
        <v>208.4</v>
      </c>
      <c r="AQ52">
        <f t="shared" si="11"/>
        <v>1.5594541910331468</v>
      </c>
      <c r="AS52" s="27" t="s">
        <v>1333</v>
      </c>
      <c r="AT52">
        <v>210.7</v>
      </c>
      <c r="AU52">
        <f t="shared" si="12"/>
        <v>0.81339712918659746</v>
      </c>
      <c r="BI52" s="28" t="s">
        <v>62</v>
      </c>
      <c r="BJ52" s="28">
        <v>2021</v>
      </c>
      <c r="BK52" s="28" t="str">
        <f t="shared" si="10"/>
        <v>January-2021</v>
      </c>
      <c r="BL52" s="28">
        <f>SUMIFS(Main_Data!$AF$1:$AF$373,Main_Data!$D$1:$D$373,Analysis!$BK52,Main_Data!$A$1:$A$373,"Rural+Urban")</f>
        <v>2076.5</v>
      </c>
      <c r="BM52" s="28">
        <f>SUMIFS(Main_Data!$AG$1:$AG$373,Main_Data!$D$1:$D$373,Analysis!$BK52,Main_Data!$A$1:$A$373,"Rural+Urban")</f>
        <v>455.8</v>
      </c>
      <c r="BN52" s="28">
        <f>SUMIFS(Main_Data!$AH$1:$AH$373,Main_Data!$D$1:$D$373,Analysis!$BK52,Main_Data!$A$1:$A$373,"Rural+Urban")</f>
        <v>1068.7</v>
      </c>
      <c r="BT52" s="20" t="s">
        <v>1397</v>
      </c>
    </row>
    <row r="53" spans="41:76" x14ac:dyDescent="0.25">
      <c r="AO53" s="27" t="s">
        <v>1334</v>
      </c>
      <c r="AP53">
        <v>209.7</v>
      </c>
      <c r="AQ53">
        <f t="shared" si="11"/>
        <v>0.62380038387715109</v>
      </c>
      <c r="AS53" s="27" t="s">
        <v>1334</v>
      </c>
      <c r="AT53">
        <v>207.7</v>
      </c>
      <c r="AU53">
        <f t="shared" si="12"/>
        <v>-1.423825344091125</v>
      </c>
      <c r="BI53" s="28" t="s">
        <v>116</v>
      </c>
      <c r="BJ53" s="28">
        <v>2021</v>
      </c>
      <c r="BK53" s="28" t="str">
        <f t="shared" si="10"/>
        <v>February-2021</v>
      </c>
      <c r="BL53" s="28">
        <f>SUMIFS(Main_Data!$AF$1:$AF$373,Main_Data!$D$1:$D$373,Analysis!$BK53,Main_Data!$A$1:$A$373,"Rural+Urban")</f>
        <v>2039.3000000000002</v>
      </c>
      <c r="BM53" s="28">
        <f>SUMIFS(Main_Data!$AG$1:$AG$373,Main_Data!$D$1:$D$373,Analysis!$BK53,Main_Data!$A$1:$A$373,"Rural+Urban")</f>
        <v>460.40000000000003</v>
      </c>
      <c r="BN53" s="28">
        <f>SUMIFS(Main_Data!$AH$1:$AH$373,Main_Data!$D$1:$D$373,Analysis!$BK53,Main_Data!$A$1:$A$373,"Rural+Urban")</f>
        <v>1077.5000000000002</v>
      </c>
    </row>
    <row r="54" spans="41:76" x14ac:dyDescent="0.25">
      <c r="AO54" s="27" t="s">
        <v>1335</v>
      </c>
      <c r="AP54">
        <v>209.7</v>
      </c>
      <c r="AQ54">
        <f t="shared" si="11"/>
        <v>0</v>
      </c>
      <c r="AS54" s="27" t="s">
        <v>1335</v>
      </c>
      <c r="AT54">
        <v>207.7</v>
      </c>
      <c r="AU54">
        <f t="shared" si="12"/>
        <v>0</v>
      </c>
      <c r="BL54">
        <f>SUM(BL42:BL53)</f>
        <v>25440.399999999998</v>
      </c>
      <c r="BM54">
        <f>SUM(BM42:BM53)</f>
        <v>5706.2999999999993</v>
      </c>
      <c r="BN54">
        <f>SUM(BN42:BN53)</f>
        <v>13267.700000000003</v>
      </c>
      <c r="BO54">
        <f>SUM(BL54:BN54)</f>
        <v>44414.400000000001</v>
      </c>
      <c r="BT54" s="53" t="s">
        <v>32</v>
      </c>
      <c r="BU54" s="53" t="s">
        <v>31</v>
      </c>
      <c r="BV54" s="53" t="s">
        <v>1211</v>
      </c>
      <c r="BW54" s="53" t="s">
        <v>1206</v>
      </c>
      <c r="BX54" s="53" t="s">
        <v>1363</v>
      </c>
    </row>
    <row r="55" spans="41:76" x14ac:dyDescent="0.25">
      <c r="AO55" s="27" t="s">
        <v>1336</v>
      </c>
      <c r="AP55">
        <v>212.9</v>
      </c>
      <c r="AQ55">
        <f t="shared" si="11"/>
        <v>1.5259895088221351</v>
      </c>
      <c r="AS55" s="27" t="s">
        <v>1336</v>
      </c>
      <c r="AT55">
        <v>209.3</v>
      </c>
      <c r="AU55">
        <f t="shared" si="12"/>
        <v>0.77034183919115207</v>
      </c>
      <c r="BL55">
        <f>SUM(BL42:BL47)</f>
        <v>12632.1</v>
      </c>
      <c r="BM55">
        <f>SUM(BM42:BM47)</f>
        <v>2836</v>
      </c>
      <c r="BN55">
        <f>SUM(BN42:BN47)</f>
        <v>6604.9000000000005</v>
      </c>
      <c r="BO55">
        <f>SUM(BL55:BN55)</f>
        <v>22073</v>
      </c>
      <c r="BT55" s="28" t="s">
        <v>138</v>
      </c>
      <c r="BU55" s="28">
        <v>2019</v>
      </c>
      <c r="BV55" s="28" t="s">
        <v>1288</v>
      </c>
      <c r="BW55" s="28">
        <v>20163.7</v>
      </c>
      <c r="BX55" s="28">
        <f>(BW55-BV51)/BV51*100</f>
        <v>-5.2257291250499689</v>
      </c>
    </row>
    <row r="56" spans="41:76" x14ac:dyDescent="0.25">
      <c r="AO56" s="27" t="s">
        <v>1337</v>
      </c>
      <c r="AP56">
        <v>218</v>
      </c>
      <c r="AQ56">
        <f t="shared" si="11"/>
        <v>2.3954908407703117</v>
      </c>
      <c r="AS56" s="27" t="s">
        <v>1337</v>
      </c>
      <c r="AT56">
        <v>214.3</v>
      </c>
      <c r="AU56">
        <f t="shared" si="12"/>
        <v>2.3889154323936932</v>
      </c>
      <c r="BT56" s="28" t="s">
        <v>138</v>
      </c>
      <c r="BU56" s="28">
        <v>2020</v>
      </c>
      <c r="BV56" s="27" t="str">
        <f>BT56&amp; " -" &amp;BU56</f>
        <v>March -2020</v>
      </c>
      <c r="BW56" s="28">
        <v>21309.8</v>
      </c>
      <c r="BX56" s="28">
        <f>(BW56-BW55)/BW55*100</f>
        <v>5.683976651110652</v>
      </c>
    </row>
    <row r="57" spans="41:76" x14ac:dyDescent="0.25">
      <c r="BT57" s="28" t="s">
        <v>138</v>
      </c>
      <c r="BU57" s="28">
        <v>2021</v>
      </c>
      <c r="BV57" s="27" t="str">
        <f>BT57&amp; " -"  &amp;BU57</f>
        <v>March -2021</v>
      </c>
      <c r="BW57" s="28">
        <v>25440.399999999998</v>
      </c>
      <c r="BX57" s="28">
        <f>(BW57-BW56)/BW56*100</f>
        <v>19.38357000065697</v>
      </c>
    </row>
    <row r="60" spans="41:76" x14ac:dyDescent="0.25">
      <c r="BW60">
        <v>5149.1000000000013</v>
      </c>
    </row>
    <row r="61" spans="41:76" x14ac:dyDescent="0.25">
      <c r="BT61" s="53" t="s">
        <v>32</v>
      </c>
      <c r="BU61" s="53" t="s">
        <v>31</v>
      </c>
      <c r="BV61" s="53" t="s">
        <v>1211</v>
      </c>
      <c r="BW61" s="53" t="s">
        <v>1204</v>
      </c>
      <c r="BX61" s="53" t="s">
        <v>1363</v>
      </c>
    </row>
    <row r="62" spans="41:76" x14ac:dyDescent="0.25">
      <c r="BI62" s="31" t="s">
        <v>32</v>
      </c>
      <c r="BJ62" s="31" t="s">
        <v>31</v>
      </c>
      <c r="BK62" s="42" t="s">
        <v>1211</v>
      </c>
      <c r="BL62" s="31" t="s">
        <v>1206</v>
      </c>
      <c r="BM62" s="31" t="s">
        <v>1204</v>
      </c>
      <c r="BN62" s="31" t="s">
        <v>1207</v>
      </c>
      <c r="BT62" s="28" t="s">
        <v>138</v>
      </c>
      <c r="BU62" s="28">
        <v>2019</v>
      </c>
      <c r="BV62" s="28" t="s">
        <v>1288</v>
      </c>
      <c r="BW62" s="28">
        <v>4804.6999999999989</v>
      </c>
      <c r="BX62" s="28">
        <f>(BW62-BW60)/BW60*100</f>
        <v>-6.6885475131576833</v>
      </c>
    </row>
    <row r="63" spans="41:76" x14ac:dyDescent="0.25">
      <c r="BI63" s="28" t="s">
        <v>138</v>
      </c>
      <c r="BJ63" s="28">
        <v>2018</v>
      </c>
      <c r="BK63" s="28" t="str">
        <f>(BI63 &amp; "-" &amp; BJ63)</f>
        <v>March-2018</v>
      </c>
      <c r="BL63" s="28">
        <f>SUMIFS(Main_Data!$AF$1:$AF$373,Main_Data!$D$1:$D$373,Analysis!$BK63,Main_Data!$A$1:$A$373,"Rural+Urban")</f>
        <v>1756</v>
      </c>
      <c r="BM63" s="28">
        <f>SUMIFS(Main_Data!$AG$1:$AG$373,Main_Data!$D$1:$D$373,Analysis!$BK63,Main_Data!$A$1:$A$373,"Rural+Urban")</f>
        <v>423.6</v>
      </c>
      <c r="BN63" s="28">
        <f>SUMIFS(Main_Data!$AH$1:$AH$373,Main_Data!$D$1:$D$373,Analysis!$BK63,Main_Data!$A$1:$A$373,"Rural+Urban")</f>
        <v>919.59999999999991</v>
      </c>
      <c r="BT63" s="28" t="s">
        <v>138</v>
      </c>
      <c r="BU63" s="28">
        <v>2020</v>
      </c>
      <c r="BV63" s="28" t="str">
        <f>BT63&amp;" -" &amp;BU63</f>
        <v>March -2020</v>
      </c>
      <c r="BW63" s="28">
        <v>4477.2</v>
      </c>
      <c r="BX63" s="28">
        <f>(BW63-BW62)/BW62*100</f>
        <v>-6.8162424292879722</v>
      </c>
    </row>
    <row r="64" spans="41:76" ht="15.75" x14ac:dyDescent="0.25">
      <c r="AO64" s="26" t="s">
        <v>1369</v>
      </c>
      <c r="AP64" s="31" t="s">
        <v>1363</v>
      </c>
      <c r="AS64" s="26" t="s">
        <v>1369</v>
      </c>
      <c r="AT64" s="31" t="s">
        <v>1364</v>
      </c>
      <c r="BI64" s="28" t="s">
        <v>154</v>
      </c>
      <c r="BJ64" s="28">
        <v>2018</v>
      </c>
      <c r="BK64" s="28" t="str">
        <f t="shared" ref="BK64:BK74" si="13">(BI64 &amp; "-" &amp; BJ64)</f>
        <v>April-2018</v>
      </c>
      <c r="BL64" s="28">
        <f>SUMIFS(Main_Data!$AF$1:$AF$373,Main_Data!$D$1:$D$373,Analysis!$BK64,Main_Data!$A$1:$A$373,"Rural+Urban")</f>
        <v>1757.1000000000001</v>
      </c>
      <c r="BM64" s="28">
        <f>SUMIFS(Main_Data!$AG$1:$AG$373,Main_Data!$D$1:$D$373,Analysis!$BK64,Main_Data!$A$1:$A$373,"Rural+Urban")</f>
        <v>426</v>
      </c>
      <c r="BN64" s="28">
        <f>SUMIFS(Main_Data!$AH$1:$AH$373,Main_Data!$D$1:$D$373,Analysis!$BK64,Main_Data!$A$1:$A$373,"Rural+Urban")</f>
        <v>926.89999999999986</v>
      </c>
      <c r="BT64" s="28" t="s">
        <v>138</v>
      </c>
      <c r="BU64" s="28">
        <v>2021</v>
      </c>
      <c r="BV64" s="28" t="str">
        <f>BT64&amp;" -" &amp;BU64</f>
        <v>March -2021</v>
      </c>
      <c r="BW64" s="28">
        <v>5706.2999999999993</v>
      </c>
      <c r="BX64" s="28">
        <f>(BW64-BW63)/BW63*100</f>
        <v>27.452425623157318</v>
      </c>
    </row>
    <row r="65" spans="41:76" x14ac:dyDescent="0.25">
      <c r="AO65" s="27" t="s">
        <v>1326</v>
      </c>
      <c r="AP65" s="30">
        <v>1.1898323418063756</v>
      </c>
      <c r="AS65" s="27" t="s">
        <v>1326</v>
      </c>
      <c r="AT65" s="30">
        <v>1.1059907834101408</v>
      </c>
      <c r="BI65" s="28" t="s">
        <v>167</v>
      </c>
      <c r="BJ65" s="28">
        <v>2018</v>
      </c>
      <c r="BK65" s="28" t="str">
        <f t="shared" si="13"/>
        <v>May-2018</v>
      </c>
      <c r="BL65" s="28">
        <f>SUMIFS(Main_Data!$AF$1:$AF$373,Main_Data!$D$1:$D$373,Analysis!$BK65,Main_Data!$A$1:$A$373,"Rural+Urban")</f>
        <v>1759.8</v>
      </c>
      <c r="BM65" s="28">
        <f>SUMIFS(Main_Data!$AG$1:$AG$373,Main_Data!$D$1:$D$373,Analysis!$BK65,Main_Data!$A$1:$A$373,"Rural+Urban")</f>
        <v>428.09999999999997</v>
      </c>
      <c r="BN65" s="28">
        <f>SUMIFS(Main_Data!$AH$1:$AH$373,Main_Data!$D$1:$D$373,Analysis!$BK65,Main_Data!$A$1:$A$373,"Rural+Urban")</f>
        <v>932.19999999999993</v>
      </c>
    </row>
    <row r="66" spans="41:76" x14ac:dyDescent="0.25">
      <c r="AO66" s="27" t="s">
        <v>1327</v>
      </c>
      <c r="AP66" s="30">
        <v>1.5499732763228251</v>
      </c>
      <c r="AS66" s="27" t="s">
        <v>1327</v>
      </c>
      <c r="AT66" s="30">
        <v>-2.9170464904284437</v>
      </c>
      <c r="BI66" s="28" t="s">
        <v>177</v>
      </c>
      <c r="BJ66" s="28">
        <v>2018</v>
      </c>
      <c r="BK66" s="28" t="str">
        <f t="shared" si="13"/>
        <v>June-2018</v>
      </c>
      <c r="BL66" s="28">
        <f>SUMIFS(Main_Data!$AF$1:$AF$373,Main_Data!$D$1:$D$373,Analysis!$BK66,Main_Data!$A$1:$A$373,"Rural+Urban")</f>
        <v>1774.1000000000001</v>
      </c>
      <c r="BM66" s="28">
        <f>SUMIFS(Main_Data!$AG$1:$AG$373,Main_Data!$D$1:$D$373,Analysis!$BK66,Main_Data!$A$1:$A$373,"Rural+Urban")</f>
        <v>429.7</v>
      </c>
      <c r="BN66" s="28">
        <f>SUMIFS(Main_Data!$AH$1:$AH$373,Main_Data!$D$1:$D$373,Analysis!$BK66,Main_Data!$A$1:$A$373,"Rural+Urban")</f>
        <v>935.90000000000009</v>
      </c>
      <c r="BW66">
        <v>11270.699999999999</v>
      </c>
    </row>
    <row r="67" spans="41:76" x14ac:dyDescent="0.25">
      <c r="AO67" s="27" t="s">
        <v>1328</v>
      </c>
      <c r="AP67" s="30">
        <v>1.8947368421052602</v>
      </c>
      <c r="AS67" s="27" t="s">
        <v>1328</v>
      </c>
      <c r="AT67" s="30">
        <v>-3.051643192488263</v>
      </c>
      <c r="BI67" s="28" t="s">
        <v>194</v>
      </c>
      <c r="BJ67" s="28">
        <v>2018</v>
      </c>
      <c r="BK67" s="28" t="str">
        <f t="shared" si="13"/>
        <v>July-2018</v>
      </c>
      <c r="BL67" s="28">
        <f>SUMIFS(Main_Data!$AF$1:$AF$373,Main_Data!$D$1:$D$373,Analysis!$BK67,Main_Data!$A$1:$A$373,"Rural+Urban")</f>
        <v>1795.3</v>
      </c>
      <c r="BM67" s="28">
        <f>SUMIFS(Main_Data!$AG$1:$AG$373,Main_Data!$D$1:$D$373,Analysis!$BK67,Main_Data!$A$1:$A$373,"Rural+Urban")</f>
        <v>430.80000000000007</v>
      </c>
      <c r="BN67" s="28">
        <f>SUMIFS(Main_Data!$AH$1:$AH$373,Main_Data!$D$1:$D$373,Analysis!$BK67,Main_Data!$A$1:$A$373,"Rural+Urban")</f>
        <v>940.3</v>
      </c>
      <c r="BT67" s="54" t="s">
        <v>32</v>
      </c>
      <c r="BU67" s="54" t="s">
        <v>31</v>
      </c>
      <c r="BV67" s="54" t="s">
        <v>1211</v>
      </c>
      <c r="BW67" s="54" t="s">
        <v>1207</v>
      </c>
      <c r="BX67" s="54" t="s">
        <v>1363</v>
      </c>
    </row>
    <row r="68" spans="41:76" x14ac:dyDescent="0.25">
      <c r="AO68" s="27" t="s">
        <v>1329</v>
      </c>
      <c r="AP68" s="30">
        <v>1.9111570247933973</v>
      </c>
      <c r="AS68" s="27" t="s">
        <v>1329</v>
      </c>
      <c r="AT68" s="30">
        <v>1.3075060532687597</v>
      </c>
      <c r="BI68" s="28" t="s">
        <v>213</v>
      </c>
      <c r="BJ68" s="28">
        <v>2018</v>
      </c>
      <c r="BK68" s="28" t="str">
        <f t="shared" si="13"/>
        <v>August-2018</v>
      </c>
      <c r="BL68" s="28">
        <f>SUMIFS(Main_Data!$AF$1:$AF$373,Main_Data!$D$1:$D$373,Analysis!$BK68,Main_Data!$A$1:$A$373,"Rural+Urban")</f>
        <v>1798.7000000000003</v>
      </c>
      <c r="BM68" s="28">
        <f>SUMIFS(Main_Data!$AG$1:$AG$373,Main_Data!$D$1:$D$373,Analysis!$BK68,Main_Data!$A$1:$A$373,"Rural+Urban")</f>
        <v>432.20000000000005</v>
      </c>
      <c r="BN68" s="28">
        <f>SUMIFS(Main_Data!$AH$1:$AH$373,Main_Data!$D$1:$D$373,Analysis!$BK68,Main_Data!$A$1:$A$373,"Rural+Urban")</f>
        <v>945</v>
      </c>
      <c r="BT68" s="28" t="s">
        <v>138</v>
      </c>
      <c r="BU68" s="28">
        <v>2019</v>
      </c>
      <c r="BV68" s="28" t="s">
        <v>1288</v>
      </c>
      <c r="BW68" s="28">
        <v>10857.000000000002</v>
      </c>
      <c r="BX68" s="28">
        <f>(BW68-BW66)/BW66*100</f>
        <v>-3.6705794671138188</v>
      </c>
    </row>
    <row r="69" spans="41:76" x14ac:dyDescent="0.25">
      <c r="AO69" s="27" t="s">
        <v>1330</v>
      </c>
      <c r="AP69" s="30">
        <v>1.3177901672579797</v>
      </c>
      <c r="AS69" s="27" t="s">
        <v>1330</v>
      </c>
      <c r="AT69" s="30">
        <v>0.81261950286807705</v>
      </c>
      <c r="BI69" s="28" t="s">
        <v>228</v>
      </c>
      <c r="BJ69" s="28">
        <v>2018</v>
      </c>
      <c r="BK69" s="28" t="str">
        <f t="shared" si="13"/>
        <v>September-2018</v>
      </c>
      <c r="BL69" s="28">
        <f>SUMIFS(Main_Data!$AF$1:$AF$373,Main_Data!$D$1:$D$373,Analysis!$BK69,Main_Data!$A$1:$A$373,"Rural+Urban")</f>
        <v>1779.5</v>
      </c>
      <c r="BM69" s="28">
        <f>SUMIFS(Main_Data!$AG$1:$AG$373,Main_Data!$D$1:$D$373,Analysis!$BK69,Main_Data!$A$1:$A$373,"Rural+Urban")</f>
        <v>433.29999999999995</v>
      </c>
      <c r="BN69" s="28">
        <f>SUMIFS(Main_Data!$AH$1:$AH$373,Main_Data!$D$1:$D$373,Analysis!$BK69,Main_Data!$A$1:$A$373,"Rural+Urban")</f>
        <v>950.39999999999986</v>
      </c>
      <c r="BT69" s="28" t="s">
        <v>138</v>
      </c>
      <c r="BU69" s="28">
        <v>2020</v>
      </c>
      <c r="BV69" s="28" t="str">
        <f>BT69&amp; "-" &amp;BU69</f>
        <v>March-2020</v>
      </c>
      <c r="BW69" s="28">
        <v>10564.399999999998</v>
      </c>
      <c r="BX69" s="28">
        <f>(BW69-BW68)/BW68*100</f>
        <v>-2.6950354609929441</v>
      </c>
    </row>
    <row r="70" spans="41:76" x14ac:dyDescent="0.25">
      <c r="AO70" s="27" t="s">
        <v>1331</v>
      </c>
      <c r="AP70" s="30">
        <v>1.4507253626813434</v>
      </c>
      <c r="AS70" s="27" t="s">
        <v>1331</v>
      </c>
      <c r="AT70" s="30">
        <v>-0.71123755334281646</v>
      </c>
      <c r="BI70" s="28" t="s">
        <v>238</v>
      </c>
      <c r="BJ70" s="28">
        <v>2018</v>
      </c>
      <c r="BK70" s="28" t="str">
        <f t="shared" si="13"/>
        <v>October-2018</v>
      </c>
      <c r="BL70" s="28">
        <f>SUMIFS(Main_Data!$AF$1:$AF$373,Main_Data!$D$1:$D$373,Analysis!$BK70,Main_Data!$A$1:$A$373,"Rural+Urban")</f>
        <v>1776.2</v>
      </c>
      <c r="BM70" s="28">
        <f>SUMIFS(Main_Data!$AG$1:$AG$373,Main_Data!$D$1:$D$373,Analysis!$BK70,Main_Data!$A$1:$A$373,"Rural+Urban")</f>
        <v>434</v>
      </c>
      <c r="BN70" s="28">
        <f>SUMIFS(Main_Data!$AH$1:$AH$373,Main_Data!$D$1:$D$373,Analysis!$BK70,Main_Data!$A$1:$A$373,"Rural+Urban")</f>
        <v>962.39999999999986</v>
      </c>
      <c r="BT70" s="28" t="s">
        <v>138</v>
      </c>
      <c r="BU70" s="28">
        <v>2021</v>
      </c>
      <c r="BV70" s="28" t="str">
        <f>BT70&amp; "-" &amp;BU70</f>
        <v>March-2021</v>
      </c>
      <c r="BW70" s="28">
        <v>13267.700000000003</v>
      </c>
      <c r="BX70" s="28">
        <f>(BW70-BW69)/BW69*100</f>
        <v>25.588769830752391</v>
      </c>
    </row>
    <row r="71" spans="41:76" x14ac:dyDescent="0.25">
      <c r="AO71" s="27" t="s">
        <v>1332</v>
      </c>
      <c r="AP71" s="30">
        <v>1.1834319526627106</v>
      </c>
      <c r="AS71" s="27" t="s">
        <v>1332</v>
      </c>
      <c r="AT71" s="30">
        <v>-0.19102196752626824</v>
      </c>
      <c r="BI71" s="28" t="s">
        <v>264</v>
      </c>
      <c r="BJ71" s="28">
        <v>2018</v>
      </c>
      <c r="BK71" s="28" t="str">
        <f t="shared" si="13"/>
        <v>November-2018</v>
      </c>
      <c r="BL71" s="28">
        <f>SUMIFS(Main_Data!$AF$1:$AF$373,Main_Data!$D$1:$D$373,Analysis!$BK71,Main_Data!$A$1:$A$373,"Rural+Urban")</f>
        <v>1775.7000000000003</v>
      </c>
      <c r="BM71" s="28">
        <f>SUMIFS(Main_Data!$AG$1:$AG$373,Main_Data!$D$1:$D$373,Analysis!$BK71,Main_Data!$A$1:$A$373,"Rural+Urban")</f>
        <v>433.8</v>
      </c>
      <c r="BN71" s="28">
        <f>SUMIFS(Main_Data!$AH$1:$AH$373,Main_Data!$D$1:$D$373,Analysis!$BK71,Main_Data!$A$1:$A$373,"Rural+Urban")</f>
        <v>962.39999999999986</v>
      </c>
    </row>
    <row r="72" spans="41:76" x14ac:dyDescent="0.25">
      <c r="AO72" s="27" t="s">
        <v>1333</v>
      </c>
      <c r="AP72" s="30">
        <v>1.5594541910331468</v>
      </c>
      <c r="AS72" s="27" t="s">
        <v>1333</v>
      </c>
      <c r="AT72" s="30">
        <v>0.81339712918659746</v>
      </c>
      <c r="BI72" s="28" t="s">
        <v>273</v>
      </c>
      <c r="BJ72" s="28">
        <v>2018</v>
      </c>
      <c r="BK72" s="28" t="str">
        <f t="shared" si="13"/>
        <v>December-2018</v>
      </c>
      <c r="BL72" s="28">
        <f>SUMIFS(Main_Data!$AF$1:$AF$373,Main_Data!$D$1:$D$373,Analysis!$BK72,Main_Data!$A$1:$A$373,"Rural+Urban")</f>
        <v>1762.7999999999997</v>
      </c>
      <c r="BM72" s="28">
        <f>SUMIFS(Main_Data!$AG$1:$AG$373,Main_Data!$D$1:$D$373,Analysis!$BK72,Main_Data!$A$1:$A$373,"Rural+Urban")</f>
        <v>434.3</v>
      </c>
      <c r="BN72" s="28">
        <f>SUMIFS(Main_Data!$AH$1:$AH$373,Main_Data!$D$1:$D$373,Analysis!$BK72,Main_Data!$A$1:$A$373,"Rural+Urban")</f>
        <v>967.59999999999991</v>
      </c>
    </row>
    <row r="73" spans="41:76" x14ac:dyDescent="0.25">
      <c r="AO73" s="27" t="s">
        <v>1334</v>
      </c>
      <c r="AP73" s="30">
        <v>0.62380038387715109</v>
      </c>
      <c r="AS73" s="27" t="s">
        <v>1334</v>
      </c>
      <c r="AT73" s="30">
        <v>-1.423825344091125</v>
      </c>
      <c r="BI73" s="28" t="s">
        <v>62</v>
      </c>
      <c r="BJ73" s="28">
        <v>2018</v>
      </c>
      <c r="BK73" s="28" t="str">
        <f t="shared" si="13"/>
        <v>January-2018</v>
      </c>
      <c r="BL73" s="28">
        <f>SUMIFS(Main_Data!$AF$1:$AF$373,Main_Data!$D$1:$D$373,Analysis!$BK73,Main_Data!$A$1:$A$373,"Rural+Urban")</f>
        <v>1779.9</v>
      </c>
      <c r="BM73" s="28">
        <f>SUMIFS(Main_Data!$AG$1:$AG$373,Main_Data!$D$1:$D$373,Analysis!$BK73,Main_Data!$A$1:$A$373,"Rural+Urban")</f>
        <v>421.3</v>
      </c>
      <c r="BN73" s="28">
        <f>SUMIFS(Main_Data!$AH$1:$AH$373,Main_Data!$D$1:$D$373,Analysis!$BK73,Main_Data!$A$1:$A$373,"Rural+Urban")</f>
        <v>912.6</v>
      </c>
    </row>
    <row r="74" spans="41:76" x14ac:dyDescent="0.25">
      <c r="AO74" s="27" t="s">
        <v>1335</v>
      </c>
      <c r="AP74" s="30">
        <v>0</v>
      </c>
      <c r="AS74" s="27" t="s">
        <v>1335</v>
      </c>
      <c r="AT74" s="30">
        <v>0</v>
      </c>
      <c r="BI74" s="28" t="s">
        <v>116</v>
      </c>
      <c r="BJ74" s="28">
        <v>2018</v>
      </c>
      <c r="BK74" s="28" t="str">
        <f t="shared" si="13"/>
        <v>February-2018</v>
      </c>
      <c r="BL74" s="28">
        <f>SUMIFS(Main_Data!$AF$1:$AF$373,Main_Data!$D$1:$D$373,Analysis!$BK74,Main_Data!$A$1:$A$373,"Rural+Urban")</f>
        <v>1760.3999999999996</v>
      </c>
      <c r="BM74" s="28">
        <f>SUMIFS(Main_Data!$AG$1:$AG$373,Main_Data!$D$1:$D$373,Analysis!$BK74,Main_Data!$A$1:$A$373,"Rural+Urban")</f>
        <v>422</v>
      </c>
      <c r="BN74" s="28">
        <f>SUMIFS(Main_Data!$AH$1:$AH$373,Main_Data!$D$1:$D$373,Analysis!$BK74,Main_Data!$A$1:$A$373,"Rural+Urban")</f>
        <v>915.40000000000009</v>
      </c>
    </row>
    <row r="75" spans="41:76" x14ac:dyDescent="0.25">
      <c r="AO75" s="27" t="s">
        <v>1336</v>
      </c>
      <c r="AP75" s="30">
        <v>1.5259895088221351</v>
      </c>
      <c r="AS75" s="27" t="s">
        <v>1336</v>
      </c>
      <c r="AT75" s="30">
        <v>0.77034183919115207</v>
      </c>
      <c r="BL75">
        <f>SUM(BL63:BL74)</f>
        <v>21275.500000000007</v>
      </c>
      <c r="BM75">
        <f>SUM(BM63:BM74)</f>
        <v>5149.1000000000013</v>
      </c>
      <c r="BN75">
        <f>SUM(BN63:BN74)</f>
        <v>11270.699999999999</v>
      </c>
      <c r="BO75">
        <f>SUM(BL75:BN75)</f>
        <v>37695.30000000001</v>
      </c>
    </row>
    <row r="76" spans="41:76" x14ac:dyDescent="0.25">
      <c r="AO76" s="27" t="s">
        <v>1337</v>
      </c>
      <c r="AP76" s="30">
        <v>2.3954908407703117</v>
      </c>
      <c r="AS76" s="27" t="s">
        <v>1337</v>
      </c>
      <c r="AT76" s="30">
        <v>2.3889154323936932</v>
      </c>
      <c r="BL76">
        <f>SUM(BL63:BL68)</f>
        <v>10641.000000000002</v>
      </c>
      <c r="BM76">
        <f>SUM(BM63:BM68)</f>
        <v>2570.4000000000005</v>
      </c>
      <c r="BN76">
        <f>SUM(BN63:BN68)</f>
        <v>5599.9</v>
      </c>
      <c r="BO76">
        <f>SUM(BL76:BN76)</f>
        <v>18811.300000000003</v>
      </c>
    </row>
    <row r="77" spans="41:76" x14ac:dyDescent="0.25">
      <c r="BT77" s="54" t="s">
        <v>1211</v>
      </c>
      <c r="BU77" s="54" t="s">
        <v>1400</v>
      </c>
    </row>
    <row r="78" spans="41:76" x14ac:dyDescent="0.25">
      <c r="BT78" s="28" t="s">
        <v>1288</v>
      </c>
      <c r="BU78" s="28">
        <v>-5.2257291250499689</v>
      </c>
    </row>
    <row r="79" spans="41:76" x14ac:dyDescent="0.25">
      <c r="BT79" s="28" t="s">
        <v>1398</v>
      </c>
      <c r="BU79" s="28">
        <v>5.683976651110652</v>
      </c>
    </row>
    <row r="80" spans="41:76" x14ac:dyDescent="0.25">
      <c r="BT80" s="28" t="s">
        <v>1399</v>
      </c>
      <c r="BU80" s="28">
        <v>19.38357000065697</v>
      </c>
    </row>
    <row r="84" spans="72:73" x14ac:dyDescent="0.25">
      <c r="BT84" s="54" t="s">
        <v>1211</v>
      </c>
      <c r="BU84" s="54" t="s">
        <v>1401</v>
      </c>
    </row>
    <row r="85" spans="72:73" x14ac:dyDescent="0.25">
      <c r="BT85" s="28" t="s">
        <v>1288</v>
      </c>
      <c r="BU85" s="28">
        <v>-6.6885475131576833</v>
      </c>
    </row>
    <row r="86" spans="72:73" x14ac:dyDescent="0.25">
      <c r="BT86" s="28" t="s">
        <v>1398</v>
      </c>
      <c r="BU86" s="28">
        <v>-6.8162424292879722</v>
      </c>
    </row>
    <row r="87" spans="72:73" x14ac:dyDescent="0.25">
      <c r="BT87" s="27" t="s">
        <v>1311</v>
      </c>
      <c r="BU87" s="28">
        <v>27.452425623157318</v>
      </c>
    </row>
    <row r="90" spans="72:73" x14ac:dyDescent="0.25">
      <c r="BT90" s="54" t="s">
        <v>1211</v>
      </c>
      <c r="BU90" s="54" t="s">
        <v>1402</v>
      </c>
    </row>
    <row r="91" spans="72:73" x14ac:dyDescent="0.25">
      <c r="BT91" s="28" t="s">
        <v>1288</v>
      </c>
      <c r="BU91" s="28">
        <v>-3.6705794671138188</v>
      </c>
    </row>
    <row r="92" spans="72:73" x14ac:dyDescent="0.25">
      <c r="BT92" s="28" t="s">
        <v>1299</v>
      </c>
      <c r="BU92" s="28">
        <v>-2.6950354609929441</v>
      </c>
    </row>
    <row r="93" spans="72:73" x14ac:dyDescent="0.25">
      <c r="BT93" s="28" t="s">
        <v>1311</v>
      </c>
      <c r="BU93" s="28">
        <v>25.588769830752391</v>
      </c>
    </row>
  </sheetData>
  <mergeCells count="2">
    <mergeCell ref="R3:T3"/>
    <mergeCell ref="BS23:BU24"/>
  </mergeCells>
  <conditionalFormatting sqref="S28:S33">
    <cfRule type="colorScale" priority="10">
      <colorScale>
        <cfvo type="min"/>
        <cfvo type="percentile" val="50"/>
        <cfvo type="max"/>
        <color rgb="FFF8696B"/>
        <color rgb="FFFFEB84"/>
        <color rgb="FF63BE7B"/>
      </colorScale>
    </cfRule>
  </conditionalFormatting>
  <conditionalFormatting sqref="AB7:AB18">
    <cfRule type="colorScale" priority="9">
      <colorScale>
        <cfvo type="min"/>
        <cfvo type="percentile" val="50"/>
        <cfvo type="max"/>
        <color rgb="FFF8696B"/>
        <color rgb="FFFFEB84"/>
        <color rgb="FF63BE7B"/>
      </colorScale>
    </cfRule>
  </conditionalFormatting>
  <conditionalFormatting sqref="AB24:AB35">
    <cfRule type="colorScale" priority="8">
      <colorScale>
        <cfvo type="min"/>
        <cfvo type="percentile" val="50"/>
        <cfvo type="max"/>
        <color rgb="FFF8696B"/>
        <color rgb="FFFFEB84"/>
        <color rgb="FF63BE7B"/>
      </colorScale>
    </cfRule>
  </conditionalFormatting>
  <conditionalFormatting sqref="AF7:AF18">
    <cfRule type="colorScale" priority="7">
      <colorScale>
        <cfvo type="min"/>
        <cfvo type="percentile" val="50"/>
        <cfvo type="max"/>
        <color rgb="FFF8696B"/>
        <color rgb="FFFFEB84"/>
        <color rgb="FF63BE7B"/>
      </colorScale>
    </cfRule>
  </conditionalFormatting>
  <conditionalFormatting sqref="AP65:AP76">
    <cfRule type="colorScale" priority="6">
      <colorScale>
        <cfvo type="min"/>
        <cfvo type="percentile" val="50"/>
        <cfvo type="max"/>
        <color rgb="FFF8696B"/>
        <color rgb="FFFFEB84"/>
        <color rgb="FF63BE7B"/>
      </colorScale>
    </cfRule>
  </conditionalFormatting>
  <conditionalFormatting sqref="AT65:AT76">
    <cfRule type="colorScale" priority="5">
      <colorScale>
        <cfvo type="min"/>
        <cfvo type="percentile" val="50"/>
        <cfvo type="max"/>
        <color rgb="FFF8696B"/>
        <color rgb="FFFFEB84"/>
        <color rgb="FF63BE7B"/>
      </colorScale>
    </cfRule>
  </conditionalFormatting>
  <conditionalFormatting sqref="BU78:BU80">
    <cfRule type="colorScale" priority="3">
      <colorScale>
        <cfvo type="min"/>
        <cfvo type="percentile" val="50"/>
        <cfvo type="max"/>
        <color rgb="FFF8696B"/>
        <color rgb="FFFFEB84"/>
        <color rgb="FF63BE7B"/>
      </colorScale>
    </cfRule>
  </conditionalFormatting>
  <conditionalFormatting sqref="BU85:BU87">
    <cfRule type="colorScale" priority="2">
      <colorScale>
        <cfvo type="min"/>
        <cfvo type="percentile" val="50"/>
        <cfvo type="max"/>
        <color rgb="FFF8696B"/>
        <color rgb="FFFFEB84"/>
        <color rgb="FF63BE7B"/>
      </colorScale>
    </cfRule>
  </conditionalFormatting>
  <conditionalFormatting sqref="BU91:BU93">
    <cfRule type="colorScale" priority="1">
      <colorScale>
        <cfvo type="min"/>
        <cfvo type="percentile" val="50"/>
        <cfvo type="max"/>
        <color rgb="FFF8696B"/>
        <color rgb="FFFFEB84"/>
        <color rgb="FF63BE7B"/>
      </colorScale>
    </cfRule>
  </conditionalFormatting>
  <conditionalFormatting sqref="BY26:BY28">
    <cfRule type="colorScale" priority="4">
      <colorScale>
        <cfvo type="min"/>
        <cfvo type="percentile" val="50"/>
        <cfvo type="max"/>
        <color rgb="FFF8696B"/>
        <color rgb="FFFFEB84"/>
        <color rgb="FF63BE7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4171B-EA9E-4781-ABA8-331CD221515A}">
  <dimension ref="C45:K128"/>
  <sheetViews>
    <sheetView showGridLines="0" tabSelected="1" topLeftCell="A139" zoomScale="96" zoomScaleNormal="265" workbookViewId="0">
      <selection activeCell="J82" sqref="J82"/>
    </sheetView>
  </sheetViews>
  <sheetFormatPr defaultRowHeight="15" x14ac:dyDescent="0.25"/>
  <cols>
    <col min="4" max="4" width="10.7109375" bestFit="1" customWidth="1"/>
  </cols>
  <sheetData>
    <row r="45" spans="3:3" ht="19.5" x14ac:dyDescent="0.25">
      <c r="C45" s="33"/>
    </row>
    <row r="64" spans="3:4" ht="19.5" x14ac:dyDescent="0.25">
      <c r="C64" s="35"/>
      <c r="D64" s="34"/>
    </row>
    <row r="65" spans="3:9" ht="19.5" x14ac:dyDescent="0.3">
      <c r="D65" s="36"/>
    </row>
    <row r="67" spans="3:9" ht="17.25" x14ac:dyDescent="0.25">
      <c r="C67" s="38"/>
      <c r="D67" s="39"/>
      <c r="E67" s="37"/>
      <c r="F67" s="37"/>
      <c r="G67" s="37"/>
      <c r="H67" s="37"/>
      <c r="I67" s="37"/>
    </row>
    <row r="68" spans="3:9" ht="17.25" x14ac:dyDescent="0.25">
      <c r="C68" s="38"/>
      <c r="D68" s="39"/>
      <c r="E68" s="40"/>
      <c r="F68" s="37"/>
      <c r="G68" s="37"/>
      <c r="H68" s="37"/>
      <c r="I68" s="37"/>
    </row>
    <row r="69" spans="3:9" ht="16.149999999999999" customHeight="1" x14ac:dyDescent="0.3">
      <c r="C69" s="38"/>
      <c r="D69" s="41"/>
    </row>
    <row r="128" spans="11:11" x14ac:dyDescent="0.25">
      <c r="K128" s="55"/>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6C3A2D-D576-4411-AE02-335F68A901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Raw_Data</vt:lpstr>
      <vt:lpstr>Main_Data</vt:lpstr>
      <vt:lpstr>CorrelCrudeoil</vt:lpstr>
      <vt:lpstr>Problem_Statement</vt:lpstr>
      <vt:lpstr>Crude_Oil_Data</vt:lpstr>
      <vt:lpstr>Data Cleaning</vt:lpstr>
      <vt:lpstr>EDA</vt:lpstr>
      <vt:lpstr>Analysis</vt:lpstr>
      <vt:lpstr>Communication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royal</dc:creator>
  <cp:lastModifiedBy>Nagamani Kapilavai</cp:lastModifiedBy>
  <dcterms:created xsi:type="dcterms:W3CDTF">2024-06-06T19:35:52Z</dcterms:created>
  <dcterms:modified xsi:type="dcterms:W3CDTF">2025-04-13T15:49:38Z</dcterms:modified>
</cp:coreProperties>
</file>