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65\Downloads\"/>
    </mc:Choice>
  </mc:AlternateContent>
  <xr:revisionPtr revIDLastSave="0" documentId="13_ncr:1_{BDB97A5E-649C-4276-BCD8-ACE7B2AA4A5B}" xr6:coauthVersionLast="36" xr6:coauthVersionMax="36" xr10:uidLastSave="{00000000-0000-0000-0000-000000000000}"/>
  <bookViews>
    <workbookView xWindow="0" yWindow="0" windowWidth="28800" windowHeight="12225" activeTab="3" xr2:uid="{5F915189-58D1-4FD4-84AE-1B8029213DF1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solver_adj" localSheetId="2" hidden="1">Лист3!$B$13:$C$13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Лист3!$F$13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4" l="1"/>
  <c r="Q8" i="4"/>
  <c r="U7" i="4"/>
  <c r="T7" i="4"/>
  <c r="Q7" i="4"/>
  <c r="N8" i="4" l="1"/>
  <c r="N9" i="4"/>
  <c r="N10" i="4"/>
  <c r="N11" i="4"/>
  <c r="N12" i="4"/>
  <c r="N13" i="4"/>
  <c r="N14" i="4"/>
  <c r="N15" i="4"/>
  <c r="N16" i="4"/>
  <c r="N17" i="4"/>
  <c r="N18" i="4"/>
  <c r="N19" i="4"/>
  <c r="N7" i="4"/>
  <c r="H12" i="4"/>
  <c r="G11" i="4"/>
  <c r="G10" i="4"/>
  <c r="G9" i="4"/>
  <c r="B14" i="4"/>
  <c r="B8" i="4"/>
  <c r="B9" i="4"/>
  <c r="B10" i="4"/>
  <c r="B11" i="4"/>
  <c r="B12" i="4"/>
  <c r="B13" i="4"/>
  <c r="B7" i="4"/>
  <c r="E13" i="3" l="1"/>
  <c r="D13" i="3"/>
  <c r="B47" i="2"/>
  <c r="D44" i="2"/>
  <c r="D43" i="2"/>
  <c r="D42" i="2"/>
  <c r="G38" i="2" a="1"/>
  <c r="G38" i="2" s="1"/>
  <c r="G33" i="2" a="1"/>
  <c r="G33" i="2" s="1"/>
  <c r="G28" i="2" a="1"/>
  <c r="G28" i="2" s="1"/>
  <c r="G23" i="2" a="1"/>
  <c r="G23" i="2" s="1"/>
  <c r="F15" i="2" a="1"/>
  <c r="F15" i="2" s="1"/>
  <c r="C15" i="2" a="1"/>
  <c r="C15" i="2" s="1"/>
  <c r="H10" i="2" a="1"/>
  <c r="H10" i="2" s="1"/>
  <c r="C10" i="2" a="1"/>
  <c r="C10" i="2" s="1"/>
  <c r="B8" i="1"/>
  <c r="B9" i="1"/>
  <c r="B10" i="1"/>
  <c r="B11" i="1"/>
  <c r="B12" i="1"/>
  <c r="B13" i="1"/>
  <c r="B14" i="1"/>
  <c r="B15" i="1"/>
  <c r="B16" i="1"/>
  <c r="B26" i="1"/>
  <c r="B25" i="1"/>
  <c r="G26" i="1"/>
  <c r="G25" i="1"/>
  <c r="F13" i="3" l="1"/>
  <c r="F17" i="2"/>
  <c r="F16" i="2"/>
  <c r="C17" i="2"/>
  <c r="C16" i="2"/>
  <c r="I10" i="2"/>
  <c r="J12" i="2"/>
  <c r="I12" i="2"/>
  <c r="H12" i="2"/>
  <c r="J11" i="2"/>
  <c r="I11" i="2"/>
  <c r="H11" i="2"/>
  <c r="J10" i="2"/>
  <c r="D12" i="2"/>
  <c r="E11" i="2"/>
  <c r="D11" i="2"/>
  <c r="E10" i="2"/>
  <c r="D10" i="2"/>
  <c r="E12" i="2"/>
  <c r="C12" i="2"/>
  <c r="C11" i="2"/>
</calcChain>
</file>

<file path=xl/sharedStrings.xml><?xml version="1.0" encoding="utf-8"?>
<sst xmlns="http://schemas.openxmlformats.org/spreadsheetml/2006/main" count="54" uniqueCount="42">
  <si>
    <t xml:space="preserve">РЕШЕНИЕ МАТЕМАТИЧЕСКИХ ЗАДАЧ </t>
  </si>
  <si>
    <t>№ 1.РЕШЕНИЕ НЕЛИНЕЙНОГО УРАВНЕНИЯ</t>
  </si>
  <si>
    <t>Сергушов Павел ПМ22-4. Вариант 21</t>
  </si>
  <si>
    <t>Отделение корней табличным способом</t>
  </si>
  <si>
    <t>x</t>
  </si>
  <si>
    <t>Y(x)</t>
  </si>
  <si>
    <t>Точность 0,01</t>
  </si>
  <si>
    <t>y</t>
  </si>
  <si>
    <t>Точность 0,0001</t>
  </si>
  <si>
    <t>Система линейных уравнений</t>
  </si>
  <si>
    <t>A</t>
  </si>
  <si>
    <t>B</t>
  </si>
  <si>
    <t>Обратная матрица</t>
  </si>
  <si>
    <t>Умножениена исходную</t>
  </si>
  <si>
    <t>Решение системы</t>
  </si>
  <si>
    <t>Проверка</t>
  </si>
  <si>
    <t>x1</t>
  </si>
  <si>
    <t>x2</t>
  </si>
  <si>
    <t>x3</t>
  </si>
  <si>
    <t>Формула Крамера</t>
  </si>
  <si>
    <t>det</t>
  </si>
  <si>
    <t>det1</t>
  </si>
  <si>
    <t>det2</t>
  </si>
  <si>
    <t>det3</t>
  </si>
  <si>
    <t>Решение системы нелинейных уравнений</t>
  </si>
  <si>
    <t>График</t>
  </si>
  <si>
    <t>Точка1</t>
  </si>
  <si>
    <t>f1(x,y)</t>
  </si>
  <si>
    <t>f2(x,y)</t>
  </si>
  <si>
    <t>f1^2+f2^2</t>
  </si>
  <si>
    <t>ВЫЧИСЛЕНИЕ ОПРЕДЕЛЁННОГО ИНТЕГРАЛА</t>
  </si>
  <si>
    <t>a</t>
  </si>
  <si>
    <t>b</t>
  </si>
  <si>
    <t>h</t>
  </si>
  <si>
    <t>arg</t>
  </si>
  <si>
    <t>func</t>
  </si>
  <si>
    <t xml:space="preserve">ip = </t>
  </si>
  <si>
    <t>it</t>
  </si>
  <si>
    <t xml:space="preserve">|It-Ip| </t>
  </si>
  <si>
    <t>Ip =</t>
  </si>
  <si>
    <t xml:space="preserve">It = </t>
  </si>
  <si>
    <t>|It - Ip|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</si>
</sst>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3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4" fillId="0" borderId="0" xfId="3"/>
    <xf numFmtId="0" fontId="0" fillId="0" borderId="0" xfId="0" applyAlignment="1">
      <alignment horizontal="right"/>
    </xf>
    <xf numFmtId="0" fontId="4" fillId="0" borderId="0" xfId="3"/>
    <xf numFmtId="0" fontId="0" fillId="4" borderId="0" xfId="0" applyFill="1"/>
    <xf numFmtId="0" fontId="4" fillId="0" borderId="0" xfId="3"/>
    <xf numFmtId="0" fontId="4" fillId="0" borderId="0" xfId="3"/>
  </cellXfs>
  <cellStyles count="4">
    <cellStyle name="Нейтральный" xfId="2" builtinId="28"/>
    <cellStyle name="Обычный" xfId="0" builtinId="0"/>
    <cellStyle name="Обычный 2" xfId="3" xr:uid="{00000000-0005-0000-0000-00002F000000}"/>
    <cellStyle name="Хороший" xfId="1" builtinId="26"/>
  </cellStyles>
  <dxfs count="0"/>
  <tableStyles count="1" defaultTableStyle="TableStyleMedium2" defaultPivotStyle="PivotStyleLight16">
    <tableStyle name="Стиль таблицы 1" pivot="0" count="0" xr9:uid="{98B5A185-3580-4E45-A0F9-4BF00B3110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47625</xdr:rowOff>
    </xdr:from>
    <xdr:to>
      <xdr:col>3</xdr:col>
      <xdr:colOff>467010</xdr:colOff>
      <xdr:row>3</xdr:row>
      <xdr:rowOff>95283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28718F8-3351-4F3E-B8DF-D09C43EDB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476250"/>
          <a:ext cx="2038635" cy="238158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5</xdr:row>
      <xdr:rowOff>1</xdr:rowOff>
    </xdr:from>
    <xdr:to>
      <xdr:col>20</xdr:col>
      <xdr:colOff>419101</xdr:colOff>
      <xdr:row>28</xdr:row>
      <xdr:rowOff>183827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AC2C779-3F2D-45C0-B9D6-29FEC5DED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1" y="1000126"/>
          <a:ext cx="6515100" cy="45653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533730</xdr:colOff>
      <xdr:row>4</xdr:row>
      <xdr:rowOff>19106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2C69399-D018-4879-A01B-68950EB8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362530" cy="400106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2</xdr:row>
      <xdr:rowOff>57150</xdr:rowOff>
    </xdr:from>
    <xdr:to>
      <xdr:col>17</xdr:col>
      <xdr:colOff>80496</xdr:colOff>
      <xdr:row>18</xdr:row>
      <xdr:rowOff>39832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A3B6C85-1B81-4A28-B6C7-12E77FDFB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9150" y="438150"/>
          <a:ext cx="5814546" cy="30306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13</xdr:col>
      <xdr:colOff>38100</xdr:colOff>
      <xdr:row>4</xdr:row>
      <xdr:rowOff>64998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8CDE7D8-DF2B-49A0-BC22-90BBD4379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428625"/>
          <a:ext cx="4914900" cy="4459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10</xdr:col>
      <xdr:colOff>313388</xdr:colOff>
      <xdr:row>33</xdr:row>
      <xdr:rowOff>54428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5A1964-EC59-455E-93DF-04B04FDEB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1607" y="3102429"/>
          <a:ext cx="3374995" cy="32929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B20EEC-8881-41E4-AAC5-6C10BAF1503A}" name="Таблица3" displayName="Таблица3" ref="A7:B16" totalsRowShown="0">
  <autoFilter ref="A7:B16" xr:uid="{946B5B99-2EB4-41BF-86FB-5171303BD446}"/>
  <tableColumns count="2">
    <tableColumn id="1" xr3:uid="{B73478AF-3C8F-4856-9C1E-36B3BD376860}" name="x"/>
    <tableColumn id="2" xr3:uid="{11CEC3C7-2BC7-42F5-B031-B2FDFEC13D31}" name="Y(x)">
      <calculatedColumnFormula>2*A8^4 +A8^2 - 10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5EBC-DF88-4006-90CE-7623DC3C0D51}">
  <dimension ref="A1:I26"/>
  <sheetViews>
    <sheetView workbookViewId="0">
      <selection activeCell="F26" sqref="F26"/>
    </sheetView>
  </sheetViews>
  <sheetFormatPr defaultRowHeight="15" x14ac:dyDescent="0.25"/>
  <sheetData>
    <row r="1" spans="1:9" ht="18.75" x14ac:dyDescent="0.3">
      <c r="A1" s="1" t="s">
        <v>0</v>
      </c>
      <c r="I1" t="s">
        <v>2</v>
      </c>
    </row>
    <row r="2" spans="1:9" x14ac:dyDescent="0.25">
      <c r="A2" t="s">
        <v>1</v>
      </c>
    </row>
    <row r="6" spans="1:9" x14ac:dyDescent="0.25">
      <c r="A6" t="s">
        <v>3</v>
      </c>
    </row>
    <row r="7" spans="1:9" x14ac:dyDescent="0.25">
      <c r="A7" t="s">
        <v>4</v>
      </c>
      <c r="B7" t="s">
        <v>5</v>
      </c>
    </row>
    <row r="8" spans="1:9" x14ac:dyDescent="0.25">
      <c r="A8">
        <v>-2</v>
      </c>
      <c r="B8">
        <f>2*A25^4 +A25^2 - 10</f>
        <v>-4.2329877782698588E-4</v>
      </c>
    </row>
    <row r="9" spans="1:9" x14ac:dyDescent="0.25">
      <c r="A9" s="2">
        <v>-1.5</v>
      </c>
      <c r="B9" s="2">
        <f t="shared" ref="B9:B16" si="0">2*A9^4 +A9^2 - 10</f>
        <v>2.375</v>
      </c>
    </row>
    <row r="10" spans="1:9" x14ac:dyDescent="0.25">
      <c r="A10">
        <v>-1</v>
      </c>
      <c r="B10">
        <f t="shared" si="0"/>
        <v>-7</v>
      </c>
    </row>
    <row r="11" spans="1:9" x14ac:dyDescent="0.25">
      <c r="A11">
        <v>-0.5</v>
      </c>
      <c r="B11">
        <f t="shared" si="0"/>
        <v>-9.625</v>
      </c>
    </row>
    <row r="12" spans="1:9" x14ac:dyDescent="0.25">
      <c r="A12">
        <v>0</v>
      </c>
      <c r="B12">
        <f t="shared" si="0"/>
        <v>-10</v>
      </c>
    </row>
    <row r="13" spans="1:9" x14ac:dyDescent="0.25">
      <c r="A13">
        <v>0.5</v>
      </c>
      <c r="B13">
        <f t="shared" si="0"/>
        <v>-9.625</v>
      </c>
    </row>
    <row r="14" spans="1:9" x14ac:dyDescent="0.25">
      <c r="A14">
        <v>1</v>
      </c>
      <c r="B14">
        <f t="shared" si="0"/>
        <v>-7</v>
      </c>
    </row>
    <row r="15" spans="1:9" x14ac:dyDescent="0.25">
      <c r="A15" s="3">
        <v>1.5</v>
      </c>
      <c r="B15" s="3">
        <f t="shared" si="0"/>
        <v>2.375</v>
      </c>
    </row>
    <row r="16" spans="1:9" x14ac:dyDescent="0.25">
      <c r="A16">
        <v>2</v>
      </c>
      <c r="B16">
        <f t="shared" si="0"/>
        <v>26</v>
      </c>
    </row>
    <row r="22" spans="1:7" x14ac:dyDescent="0.25">
      <c r="A22" t="s">
        <v>6</v>
      </c>
      <c r="F22" t="s">
        <v>8</v>
      </c>
    </row>
    <row r="24" spans="1:7" x14ac:dyDescent="0.25">
      <c r="A24" t="s">
        <v>4</v>
      </c>
      <c r="B24" t="s">
        <v>7</v>
      </c>
      <c r="F24" t="s">
        <v>4</v>
      </c>
      <c r="G24" t="s">
        <v>7</v>
      </c>
    </row>
    <row r="25" spans="1:7" x14ac:dyDescent="0.25">
      <c r="A25">
        <v>1.4141969333550652</v>
      </c>
      <c r="B25">
        <f>2*A25^4 +A25^2 - 10</f>
        <v>-4.2329877782698588E-4</v>
      </c>
      <c r="F25">
        <v>1.4142135841391583</v>
      </c>
      <c r="G25">
        <f>2*F25^4 +F25^2 - 10</f>
        <v>5.5407352661518416E-7</v>
      </c>
    </row>
    <row r="26" spans="1:7" x14ac:dyDescent="0.25">
      <c r="A26">
        <v>-1.4141969333550652</v>
      </c>
      <c r="B26">
        <f>2*A26^4 +A26^2 - 10</f>
        <v>-4.2329877782698588E-4</v>
      </c>
      <c r="F26">
        <v>-1.4142135841391583</v>
      </c>
      <c r="G26">
        <f>2*F26^4 +F26^2 - 10</f>
        <v>5.5407352661518416E-7</v>
      </c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38CD-37C5-4028-B618-A41988E5E275}">
  <dimension ref="A1:J49"/>
  <sheetViews>
    <sheetView topLeftCell="A22" workbookViewId="0">
      <selection activeCell="D51" sqref="D51"/>
    </sheetView>
  </sheetViews>
  <sheetFormatPr defaultRowHeight="15" x14ac:dyDescent="0.25"/>
  <cols>
    <col min="8" max="8" width="12.7109375" bestFit="1" customWidth="1"/>
    <col min="9" max="10" width="9.28515625" bestFit="1" customWidth="1"/>
  </cols>
  <sheetData>
    <row r="1" spans="1:10" x14ac:dyDescent="0.25">
      <c r="A1" t="s">
        <v>9</v>
      </c>
    </row>
    <row r="3" spans="1:10" x14ac:dyDescent="0.25">
      <c r="B3" s="4" t="s">
        <v>10</v>
      </c>
      <c r="G3" s="4" t="s">
        <v>11</v>
      </c>
    </row>
    <row r="4" spans="1:10" x14ac:dyDescent="0.25">
      <c r="C4" s="5">
        <v>-1.7</v>
      </c>
      <c r="D4" s="5">
        <v>1.2</v>
      </c>
      <c r="E4" s="5">
        <v>4.5</v>
      </c>
      <c r="H4" s="5">
        <v>-6.2</v>
      </c>
    </row>
    <row r="5" spans="1:10" x14ac:dyDescent="0.25">
      <c r="C5" s="5">
        <v>2.8</v>
      </c>
      <c r="D5" s="5">
        <v>4.9000000000000004</v>
      </c>
      <c r="E5" s="5">
        <v>1.8</v>
      </c>
      <c r="H5" s="5">
        <v>-4.5999999999999996</v>
      </c>
    </row>
    <row r="6" spans="1:10" x14ac:dyDescent="0.25">
      <c r="C6" s="5">
        <v>-1.3</v>
      </c>
      <c r="D6" s="5">
        <v>-1.9</v>
      </c>
      <c r="E6" s="5">
        <v>3.9</v>
      </c>
      <c r="H6" s="5">
        <v>-5.2</v>
      </c>
    </row>
    <row r="8" spans="1:10" x14ac:dyDescent="0.25">
      <c r="A8" t="s">
        <v>12</v>
      </c>
      <c r="H8" t="s">
        <v>13</v>
      </c>
    </row>
    <row r="10" spans="1:10" x14ac:dyDescent="0.25">
      <c r="C10" s="5">
        <f t="array" ref="C10:E12">MINVERSE(C4:E6)</f>
        <v>-0.45526188166828324</v>
      </c>
      <c r="D10" s="5">
        <v>0.26733753637245394</v>
      </c>
      <c r="E10" s="5">
        <v>0.40191561590688663</v>
      </c>
      <c r="H10" s="5">
        <f t="array" ref="H10:J12">MMULT(C4:E6,C10:E12)</f>
        <v>0.99999999999999989</v>
      </c>
      <c r="I10" s="5">
        <v>0</v>
      </c>
      <c r="J10" s="5">
        <v>0</v>
      </c>
    </row>
    <row r="11" spans="1:10" x14ac:dyDescent="0.25">
      <c r="C11" s="5">
        <v>0.26794374393792431</v>
      </c>
      <c r="D11" s="5">
        <v>1.5761396702230812E-2</v>
      </c>
      <c r="E11" s="5">
        <v>-0.31644034917555774</v>
      </c>
      <c r="H11" s="6">
        <v>-4.163336342344337E-17</v>
      </c>
      <c r="I11" s="5">
        <v>1</v>
      </c>
      <c r="J11" s="5">
        <v>0</v>
      </c>
    </row>
    <row r="12" spans="1:10" x14ac:dyDescent="0.25">
      <c r="C12" s="5">
        <v>-2.1217264791464623E-2</v>
      </c>
      <c r="D12" s="5">
        <v>9.6791141286776614E-2</v>
      </c>
      <c r="E12" s="5">
        <v>0.23621888134497257</v>
      </c>
      <c r="H12" s="6">
        <v>5.5511151231257827E-17</v>
      </c>
      <c r="I12" s="6">
        <v>1.1102230246251565E-16</v>
      </c>
      <c r="J12" s="5">
        <v>1</v>
      </c>
    </row>
    <row r="14" spans="1:10" x14ac:dyDescent="0.25">
      <c r="A14" t="s">
        <v>14</v>
      </c>
      <c r="E14" t="s">
        <v>15</v>
      </c>
    </row>
    <row r="15" spans="1:10" x14ac:dyDescent="0.25">
      <c r="B15" s="5" t="s">
        <v>16</v>
      </c>
      <c r="C15" s="5">
        <f t="array" ref="C15:C17">MMULT(C10:E12,H4:H6)</f>
        <v>-0.49709020368574253</v>
      </c>
      <c r="F15" s="5">
        <f t="array" ref="F15:F17">MMULT(C4:E6,C15:C17)</f>
        <v>-6.1999999999999984</v>
      </c>
    </row>
    <row r="16" spans="1:10" x14ac:dyDescent="0.25">
      <c r="B16" s="5" t="s">
        <v>17</v>
      </c>
      <c r="C16" s="5">
        <v>-8.8263821532492237E-2</v>
      </c>
      <c r="F16" s="5">
        <v>-4.5999999999999996</v>
      </c>
    </row>
    <row r="17" spans="1:7" x14ac:dyDescent="0.25">
      <c r="B17" s="5" t="s">
        <v>18</v>
      </c>
      <c r="C17" s="5">
        <v>-1.542030391205949</v>
      </c>
      <c r="F17" s="5">
        <v>-5.2000000000000011</v>
      </c>
    </row>
    <row r="20" spans="1:7" x14ac:dyDescent="0.25">
      <c r="A20" t="s">
        <v>19</v>
      </c>
    </row>
    <row r="22" spans="1:7" x14ac:dyDescent="0.25">
      <c r="B22" s="5">
        <v>-1.7</v>
      </c>
      <c r="C22" s="5">
        <v>1.2</v>
      </c>
      <c r="D22" s="5">
        <v>4.5</v>
      </c>
    </row>
    <row r="23" spans="1:7" x14ac:dyDescent="0.25">
      <c r="B23" s="5">
        <v>2.8</v>
      </c>
      <c r="C23" s="5">
        <v>4.9000000000000004</v>
      </c>
      <c r="D23" s="5">
        <v>1.8</v>
      </c>
      <c r="F23" t="s">
        <v>20</v>
      </c>
      <c r="G23">
        <f t="array" ref="G23">MDETERM(B22:D24)</f>
        <v>-49.488</v>
      </c>
    </row>
    <row r="24" spans="1:7" x14ac:dyDescent="0.25">
      <c r="B24" s="5">
        <v>-1.3</v>
      </c>
      <c r="C24" s="5">
        <v>-1.9</v>
      </c>
      <c r="D24" s="5">
        <v>3.9</v>
      </c>
    </row>
    <row r="27" spans="1:7" x14ac:dyDescent="0.25">
      <c r="B27" s="5">
        <v>-6.2</v>
      </c>
      <c r="C27" s="5">
        <v>1.2</v>
      </c>
      <c r="D27" s="5">
        <v>4.5</v>
      </c>
    </row>
    <row r="28" spans="1:7" x14ac:dyDescent="0.25">
      <c r="B28" s="5">
        <v>-4.5999999999999996</v>
      </c>
      <c r="C28" s="5">
        <v>4.9000000000000004</v>
      </c>
      <c r="D28" s="5">
        <v>1.8</v>
      </c>
      <c r="F28" t="s">
        <v>21</v>
      </c>
      <c r="G28">
        <f t="array" ref="G28">MDETERM(B27:D29)</f>
        <v>24.6</v>
      </c>
    </row>
    <row r="29" spans="1:7" x14ac:dyDescent="0.25">
      <c r="B29" s="5">
        <v>-5.2</v>
      </c>
      <c r="C29" s="5">
        <v>-1.9</v>
      </c>
      <c r="D29" s="5">
        <v>3.9</v>
      </c>
    </row>
    <row r="32" spans="1:7" x14ac:dyDescent="0.25">
      <c r="B32" s="5">
        <v>-1.7</v>
      </c>
      <c r="C32" s="5">
        <v>-6.2</v>
      </c>
      <c r="D32" s="5">
        <v>4.5</v>
      </c>
    </row>
    <row r="33" spans="1:7" x14ac:dyDescent="0.25">
      <c r="B33" s="5">
        <v>2.8</v>
      </c>
      <c r="C33" s="5">
        <v>-4.5999999999999996</v>
      </c>
      <c r="D33" s="5">
        <v>1.8</v>
      </c>
      <c r="F33" t="s">
        <v>22</v>
      </c>
      <c r="G33">
        <f t="array" ref="G33">MDETERM(B32:D34)</f>
        <v>4.3680000000000012</v>
      </c>
    </row>
    <row r="34" spans="1:7" x14ac:dyDescent="0.25">
      <c r="B34" s="5">
        <v>-1.3</v>
      </c>
      <c r="C34" s="5">
        <v>-5.2</v>
      </c>
      <c r="D34" s="5">
        <v>3.9</v>
      </c>
    </row>
    <row r="37" spans="1:7" x14ac:dyDescent="0.25">
      <c r="B37" s="5">
        <v>-1.7</v>
      </c>
      <c r="C37" s="5">
        <v>1.2</v>
      </c>
      <c r="D37" s="5">
        <v>-6.2</v>
      </c>
    </row>
    <row r="38" spans="1:7" x14ac:dyDescent="0.25">
      <c r="B38" s="5">
        <v>2.8</v>
      </c>
      <c r="C38" s="5">
        <v>4.9000000000000004</v>
      </c>
      <c r="D38" s="5">
        <v>-4.5999999999999996</v>
      </c>
      <c r="F38" t="s">
        <v>23</v>
      </c>
      <c r="G38">
        <f t="array" ref="G38">MDETERM(B37:D39)</f>
        <v>76.311999999999998</v>
      </c>
    </row>
    <row r="39" spans="1:7" x14ac:dyDescent="0.25">
      <c r="B39" s="5">
        <v>-1.3</v>
      </c>
      <c r="C39" s="5">
        <v>-1.9</v>
      </c>
      <c r="D39" s="5">
        <v>-5.2</v>
      </c>
    </row>
    <row r="41" spans="1:7" x14ac:dyDescent="0.25">
      <c r="A41" t="s">
        <v>14</v>
      </c>
    </row>
    <row r="42" spans="1:7" x14ac:dyDescent="0.25">
      <c r="C42" t="s">
        <v>16</v>
      </c>
      <c r="D42" s="5">
        <f>G28/G23</f>
        <v>-0.49709020368574203</v>
      </c>
    </row>
    <row r="43" spans="1:7" x14ac:dyDescent="0.25">
      <c r="C43" t="s">
        <v>17</v>
      </c>
      <c r="D43" s="5">
        <f>G33/G23</f>
        <v>-8.8263821532492751E-2</v>
      </c>
    </row>
    <row r="44" spans="1:7" x14ac:dyDescent="0.25">
      <c r="C44" t="s">
        <v>18</v>
      </c>
      <c r="D44" s="5">
        <f>G38/G23</f>
        <v>-1.542030391205949</v>
      </c>
    </row>
    <row r="46" spans="1:7" x14ac:dyDescent="0.25">
      <c r="A46" t="s">
        <v>15</v>
      </c>
    </row>
    <row r="47" spans="1:7" x14ac:dyDescent="0.25">
      <c r="B47" s="5">
        <f>MMULT(C4:E6,D42:D44)</f>
        <v>-6.2</v>
      </c>
    </row>
    <row r="48" spans="1:7" x14ac:dyDescent="0.25">
      <c r="B48" s="5">
        <v>-4.5999999999999996</v>
      </c>
    </row>
    <row r="49" spans="2:2" x14ac:dyDescent="0.25">
      <c r="B49" s="5">
        <v>-5.2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F592-F358-4F5A-A755-C80AFB5D73EA}">
  <dimension ref="A1:J13"/>
  <sheetViews>
    <sheetView zoomScaleNormal="100" workbookViewId="0">
      <selection activeCell="F19" sqref="F19"/>
    </sheetView>
  </sheetViews>
  <sheetFormatPr defaultRowHeight="15" x14ac:dyDescent="0.25"/>
  <sheetData>
    <row r="1" spans="1:10" x14ac:dyDescent="0.25">
      <c r="A1" t="s">
        <v>24</v>
      </c>
      <c r="J1" t="s">
        <v>25</v>
      </c>
    </row>
    <row r="12" spans="1:10" x14ac:dyDescent="0.25">
      <c r="B12" t="s">
        <v>16</v>
      </c>
      <c r="C12" t="s">
        <v>17</v>
      </c>
      <c r="D12" t="s">
        <v>27</v>
      </c>
      <c r="E12" t="s">
        <v>28</v>
      </c>
      <c r="F12" t="s">
        <v>29</v>
      </c>
    </row>
    <row r="13" spans="1:10" x14ac:dyDescent="0.25">
      <c r="A13" t="s">
        <v>26</v>
      </c>
      <c r="B13">
        <v>2356498.0979625732</v>
      </c>
      <c r="C13">
        <v>-46525234.100520007</v>
      </c>
      <c r="D13">
        <f>COS(B13+0.5)+C13-0.8</f>
        <v>-46525235.710477218</v>
      </c>
      <c r="E13">
        <f>SIN(C13)-2*B13-1.6</f>
        <v>-4712997.7056042757</v>
      </c>
      <c r="F13">
        <f>D13^2+E13^2</f>
        <v>2186809905288495.8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1C95-7F3E-4534-8F98-96B0EB3D79FE}">
  <dimension ref="A1:V19"/>
  <sheetViews>
    <sheetView tabSelected="1" zoomScale="70" zoomScaleNormal="70" workbookViewId="0">
      <selection activeCell="P34" sqref="P34"/>
    </sheetView>
  </sheetViews>
  <sheetFormatPr defaultRowHeight="15" x14ac:dyDescent="0.25"/>
  <sheetData>
    <row r="1" spans="1:22" ht="18.75" x14ac:dyDescent="0.3">
      <c r="A1" s="1" t="s">
        <v>30</v>
      </c>
    </row>
    <row r="5" spans="1:22" x14ac:dyDescent="0.25">
      <c r="A5" s="7"/>
      <c r="B5" s="7"/>
      <c r="C5" s="7" t="s">
        <v>31</v>
      </c>
      <c r="D5" s="7" t="s">
        <v>32</v>
      </c>
      <c r="E5" s="7" t="s">
        <v>33</v>
      </c>
    </row>
    <row r="6" spans="1:22" x14ac:dyDescent="0.25">
      <c r="A6" s="7" t="s">
        <v>34</v>
      </c>
      <c r="B6" s="7" t="s">
        <v>35</v>
      </c>
      <c r="C6" s="7">
        <v>0.1</v>
      </c>
      <c r="D6" s="7">
        <v>0.7</v>
      </c>
      <c r="E6" s="7">
        <v>0.1</v>
      </c>
      <c r="M6" t="s">
        <v>34</v>
      </c>
      <c r="N6" t="s">
        <v>35</v>
      </c>
      <c r="T6">
        <v>0.1</v>
      </c>
      <c r="U6">
        <v>0.7</v>
      </c>
      <c r="V6">
        <v>0.05</v>
      </c>
    </row>
    <row r="7" spans="1:22" x14ac:dyDescent="0.25">
      <c r="A7">
        <v>0.1</v>
      </c>
      <c r="B7">
        <f xml:space="preserve"> COS(A7)/SQRT(1-2*SIN(A7)^2)</f>
        <v>1.005071849407094</v>
      </c>
      <c r="M7">
        <v>0.1</v>
      </c>
      <c r="N7">
        <f xml:space="preserve"> COS(M7)/SQRT(1-2*SIN(M7)^2)</f>
        <v>1.005071849407094</v>
      </c>
      <c r="P7" s="12" t="s">
        <v>39</v>
      </c>
      <c r="Q7">
        <f>SUM(N7:N19)*V6</f>
        <v>0.7834322391654287</v>
      </c>
      <c r="T7">
        <f>(1/SQRT(2))*ASIN(SQRT(2)*SIN(T6))</f>
        <v>0.10016809780161245</v>
      </c>
      <c r="U7">
        <f>(1/SQRT(2))*ASIN(SQRT(2)*SIN(U6))</f>
        <v>0.8102392111515867</v>
      </c>
    </row>
    <row r="8" spans="1:22" x14ac:dyDescent="0.25">
      <c r="A8">
        <v>0.2</v>
      </c>
      <c r="B8">
        <f t="shared" ref="B8:B13" si="0" xml:space="preserve"> COS(A8)/SQRT(1-2*SIN(A8)^2)</f>
        <v>1.0212013582989494</v>
      </c>
      <c r="M8">
        <v>0.15</v>
      </c>
      <c r="N8">
        <f t="shared" ref="N8:N19" si="1" xml:space="preserve"> COS(M8)/SQRT(1-2*SIN(M8)^2)</f>
        <v>1.0116203837255568</v>
      </c>
      <c r="P8" s="12" t="s">
        <v>40</v>
      </c>
      <c r="Q8" s="10">
        <f>U7-T7</f>
        <v>0.71007111334997419</v>
      </c>
    </row>
    <row r="9" spans="1:22" x14ac:dyDescent="0.25">
      <c r="A9">
        <v>0.3</v>
      </c>
      <c r="B9">
        <f t="shared" si="0"/>
        <v>1.0515769858912651</v>
      </c>
      <c r="F9">
        <v>0.1</v>
      </c>
      <c r="G9">
        <f>(1/SQRT(2))*ASIN(SQRT(2)*SIN(F9))</f>
        <v>0.10016809780161245</v>
      </c>
      <c r="M9">
        <v>0.2</v>
      </c>
      <c r="N9">
        <f t="shared" si="1"/>
        <v>1.0212013582989494</v>
      </c>
      <c r="P9" s="12" t="s">
        <v>41</v>
      </c>
      <c r="Q9">
        <f>ABS(Q8-Q7)</f>
        <v>7.3361125815454509E-2</v>
      </c>
    </row>
    <row r="10" spans="1:22" x14ac:dyDescent="0.25">
      <c r="A10">
        <v>0.4</v>
      </c>
      <c r="B10">
        <f t="shared" si="0"/>
        <v>1.1034772765381804</v>
      </c>
      <c r="F10">
        <v>0.7</v>
      </c>
      <c r="G10">
        <f>(1/SQRT(2))*ASIN(SQRT(2)*SIN(F10))</f>
        <v>0.8102392111515867</v>
      </c>
      <c r="M10">
        <v>0.25</v>
      </c>
      <c r="N10">
        <f t="shared" si="1"/>
        <v>1.0342857263166085</v>
      </c>
    </row>
    <row r="11" spans="1:22" x14ac:dyDescent="0.25">
      <c r="A11">
        <v>0.5</v>
      </c>
      <c r="B11">
        <f t="shared" si="0"/>
        <v>1.1939044596786055</v>
      </c>
      <c r="F11" s="8" t="s">
        <v>37</v>
      </c>
      <c r="G11" s="10">
        <f>G10-G9</f>
        <v>0.71007111334997419</v>
      </c>
      <c r="M11">
        <v>0.3</v>
      </c>
      <c r="N11">
        <f t="shared" si="1"/>
        <v>1.0515769858912651</v>
      </c>
    </row>
    <row r="12" spans="1:22" x14ac:dyDescent="0.25">
      <c r="A12">
        <v>0.6</v>
      </c>
      <c r="B12">
        <f t="shared" si="0"/>
        <v>1.3710768762787169</v>
      </c>
      <c r="G12" s="11" t="s">
        <v>38</v>
      </c>
      <c r="H12">
        <f>ABS(G11-B14)</f>
        <v>0.15007917439542484</v>
      </c>
      <c r="M12">
        <v>0.35</v>
      </c>
      <c r="N12">
        <f t="shared" si="1"/>
        <v>1.0741180707290969</v>
      </c>
    </row>
    <row r="13" spans="1:22" x14ac:dyDescent="0.25">
      <c r="A13">
        <v>0.7</v>
      </c>
      <c r="B13">
        <f t="shared" si="0"/>
        <v>1.8551940713611799</v>
      </c>
      <c r="M13">
        <v>0.4</v>
      </c>
      <c r="N13">
        <f t="shared" si="1"/>
        <v>1.1034772765381804</v>
      </c>
    </row>
    <row r="14" spans="1:22" x14ac:dyDescent="0.25">
      <c r="A14" s="9" t="s">
        <v>36</v>
      </c>
      <c r="B14">
        <f>E6*SUM(B7:B13)</f>
        <v>0.86015028774539903</v>
      </c>
      <c r="M14">
        <v>0.45</v>
      </c>
      <c r="N14">
        <f t="shared" si="1"/>
        <v>1.1420870830339624</v>
      </c>
    </row>
    <row r="15" spans="1:22" x14ac:dyDescent="0.25">
      <c r="M15">
        <v>0.5</v>
      </c>
      <c r="N15">
        <f t="shared" si="1"/>
        <v>1.1939044596786055</v>
      </c>
    </row>
    <row r="16" spans="1:22" x14ac:dyDescent="0.25">
      <c r="M16">
        <v>0.55000000000000004</v>
      </c>
      <c r="N16">
        <f t="shared" si="1"/>
        <v>1.2658207591751212</v>
      </c>
    </row>
    <row r="17" spans="13:14" x14ac:dyDescent="0.25">
      <c r="M17">
        <v>0.6</v>
      </c>
      <c r="N17">
        <f t="shared" si="1"/>
        <v>1.3710768762787169</v>
      </c>
    </row>
    <row r="18" spans="13:14" x14ac:dyDescent="0.25">
      <c r="M18">
        <v>0.65</v>
      </c>
      <c r="N18">
        <f t="shared" si="1"/>
        <v>1.5392098828742367</v>
      </c>
    </row>
    <row r="19" spans="13:14" x14ac:dyDescent="0.25">
      <c r="M19">
        <v>0.7</v>
      </c>
      <c r="N19">
        <f t="shared" si="1"/>
        <v>1.8551940713611799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Сергушов Павел Андреевич</dc:creator>
  <cp:lastModifiedBy>Сергушов Павел Андреевич</cp:lastModifiedBy>
  <dcterms:created xsi:type="dcterms:W3CDTF">2024-02-15T14:42:51Z</dcterms:created>
  <dcterms:modified xsi:type="dcterms:W3CDTF">2024-02-16T07:51:48Z</dcterms:modified>
</cp:coreProperties>
</file>