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221065\Desktop\"/>
    </mc:Choice>
  </mc:AlternateContent>
  <xr:revisionPtr revIDLastSave="0" documentId="13_ncr:1_{E6DC9D18-D0C7-41E9-BC5C-C5A01267817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1" sheetId="1" r:id="rId1"/>
  </sheets>
  <definedNames>
    <definedName name="ExternalData_1" localSheetId="0" hidden="1">'1'!$A$13:$F$66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4" i="1" l="1"/>
  <c r="R25" i="1"/>
  <c r="R28" i="1"/>
  <c r="Q15" i="1" l="1"/>
  <c r="Q14" i="1"/>
  <c r="N35" i="1"/>
  <c r="N21" i="1"/>
  <c r="R32" i="1"/>
  <c r="L17" i="1"/>
  <c r="K15" i="1"/>
  <c r="K16" i="1"/>
  <c r="K17" i="1"/>
  <c r="L16" i="1" l="1"/>
  <c r="L15" i="1"/>
  <c r="L14" i="1"/>
  <c r="K14" i="1"/>
  <c r="L19" i="1" l="1"/>
  <c r="K22" i="1" s="1"/>
  <c r="K19" i="1"/>
  <c r="J22" i="1" s="1"/>
  <c r="N30" i="1" s="1"/>
  <c r="K21" i="1"/>
  <c r="O55" i="1" s="1"/>
  <c r="R55" i="1" s="1"/>
  <c r="J21" i="1"/>
  <c r="N15" i="1" s="1"/>
  <c r="N31" i="1" l="1"/>
  <c r="Q31" i="1" s="1"/>
  <c r="N44" i="1"/>
  <c r="Q44" i="1" s="1"/>
  <c r="N57" i="1"/>
  <c r="Q57" i="1" s="1"/>
  <c r="O29" i="1"/>
  <c r="R29" i="1" s="1"/>
  <c r="O19" i="1"/>
  <c r="R19" i="1" s="1"/>
  <c r="N16" i="1"/>
  <c r="Q16" i="1" s="1"/>
  <c r="N29" i="1"/>
  <c r="Q29" i="1" s="1"/>
  <c r="Q30" i="1"/>
  <c r="N42" i="1"/>
  <c r="Q42" i="1" s="1"/>
  <c r="O16" i="1"/>
  <c r="R16" i="1" s="1"/>
  <c r="N54" i="1"/>
  <c r="Q54" i="1" s="1"/>
  <c r="O27" i="1"/>
  <c r="R27" i="1" s="1"/>
  <c r="O40" i="1"/>
  <c r="R40" i="1" s="1"/>
  <c r="N62" i="1"/>
  <c r="Q62" i="1" s="1"/>
  <c r="N37" i="1"/>
  <c r="Q37" i="1" s="1"/>
  <c r="N55" i="1"/>
  <c r="Q55" i="1" s="1"/>
  <c r="N27" i="1"/>
  <c r="Q27" i="1" s="1"/>
  <c r="O24" i="1"/>
  <c r="R24" i="1" s="1"/>
  <c r="O25" i="1"/>
  <c r="O26" i="1"/>
  <c r="R26" i="1" s="1"/>
  <c r="O39" i="1"/>
  <c r="R39" i="1" s="1"/>
  <c r="O52" i="1"/>
  <c r="R52" i="1" s="1"/>
  <c r="N23" i="1"/>
  <c r="Q23" i="1" s="1"/>
  <c r="N49" i="1"/>
  <c r="Q49" i="1" s="1"/>
  <c r="N38" i="1"/>
  <c r="Q38" i="1" s="1"/>
  <c r="N40" i="1"/>
  <c r="Q40" i="1" s="1"/>
  <c r="N66" i="1"/>
  <c r="Q66" i="1" s="1"/>
  <c r="O37" i="1"/>
  <c r="R37" i="1" s="1"/>
  <c r="O38" i="1"/>
  <c r="R38" i="1" s="1"/>
  <c r="O51" i="1"/>
  <c r="R51" i="1" s="1"/>
  <c r="O64" i="1"/>
  <c r="R64" i="1" s="1"/>
  <c r="Q35" i="1"/>
  <c r="N61" i="1"/>
  <c r="Q61" i="1" s="1"/>
  <c r="N28" i="1"/>
  <c r="Q28" i="1" s="1"/>
  <c r="N43" i="1"/>
  <c r="Q43" i="1" s="1"/>
  <c r="O28" i="1"/>
  <c r="N64" i="1"/>
  <c r="Q64" i="1" s="1"/>
  <c r="N51" i="1"/>
  <c r="Q51" i="1" s="1"/>
  <c r="N63" i="1"/>
  <c r="Q63" i="1" s="1"/>
  <c r="O35" i="1"/>
  <c r="R35" i="1" s="1"/>
  <c r="O48" i="1"/>
  <c r="R48" i="1" s="1"/>
  <c r="O49" i="1"/>
  <c r="R49" i="1" s="1"/>
  <c r="O50" i="1"/>
  <c r="R50" i="1" s="1"/>
  <c r="O63" i="1"/>
  <c r="R63" i="1" s="1"/>
  <c r="O41" i="1"/>
  <c r="R41" i="1" s="1"/>
  <c r="N47" i="1"/>
  <c r="Q47" i="1" s="1"/>
  <c r="O20" i="1"/>
  <c r="R20" i="1" s="1"/>
  <c r="O65" i="1"/>
  <c r="R65" i="1" s="1"/>
  <c r="N53" i="1"/>
  <c r="Q53" i="1" s="1"/>
  <c r="N65" i="1"/>
  <c r="Q65" i="1" s="1"/>
  <c r="O62" i="1"/>
  <c r="R62" i="1" s="1"/>
  <c r="O53" i="1"/>
  <c r="R53" i="1" s="1"/>
  <c r="N22" i="1"/>
  <c r="Q22" i="1" s="1"/>
  <c r="N59" i="1"/>
  <c r="Q59" i="1" s="1"/>
  <c r="O32" i="1"/>
  <c r="N41" i="1"/>
  <c r="Q41" i="1" s="1"/>
  <c r="N14" i="1"/>
  <c r="O23" i="1"/>
  <c r="R23" i="1" s="1"/>
  <c r="O34" i="1"/>
  <c r="O46" i="1"/>
  <c r="R46" i="1" s="1"/>
  <c r="O66" i="1"/>
  <c r="R66" i="1" s="1"/>
  <c r="O43" i="1"/>
  <c r="R43" i="1" s="1"/>
  <c r="N34" i="1"/>
  <c r="Q34" i="1" s="1"/>
  <c r="O18" i="1"/>
  <c r="R18" i="1" s="1"/>
  <c r="O44" i="1"/>
  <c r="R44" i="1" s="1"/>
  <c r="O56" i="1"/>
  <c r="R56" i="1" s="1"/>
  <c r="O61" i="1"/>
  <c r="R61" i="1" s="1"/>
  <c r="O59" i="1"/>
  <c r="R59" i="1" s="1"/>
  <c r="O45" i="1"/>
  <c r="R45" i="1" s="1"/>
  <c r="O33" i="1"/>
  <c r="R33" i="1" s="1"/>
  <c r="Q21" i="1"/>
  <c r="N46" i="1"/>
  <c r="Q46" i="1" s="1"/>
  <c r="O30" i="1"/>
  <c r="R30" i="1" s="1"/>
  <c r="O21" i="1"/>
  <c r="R21" i="1" s="1"/>
  <c r="N25" i="1"/>
  <c r="Q25" i="1" s="1"/>
  <c r="N39" i="1"/>
  <c r="Q39" i="1" s="1"/>
  <c r="O60" i="1"/>
  <c r="R60" i="1" s="1"/>
  <c r="N24" i="1"/>
  <c r="Q24" i="1" s="1"/>
  <c r="O58" i="1"/>
  <c r="R58" i="1" s="1"/>
  <c r="N36" i="1"/>
  <c r="Q36" i="1" s="1"/>
  <c r="O31" i="1"/>
  <c r="R31" i="1" s="1"/>
  <c r="N48" i="1"/>
  <c r="Q48" i="1" s="1"/>
  <c r="N50" i="1"/>
  <c r="Q50" i="1" s="1"/>
  <c r="O57" i="1"/>
  <c r="R57" i="1" s="1"/>
  <c r="N26" i="1"/>
  <c r="Q26" i="1" s="1"/>
  <c r="N20" i="1"/>
  <c r="Q20" i="1" s="1"/>
  <c r="N33" i="1"/>
  <c r="Q33" i="1" s="1"/>
  <c r="N58" i="1"/>
  <c r="Q58" i="1" s="1"/>
  <c r="O42" i="1"/>
  <c r="R42" i="1" s="1"/>
  <c r="O22" i="1"/>
  <c r="R22" i="1" s="1"/>
  <c r="N56" i="1"/>
  <c r="Q56" i="1" s="1"/>
  <c r="O15" i="1"/>
  <c r="R15" i="1" s="1"/>
  <c r="N52" i="1"/>
  <c r="Q52" i="1" s="1"/>
  <c r="O36" i="1"/>
  <c r="R36" i="1" s="1"/>
  <c r="O47" i="1"/>
  <c r="R47" i="1" s="1"/>
  <c r="N60" i="1"/>
  <c r="Q60" i="1" s="1"/>
  <c r="O14" i="1"/>
  <c r="R14" i="1" s="1"/>
  <c r="N17" i="1"/>
  <c r="Q17" i="1" s="1"/>
  <c r="N18" i="1"/>
  <c r="Q18" i="1" s="1"/>
  <c r="N19" i="1"/>
  <c r="Q19" i="1" s="1"/>
  <c r="N32" i="1"/>
  <c r="Q32" i="1" s="1"/>
  <c r="N45" i="1"/>
  <c r="Q45" i="1" s="1"/>
  <c r="O17" i="1"/>
  <c r="R17" i="1" s="1"/>
  <c r="O54" i="1"/>
  <c r="R5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405C3F-FB67-4305-A7FC-F0B74AF1A510}" keepAlive="1" name="Запрос — РусГидро_1week_25042023_25042024 (2)" description="Соединение с запросом &quot;РусГидро_1week_25042023_25042024 (2)&quot; в книге." type="5" refreshedVersion="6" background="1" saveData="1">
    <dbPr connection="Provider=Microsoft.Mashup.OleDb.1;Data Source=$Workbook$;Location=РусГидро_1week_25042023_25042024 (2);Extended Properties=&quot;&quot;" command="SELECT * FROM [РусГидро_1week_25042023_25042024 (2)]"/>
  </connection>
</connections>
</file>

<file path=xl/sharedStrings.xml><?xml version="1.0" encoding="utf-8"?>
<sst xmlns="http://schemas.openxmlformats.org/spreadsheetml/2006/main" count="21" uniqueCount="18">
  <si>
    <t>&lt;DATE&gt;</t>
  </si>
  <si>
    <t>&lt;OPEN&gt;</t>
  </si>
  <si>
    <t>&lt;HIGH&gt;</t>
  </si>
  <si>
    <t>&lt;LOW&gt;</t>
  </si>
  <si>
    <t>&lt;CLOSE&gt;</t>
  </si>
  <si>
    <t>&lt;VOL&gt;</t>
  </si>
  <si>
    <t>Close</t>
  </si>
  <si>
    <t>Volume</t>
  </si>
  <si>
    <t>Q1</t>
  </si>
  <si>
    <t>Q2</t>
  </si>
  <si>
    <t>Q3</t>
  </si>
  <si>
    <t>Q4</t>
  </si>
  <si>
    <t>Верхняя граница</t>
  </si>
  <si>
    <t>Нижняя граница</t>
  </si>
  <si>
    <t>Price</t>
  </si>
  <si>
    <t>Межквартильное расстояние =</t>
  </si>
  <si>
    <t>Выбросы: 3</t>
  </si>
  <si>
    <t>Без выбросов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</si>
</sst>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0" xfId="0" applyAlignment="1"/>
    <xf numFmtId="0" fontId="0" fillId="0" borderId="0" xfId="0" applyFont="1"/>
    <xf numFmtId="0" fontId="0" fillId="2" borderId="0" xfId="0" applyFill="1"/>
    <xf numFmtId="0" fontId="0" fillId="3" borderId="1" xfId="0" applyFill="1" applyBorder="1"/>
    <xf numFmtId="0" fontId="0" fillId="0" borderId="2" xfId="0" applyFill="1" applyBorder="1" applyAlignment="1"/>
  </cellXfs>
  <cellStyles count="1">
    <cellStyle name="Обычный" xfId="0" builtinId="0"/>
  </cellStyles>
  <dxfs count="2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266468" cy="181841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41C51F5-84BF-48A8-8926-4B33014FFB60}"/>
            </a:ext>
          </a:extLst>
        </xdr:cNvPr>
        <xdr:cNvSpPr txBox="1"/>
      </xdr:nvSpPr>
      <xdr:spPr>
        <a:xfrm>
          <a:off x="0" y="0"/>
          <a:ext cx="12266468" cy="1818412"/>
        </a:xfrm>
        <a:prstGeom prst="rect">
          <a:avLst/>
        </a:prstGeom>
        <a:solidFill>
          <a:schemeClr val="accent2"/>
        </a:solidFill>
        <a:ln w="63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/>
            <a:t>Задание.</a:t>
          </a:r>
        </a:p>
        <a:p>
          <a:r>
            <a:rPr lang="ru-RU" sz="1200"/>
            <a:t>1. Экспортируйте</a:t>
          </a:r>
          <a:r>
            <a:rPr lang="ru-RU" sz="1200" baseline="0"/>
            <a:t> с сайта </a:t>
          </a:r>
          <a:r>
            <a:rPr lang="en-US" sz="1200" baseline="0"/>
            <a:t>https://mfd.ru/export</a:t>
          </a:r>
          <a:r>
            <a:rPr lang="ru-RU" sz="1200" baseline="0"/>
            <a:t> (МосБиржа Акции и ПИФы)</a:t>
          </a:r>
          <a:r>
            <a:rPr lang="en-US" sz="1200" baseline="0"/>
            <a:t> </a:t>
          </a:r>
          <a:r>
            <a:rPr lang="ru-RU" sz="1200" baseline="0"/>
            <a:t> данные за последний год </a:t>
          </a:r>
          <a:r>
            <a:rPr lang="ru-RU" sz="1200"/>
            <a:t>о еженедельной цене и объеме продаж акций</a:t>
          </a:r>
          <a:r>
            <a:rPr lang="ru-RU" sz="1200" baseline="0"/>
            <a:t> </a:t>
          </a:r>
          <a:br>
            <a:rPr lang="ru-RU" sz="1200" baseline="0"/>
          </a:br>
          <a:r>
            <a:rPr lang="ru-RU" sz="1200" baseline="0"/>
            <a:t>     любой интересующей Вас компании.</a:t>
          </a:r>
        </a:p>
        <a:p>
          <a:r>
            <a:rPr lang="ru-RU" sz="1200" baseline="0"/>
            <a:t>2. Рассчитайте квартили цены и объема.</a:t>
          </a:r>
          <a:endParaRPr lang="en-US" sz="1200" baseline="0"/>
        </a:p>
        <a:p>
          <a:r>
            <a:rPr lang="ru-RU" sz="1200" baseline="0"/>
            <a:t>3</a:t>
          </a:r>
          <a:r>
            <a:rPr lang="en-US" sz="1200" baseline="0"/>
            <a:t>. </a:t>
          </a:r>
          <a:r>
            <a:rPr lang="ru-RU" sz="1200" baseline="0"/>
            <a:t>Рассчитайте межквартильные расстояния.</a:t>
          </a:r>
        </a:p>
        <a:p>
          <a:r>
            <a:rPr lang="ru-RU" sz="1200" baseline="0"/>
            <a:t>4. Определите верхнюю и нижнюю границу интервала, в котором значения не считаются выбросами.</a:t>
          </a:r>
        </a:p>
        <a:p>
          <a:r>
            <a:rPr lang="ru-RU" sz="1200" baseline="0"/>
            <a:t>5. С помощью функции =ЕСЛИ() заполните таблицу индикации выбросов. Для каждого значения цены и объема поставьте 0, если выброса нет и 1 если произошел выброс.</a:t>
          </a:r>
        </a:p>
        <a:p>
          <a:r>
            <a:rPr lang="ru-RU" sz="1200" baseline="0"/>
            <a:t>6. Заполните таблицу данных, очищенных от выбросов, заменяя занчения, идентифицированные как выбросы значениями верхней и нижней границ доверительного интервала.</a:t>
          </a:r>
        </a:p>
        <a:p>
          <a:r>
            <a:rPr lang="ru-RU" sz="1200" baseline="0"/>
            <a:t>7. В таблице очищенных данных примените условное форматирование для наглядного отображения подмененных данных.</a:t>
          </a:r>
          <a:endParaRPr lang="ru-RU" sz="12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75A9A9-C5BA-4B3E-8463-83E1699215CC}" autoFormatId="16" applyNumberFormats="0" applyBorderFormats="0" applyFontFormats="0" applyPatternFormats="0" applyAlignmentFormats="0" applyWidthHeightFormats="0">
  <queryTableRefresh nextId="7">
    <queryTableFields count="6">
      <queryTableField id="1" name="&lt;DATE&gt;" tableColumnId="1"/>
      <queryTableField id="2" name="&lt;OPEN&gt;" tableColumnId="2"/>
      <queryTableField id="3" name="&lt;HIGH&gt;" tableColumnId="3"/>
      <queryTableField id="4" name="&lt;LOW&gt;" tableColumnId="4"/>
      <queryTableField id="5" name="&lt;CLOSE&gt;" tableColumnId="5"/>
      <queryTableField id="6" name="&lt;VOL&gt;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F70BE8-9290-4FFB-9E09-D38D4B57850D}" name="РусГидро_1week_25042023_25042024__13" displayName="РусГидро_1week_25042023_25042024__13" ref="A13:F66" tableType="queryTable" totalsRowShown="0">
  <autoFilter ref="A13:F66" xr:uid="{41DA604B-F4D9-42F9-816B-E6B3EAB7F4DB}"/>
  <tableColumns count="6">
    <tableColumn id="1" xr3:uid="{2A4C5158-C226-41E3-A9ED-7BD975C292B8}" uniqueName="1" name="&lt;DATE&gt;" queryTableFieldId="1" dataDxfId="26"/>
    <tableColumn id="2" xr3:uid="{64E5CCDF-3A6C-4233-B02A-9EDA412C5E7D}" uniqueName="2" name="&lt;OPEN&gt;" queryTableFieldId="2" dataDxfId="25"/>
    <tableColumn id="3" xr3:uid="{ED67242A-9CF5-470B-BE8F-F8A57E910BD7}" uniqueName="3" name="&lt;HIGH&gt;" queryTableFieldId="3" dataDxfId="24"/>
    <tableColumn id="4" xr3:uid="{608FFF60-C53D-4B6B-9CE1-B872BA08DEDB}" uniqueName="4" name="&lt;LOW&gt;" queryTableFieldId="4" dataDxfId="23"/>
    <tableColumn id="5" xr3:uid="{8A9E31A7-C184-4992-B4D1-A4CF8D7819D3}" uniqueName="5" name="&lt;CLOSE&gt;" queryTableFieldId="5" dataDxfId="22"/>
    <tableColumn id="6" xr3:uid="{F87B0D74-3BEB-4247-9670-70268B3463C2}" uniqueName="6" name="&lt;VOL&gt;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R66"/>
  <sheetViews>
    <sheetView tabSelected="1" topLeftCell="A7" zoomScale="85" zoomScaleNormal="85" workbookViewId="0">
      <selection activeCell="W26" sqref="W26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3" width="10.42578125" bestFit="1" customWidth="1"/>
    <col min="4" max="4" width="9.85546875" bestFit="1" customWidth="1"/>
    <col min="5" max="5" width="11" bestFit="1" customWidth="1"/>
    <col min="6" max="6" width="11.28515625" bestFit="1" customWidth="1"/>
    <col min="8" max="8" width="8" customWidth="1"/>
    <col min="9" max="9" width="13.7109375" customWidth="1"/>
    <col min="10" max="10" width="29.85546875" customWidth="1"/>
    <col min="11" max="12" width="11" bestFit="1" customWidth="1"/>
    <col min="18" max="18" width="11" bestFit="1" customWidth="1"/>
  </cols>
  <sheetData>
    <row r="11" spans="1:18" x14ac:dyDescent="0.25">
      <c r="O11" s="7" t="s">
        <v>16</v>
      </c>
      <c r="R11" t="s">
        <v>17</v>
      </c>
    </row>
    <row r="13" spans="1:18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J13" s="4"/>
      <c r="K13" s="4" t="s">
        <v>6</v>
      </c>
      <c r="L13" s="4" t="s">
        <v>7</v>
      </c>
      <c r="N13" s="4" t="s">
        <v>14</v>
      </c>
      <c r="O13" s="4" t="s">
        <v>7</v>
      </c>
      <c r="Q13" s="4" t="s">
        <v>6</v>
      </c>
      <c r="R13" s="4" t="s">
        <v>7</v>
      </c>
    </row>
    <row r="14" spans="1:18" x14ac:dyDescent="0.25">
      <c r="A14" s="1">
        <v>45040</v>
      </c>
      <c r="B14" s="2">
        <v>0.83050000000000002</v>
      </c>
      <c r="C14" s="2">
        <v>0.84050000000000002</v>
      </c>
      <c r="D14" s="2">
        <v>0.8236</v>
      </c>
      <c r="E14" s="2">
        <v>0.82740000000000002</v>
      </c>
      <c r="F14">
        <v>354855000</v>
      </c>
      <c r="J14" s="4" t="s">
        <v>8</v>
      </c>
      <c r="K14" s="4">
        <f>_xlfn.QUARTILE.INC(E14:E66, 1)</f>
        <v>0.75039999999999996</v>
      </c>
      <c r="L14" s="4">
        <f>_xlfn.QUARTILE.INC(F14:F66, 1)</f>
        <v>697229000</v>
      </c>
      <c r="N14" s="4">
        <f t="shared" ref="N14:N45" si="0">IF(AND(E14&gt;$J$22, E14&lt;$J$21),0,1)</f>
        <v>0</v>
      </c>
      <c r="O14" s="4">
        <f t="shared" ref="O14:O45" si="1">IF(AND(F14&gt;$K$22, F14&lt;$K$21),0,1)</f>
        <v>0</v>
      </c>
      <c r="Q14" s="4">
        <f xml:space="preserve"> IF(N14 = 0, E14, IF(E14&gt;$J$21,$J$21,$J$22))</f>
        <v>0.82740000000000002</v>
      </c>
      <c r="R14" s="4">
        <f xml:space="preserve"> IF(O14 = 0, F14, IF(F14&gt;$K$21,$K$21,$K$22))</f>
        <v>354855000</v>
      </c>
    </row>
    <row r="15" spans="1:18" x14ac:dyDescent="0.25">
      <c r="A15" s="1">
        <v>45047</v>
      </c>
      <c r="B15" s="2">
        <v>0.82750000000000001</v>
      </c>
      <c r="C15" s="2">
        <v>0.83250000000000002</v>
      </c>
      <c r="D15" s="2">
        <v>0.78969999999999996</v>
      </c>
      <c r="E15" s="2">
        <v>0.79579999999999995</v>
      </c>
      <c r="F15">
        <v>275963000</v>
      </c>
      <c r="J15" s="4" t="s">
        <v>9</v>
      </c>
      <c r="K15" s="4">
        <f>_xlfn.QUARTILE.INC(E14:E66, 2)</f>
        <v>0.80530000000000002</v>
      </c>
      <c r="L15" s="4">
        <f>_xlfn.QUARTILE.INC(F14:F66, 2)</f>
        <v>1038469000</v>
      </c>
      <c r="N15" s="4">
        <f t="shared" si="0"/>
        <v>0</v>
      </c>
      <c r="O15" s="4">
        <f t="shared" si="1"/>
        <v>0</v>
      </c>
      <c r="Q15" s="4">
        <f xml:space="preserve"> IF(N15 = 0, E15, IF(E15&gt;$J$21,$J$21,$J$22))</f>
        <v>0.79579999999999995</v>
      </c>
      <c r="R15" s="4">
        <f t="shared" ref="R15:R66" si="2" xml:space="preserve"> IF(O15 = 0, F15, IF(F15&gt;$K$21,$K$21,$K$22))</f>
        <v>275963000</v>
      </c>
    </row>
    <row r="16" spans="1:18" x14ac:dyDescent="0.25">
      <c r="A16" s="1">
        <v>45054</v>
      </c>
      <c r="B16" s="2">
        <v>0.79549999999999998</v>
      </c>
      <c r="C16" s="2">
        <v>0.83</v>
      </c>
      <c r="D16" s="2">
        <v>0.78900000000000003</v>
      </c>
      <c r="E16" s="2">
        <v>0.79979999999999996</v>
      </c>
      <c r="F16">
        <v>259393000</v>
      </c>
      <c r="J16" s="4" t="s">
        <v>10</v>
      </c>
      <c r="K16" s="4">
        <f>_xlfn.QUARTILE.INC(E14:E66, 3)</f>
        <v>0.85050000000000003</v>
      </c>
      <c r="L16" s="4">
        <f>_xlfn.QUARTILE.INC(F14:F66, 3)</f>
        <v>1742676000</v>
      </c>
      <c r="N16" s="4">
        <f t="shared" si="0"/>
        <v>0</v>
      </c>
      <c r="O16" s="4">
        <f t="shared" si="1"/>
        <v>0</v>
      </c>
      <c r="Q16" s="4">
        <f t="shared" ref="Q16:Q66" si="3" xml:space="preserve"> IF(N16 = 0, E16, IF(E16&gt;$J$21,$J$21,$J$22))</f>
        <v>0.79979999999999996</v>
      </c>
      <c r="R16" s="4">
        <f t="shared" si="2"/>
        <v>259393000</v>
      </c>
    </row>
    <row r="17" spans="1:18" x14ac:dyDescent="0.25">
      <c r="A17" s="1">
        <v>45061</v>
      </c>
      <c r="B17" s="2">
        <v>0.80210000000000004</v>
      </c>
      <c r="C17" s="2">
        <v>0.83950000000000002</v>
      </c>
      <c r="D17" s="2">
        <v>0.8</v>
      </c>
      <c r="E17" s="2">
        <v>0.82969999999999999</v>
      </c>
      <c r="F17">
        <v>433374000</v>
      </c>
      <c r="J17" s="4" t="s">
        <v>11</v>
      </c>
      <c r="K17" s="4">
        <f>_xlfn.QUARTILE.INC(E14:E66, 4)</f>
        <v>0.9879</v>
      </c>
      <c r="L17" s="4">
        <f>_xlfn.QUARTILE.INC(F14:F66, 4)</f>
        <v>6314669000</v>
      </c>
      <c r="N17" s="4">
        <f t="shared" si="0"/>
        <v>0</v>
      </c>
      <c r="O17" s="4">
        <f t="shared" si="1"/>
        <v>0</v>
      </c>
      <c r="Q17" s="4">
        <f t="shared" si="3"/>
        <v>0.82969999999999999</v>
      </c>
      <c r="R17" s="4">
        <f t="shared" si="2"/>
        <v>433374000</v>
      </c>
    </row>
    <row r="18" spans="1:18" x14ac:dyDescent="0.25">
      <c r="A18" s="1">
        <v>45068</v>
      </c>
      <c r="B18" s="2">
        <v>0.83</v>
      </c>
      <c r="C18" s="2">
        <v>0.83530000000000004</v>
      </c>
      <c r="D18" s="2">
        <v>0.81130000000000002</v>
      </c>
      <c r="E18" s="2">
        <v>0.83279999999999998</v>
      </c>
      <c r="F18">
        <v>286449000</v>
      </c>
      <c r="H18" s="3"/>
      <c r="I18" s="3"/>
      <c r="J18" s="3"/>
      <c r="N18" s="4">
        <f t="shared" si="0"/>
        <v>0</v>
      </c>
      <c r="O18" s="4">
        <f t="shared" si="1"/>
        <v>0</v>
      </c>
      <c r="Q18" s="4">
        <f t="shared" si="3"/>
        <v>0.83279999999999998</v>
      </c>
      <c r="R18" s="4">
        <f t="shared" si="2"/>
        <v>286449000</v>
      </c>
    </row>
    <row r="19" spans="1:18" x14ac:dyDescent="0.25">
      <c r="A19" s="1">
        <v>45075</v>
      </c>
      <c r="B19" s="2">
        <v>0.83630000000000004</v>
      </c>
      <c r="C19" s="2">
        <v>0.88790000000000002</v>
      </c>
      <c r="D19" s="2">
        <v>0.83309999999999995</v>
      </c>
      <c r="E19" s="2">
        <v>0.87949999999999995</v>
      </c>
      <c r="F19">
        <v>1278399000</v>
      </c>
      <c r="H19" s="9"/>
      <c r="I19" s="5"/>
      <c r="J19" s="5" t="s">
        <v>15</v>
      </c>
      <c r="K19" s="4">
        <f>K16 - K14</f>
        <v>0.10010000000000008</v>
      </c>
      <c r="L19" s="4">
        <f>L16 - L14</f>
        <v>1045447000</v>
      </c>
      <c r="N19" s="4">
        <f t="shared" si="0"/>
        <v>0</v>
      </c>
      <c r="O19" s="4">
        <f t="shared" si="1"/>
        <v>0</v>
      </c>
      <c r="Q19" s="4">
        <f t="shared" si="3"/>
        <v>0.87949999999999995</v>
      </c>
      <c r="R19" s="4">
        <f t="shared" si="2"/>
        <v>1278399000</v>
      </c>
    </row>
    <row r="20" spans="1:18" x14ac:dyDescent="0.25">
      <c r="A20" s="1">
        <v>45082</v>
      </c>
      <c r="B20" s="2">
        <v>0.88829999999999998</v>
      </c>
      <c r="C20" s="2">
        <v>0.9</v>
      </c>
      <c r="D20" s="2">
        <v>0.84770000000000001</v>
      </c>
      <c r="E20" s="2">
        <v>0.87160000000000004</v>
      </c>
      <c r="F20">
        <v>838194000</v>
      </c>
      <c r="H20" s="3"/>
      <c r="I20" s="3"/>
      <c r="J20" s="3"/>
      <c r="N20" s="4">
        <f t="shared" si="0"/>
        <v>0</v>
      </c>
      <c r="O20" s="4">
        <f t="shared" si="1"/>
        <v>0</v>
      </c>
      <c r="Q20" s="4">
        <f t="shared" si="3"/>
        <v>0.87160000000000004</v>
      </c>
      <c r="R20" s="4">
        <f t="shared" si="2"/>
        <v>838194000</v>
      </c>
    </row>
    <row r="21" spans="1:18" x14ac:dyDescent="0.25">
      <c r="A21" s="1">
        <v>45089</v>
      </c>
      <c r="B21" s="2">
        <v>0.87209999999999999</v>
      </c>
      <c r="C21" s="2">
        <v>0.88149999999999995</v>
      </c>
      <c r="D21" s="2">
        <v>0.85850000000000004</v>
      </c>
      <c r="E21" s="2">
        <v>0.87339999999999995</v>
      </c>
      <c r="F21">
        <v>412880000</v>
      </c>
      <c r="H21" s="4" t="s">
        <v>12</v>
      </c>
      <c r="I21" s="4"/>
      <c r="J21" s="4">
        <f xml:space="preserve"> K16 + 1.5 *K19</f>
        <v>1.0006500000000003</v>
      </c>
      <c r="K21" s="4">
        <f xml:space="preserve"> L16 + 1.5 *L19</f>
        <v>3310846500</v>
      </c>
      <c r="N21" s="4">
        <f>IF(AND(E21&gt;$J$22, E21&lt;$J$21),0,1)</f>
        <v>0</v>
      </c>
      <c r="O21" s="4">
        <f t="shared" si="1"/>
        <v>0</v>
      </c>
      <c r="Q21" s="4">
        <f t="shared" si="3"/>
        <v>0.87339999999999995</v>
      </c>
      <c r="R21" s="4">
        <f t="shared" si="2"/>
        <v>412880000</v>
      </c>
    </row>
    <row r="22" spans="1:18" x14ac:dyDescent="0.25">
      <c r="A22" s="1">
        <v>45096</v>
      </c>
      <c r="B22" s="2">
        <v>0.87490000000000001</v>
      </c>
      <c r="C22" s="2">
        <v>0.879</v>
      </c>
      <c r="D22" s="2">
        <v>0.82820000000000005</v>
      </c>
      <c r="E22" s="2">
        <v>0.83009999999999995</v>
      </c>
      <c r="F22">
        <v>671020000</v>
      </c>
      <c r="H22" s="4" t="s">
        <v>13</v>
      </c>
      <c r="I22" s="4"/>
      <c r="J22" s="4">
        <f xml:space="preserve"> K14 - 1.5 *K19</f>
        <v>0.60024999999999984</v>
      </c>
      <c r="K22" s="4">
        <f xml:space="preserve"> L14 - 1.5 *L19</f>
        <v>-870941500</v>
      </c>
      <c r="N22" s="4">
        <f t="shared" si="0"/>
        <v>0</v>
      </c>
      <c r="O22" s="4">
        <f t="shared" si="1"/>
        <v>0</v>
      </c>
      <c r="Q22" s="4">
        <f t="shared" si="3"/>
        <v>0.83009999999999995</v>
      </c>
      <c r="R22" s="4">
        <f t="shared" si="2"/>
        <v>671020000</v>
      </c>
    </row>
    <row r="23" spans="1:18" x14ac:dyDescent="0.25">
      <c r="A23" s="1">
        <v>45103</v>
      </c>
      <c r="B23" s="2">
        <v>0.83499999999999996</v>
      </c>
      <c r="C23" s="2">
        <v>0.86980000000000002</v>
      </c>
      <c r="D23" s="2">
        <v>0.83399999999999996</v>
      </c>
      <c r="E23" s="2">
        <v>0.86319999999999997</v>
      </c>
      <c r="F23">
        <v>523723000</v>
      </c>
      <c r="N23" s="4">
        <f t="shared" si="0"/>
        <v>0</v>
      </c>
      <c r="O23" s="4">
        <f t="shared" si="1"/>
        <v>0</v>
      </c>
      <c r="Q23" s="4">
        <f t="shared" si="3"/>
        <v>0.86319999999999997</v>
      </c>
      <c r="R23" s="4">
        <f t="shared" si="2"/>
        <v>523723000</v>
      </c>
    </row>
    <row r="24" spans="1:18" x14ac:dyDescent="0.25">
      <c r="A24" s="1">
        <v>45110</v>
      </c>
      <c r="B24" s="2">
        <v>0.86609999999999998</v>
      </c>
      <c r="C24" s="2">
        <v>0.86670000000000003</v>
      </c>
      <c r="D24" s="2">
        <v>0.82820000000000005</v>
      </c>
      <c r="E24" s="2">
        <v>0.84099999999999997</v>
      </c>
      <c r="F24">
        <v>725270000</v>
      </c>
      <c r="N24" s="4">
        <f t="shared" si="0"/>
        <v>0</v>
      </c>
      <c r="O24" s="4">
        <f t="shared" si="1"/>
        <v>0</v>
      </c>
      <c r="Q24" s="4">
        <f t="shared" si="3"/>
        <v>0.84099999999999997</v>
      </c>
      <c r="R24" s="4">
        <f t="shared" si="2"/>
        <v>725270000</v>
      </c>
    </row>
    <row r="25" spans="1:18" x14ac:dyDescent="0.25">
      <c r="A25" s="1">
        <v>45117</v>
      </c>
      <c r="B25" s="2">
        <v>0.80900000000000005</v>
      </c>
      <c r="C25" s="2">
        <v>0.84160000000000001</v>
      </c>
      <c r="D25" s="2">
        <v>0.80249999999999999</v>
      </c>
      <c r="E25" s="2">
        <v>0.8286</v>
      </c>
      <c r="F25">
        <v>697979000</v>
      </c>
      <c r="N25" s="4">
        <f t="shared" si="0"/>
        <v>0</v>
      </c>
      <c r="O25" s="4">
        <f t="shared" si="1"/>
        <v>0</v>
      </c>
      <c r="Q25" s="4">
        <f t="shared" si="3"/>
        <v>0.8286</v>
      </c>
      <c r="R25" s="4">
        <f xml:space="preserve"> IF(O25 = 0, F25, IF(F25&gt;$K$21,$K$21,$K$22))</f>
        <v>697979000</v>
      </c>
    </row>
    <row r="26" spans="1:18" x14ac:dyDescent="0.25">
      <c r="A26" s="1">
        <v>45124</v>
      </c>
      <c r="B26" s="2">
        <v>0.82599999999999996</v>
      </c>
      <c r="C26" s="2">
        <v>0.84970000000000001</v>
      </c>
      <c r="D26" s="2">
        <v>0.82509999999999994</v>
      </c>
      <c r="E26" s="2">
        <v>0.83979999999999999</v>
      </c>
      <c r="F26">
        <v>595952000</v>
      </c>
      <c r="N26" s="4">
        <f t="shared" si="0"/>
        <v>0</v>
      </c>
      <c r="O26" s="4">
        <f t="shared" si="1"/>
        <v>0</v>
      </c>
      <c r="Q26" s="4">
        <f t="shared" si="3"/>
        <v>0.83979999999999999</v>
      </c>
      <c r="R26" s="4">
        <f t="shared" si="2"/>
        <v>595952000</v>
      </c>
    </row>
    <row r="27" spans="1:18" x14ac:dyDescent="0.25">
      <c r="A27" s="1">
        <v>45131</v>
      </c>
      <c r="B27" s="2">
        <v>0.84299999999999997</v>
      </c>
      <c r="C27" s="2">
        <v>0.85540000000000005</v>
      </c>
      <c r="D27" s="2">
        <v>0.83330000000000004</v>
      </c>
      <c r="E27" s="2">
        <v>0.83919999999999995</v>
      </c>
      <c r="F27">
        <v>795737000</v>
      </c>
      <c r="N27" s="4">
        <f t="shared" si="0"/>
        <v>0</v>
      </c>
      <c r="O27" s="4">
        <f t="shared" si="1"/>
        <v>0</v>
      </c>
      <c r="Q27" s="4">
        <f t="shared" si="3"/>
        <v>0.83919999999999995</v>
      </c>
      <c r="R27" s="4">
        <f t="shared" si="2"/>
        <v>795737000</v>
      </c>
    </row>
    <row r="28" spans="1:18" x14ac:dyDescent="0.25">
      <c r="A28" s="1">
        <v>45138</v>
      </c>
      <c r="B28" s="2">
        <v>0.84109999999999996</v>
      </c>
      <c r="C28" s="2">
        <v>0.9738</v>
      </c>
      <c r="D28" s="2">
        <v>0.83899999999999997</v>
      </c>
      <c r="E28" s="2">
        <v>0.90990000000000004</v>
      </c>
      <c r="F28" s="7">
        <v>5591779000</v>
      </c>
      <c r="N28" s="4">
        <f t="shared" si="0"/>
        <v>0</v>
      </c>
      <c r="O28" s="8">
        <f t="shared" si="1"/>
        <v>1</v>
      </c>
      <c r="Q28" s="4">
        <f t="shared" si="3"/>
        <v>0.90990000000000004</v>
      </c>
      <c r="R28" s="4">
        <f xml:space="preserve"> IF(O28 = 0, F28, IF(F28&gt;$K$21,$K$21,$K$22))</f>
        <v>3310846500</v>
      </c>
    </row>
    <row r="29" spans="1:18" x14ac:dyDescent="0.25">
      <c r="A29" s="1">
        <v>45145</v>
      </c>
      <c r="B29" s="2">
        <v>0.9163</v>
      </c>
      <c r="C29" s="2">
        <v>0.93910000000000005</v>
      </c>
      <c r="D29" s="2">
        <v>0.86109999999999998</v>
      </c>
      <c r="E29" s="2">
        <v>0.91839999999999999</v>
      </c>
      <c r="F29">
        <v>2328265000</v>
      </c>
      <c r="N29" s="4">
        <f t="shared" si="0"/>
        <v>0</v>
      </c>
      <c r="O29" s="4">
        <f t="shared" si="1"/>
        <v>0</v>
      </c>
      <c r="Q29" s="4">
        <f t="shared" si="3"/>
        <v>0.91839999999999999</v>
      </c>
      <c r="R29" s="4">
        <f t="shared" si="2"/>
        <v>2328265000</v>
      </c>
    </row>
    <row r="30" spans="1:18" x14ac:dyDescent="0.25">
      <c r="A30" s="1">
        <v>45152</v>
      </c>
      <c r="B30" s="2">
        <v>0.93479999999999996</v>
      </c>
      <c r="C30" s="2">
        <v>0.9597</v>
      </c>
      <c r="D30" s="2">
        <v>0.86040000000000005</v>
      </c>
      <c r="E30" s="2">
        <v>0.89219999999999999</v>
      </c>
      <c r="F30">
        <v>3144666000</v>
      </c>
      <c r="N30" s="4">
        <f>IF(AND(E30&gt;$J$22, E30&lt;$J$21),0,1)</f>
        <v>0</v>
      </c>
      <c r="O30" s="4">
        <f t="shared" si="1"/>
        <v>0</v>
      </c>
      <c r="Q30" s="4">
        <f t="shared" si="3"/>
        <v>0.89219999999999999</v>
      </c>
      <c r="R30" s="4">
        <f t="shared" si="2"/>
        <v>3144666000</v>
      </c>
    </row>
    <row r="31" spans="1:18" x14ac:dyDescent="0.25">
      <c r="A31" s="1">
        <v>45159</v>
      </c>
      <c r="B31" s="2">
        <v>0.9</v>
      </c>
      <c r="C31" s="2">
        <v>0.91310000000000002</v>
      </c>
      <c r="D31" s="2">
        <v>0.875</v>
      </c>
      <c r="E31" s="2">
        <v>0.8931</v>
      </c>
      <c r="F31">
        <v>1032284000</v>
      </c>
      <c r="N31" s="4">
        <f t="shared" si="0"/>
        <v>0</v>
      </c>
      <c r="O31" s="4">
        <f t="shared" si="1"/>
        <v>0</v>
      </c>
      <c r="Q31" s="4">
        <f t="shared" si="3"/>
        <v>0.8931</v>
      </c>
      <c r="R31" s="4">
        <f t="shared" si="2"/>
        <v>1032284000</v>
      </c>
    </row>
    <row r="32" spans="1:18" x14ac:dyDescent="0.25">
      <c r="A32" s="1">
        <v>45166</v>
      </c>
      <c r="B32" s="2">
        <v>0.89119999999999999</v>
      </c>
      <c r="C32" s="2">
        <v>1.0037</v>
      </c>
      <c r="D32" s="2">
        <v>0.89119999999999999</v>
      </c>
      <c r="E32" s="2">
        <v>0.9879</v>
      </c>
      <c r="F32" s="6">
        <v>5702408000</v>
      </c>
      <c r="N32" s="4">
        <f t="shared" si="0"/>
        <v>0</v>
      </c>
      <c r="O32" s="8">
        <f t="shared" si="1"/>
        <v>1</v>
      </c>
      <c r="Q32" s="4">
        <f t="shared" si="3"/>
        <v>0.9879</v>
      </c>
      <c r="R32" s="4">
        <f xml:space="preserve"> IF(O32 = 0, F32, IF(F32&gt;$K$21,$K$21,$K$22))</f>
        <v>3310846500</v>
      </c>
    </row>
    <row r="33" spans="1:18" x14ac:dyDescent="0.25">
      <c r="A33" s="1">
        <v>45173</v>
      </c>
      <c r="B33" s="2">
        <v>0.99570000000000003</v>
      </c>
      <c r="C33" s="2">
        <v>1.04</v>
      </c>
      <c r="D33" s="2">
        <v>0.94</v>
      </c>
      <c r="E33" s="2">
        <v>0.9577</v>
      </c>
      <c r="F33">
        <v>6314669000</v>
      </c>
      <c r="N33" s="4">
        <f t="shared" si="0"/>
        <v>0</v>
      </c>
      <c r="O33" s="8">
        <f t="shared" si="1"/>
        <v>1</v>
      </c>
      <c r="Q33" s="4">
        <f t="shared" si="3"/>
        <v>0.9577</v>
      </c>
      <c r="R33" s="4">
        <f t="shared" si="2"/>
        <v>3310846500</v>
      </c>
    </row>
    <row r="34" spans="1:18" x14ac:dyDescent="0.25">
      <c r="A34" s="1">
        <v>45180</v>
      </c>
      <c r="B34" s="2">
        <v>0.94369999999999998</v>
      </c>
      <c r="C34" s="2">
        <v>0.96840000000000004</v>
      </c>
      <c r="D34" s="2">
        <v>0.86539999999999995</v>
      </c>
      <c r="E34" s="2">
        <v>0.91180000000000005</v>
      </c>
      <c r="F34">
        <v>2479250000</v>
      </c>
      <c r="N34" s="4">
        <f t="shared" si="0"/>
        <v>0</v>
      </c>
      <c r="O34" s="4">
        <f t="shared" si="1"/>
        <v>0</v>
      </c>
      <c r="Q34" s="4">
        <f t="shared" si="3"/>
        <v>0.91180000000000005</v>
      </c>
      <c r="R34" s="4">
        <f t="shared" si="2"/>
        <v>2479250000</v>
      </c>
    </row>
    <row r="35" spans="1:18" x14ac:dyDescent="0.25">
      <c r="A35" s="1">
        <v>45187</v>
      </c>
      <c r="B35" s="2">
        <v>0.91400000000000003</v>
      </c>
      <c r="C35" s="2">
        <v>0.92569999999999997</v>
      </c>
      <c r="D35" s="2">
        <v>0.82</v>
      </c>
      <c r="E35" s="2">
        <v>0.85050000000000003</v>
      </c>
      <c r="F35">
        <v>2322597000</v>
      </c>
      <c r="N35" s="4">
        <f>IF(AND(E35&gt;$J$22, E35&lt;$J$21),0,1)</f>
        <v>0</v>
      </c>
      <c r="O35" s="4">
        <f t="shared" si="1"/>
        <v>0</v>
      </c>
      <c r="Q35" s="4">
        <f t="shared" si="3"/>
        <v>0.85050000000000003</v>
      </c>
      <c r="R35" s="4">
        <f t="shared" si="2"/>
        <v>2322597000</v>
      </c>
    </row>
    <row r="36" spans="1:18" x14ac:dyDescent="0.25">
      <c r="A36" s="1">
        <v>45194</v>
      </c>
      <c r="B36" s="2">
        <v>0.85829999999999995</v>
      </c>
      <c r="C36" s="2">
        <v>0.89800000000000002</v>
      </c>
      <c r="D36" s="2">
        <v>0.84799999999999998</v>
      </c>
      <c r="E36" s="2">
        <v>0.87339999999999995</v>
      </c>
      <c r="F36">
        <v>1619969000</v>
      </c>
      <c r="N36" s="4">
        <f t="shared" si="0"/>
        <v>0</v>
      </c>
      <c r="O36" s="4">
        <f t="shared" si="1"/>
        <v>0</v>
      </c>
      <c r="Q36" s="4">
        <f t="shared" si="3"/>
        <v>0.87339999999999995</v>
      </c>
      <c r="R36" s="4">
        <f t="shared" si="2"/>
        <v>1619969000</v>
      </c>
    </row>
    <row r="37" spans="1:18" x14ac:dyDescent="0.25">
      <c r="A37" s="1">
        <v>45201</v>
      </c>
      <c r="B37" s="2">
        <v>0.87570000000000003</v>
      </c>
      <c r="C37" s="2">
        <v>0.87890000000000001</v>
      </c>
      <c r="D37" s="2">
        <v>0.82120000000000004</v>
      </c>
      <c r="E37" s="2">
        <v>0.83640000000000003</v>
      </c>
      <c r="F37">
        <v>2283375000</v>
      </c>
      <c r="N37" s="4">
        <f t="shared" si="0"/>
        <v>0</v>
      </c>
      <c r="O37" s="4">
        <f t="shared" si="1"/>
        <v>0</v>
      </c>
      <c r="Q37" s="4">
        <f t="shared" si="3"/>
        <v>0.83640000000000003</v>
      </c>
      <c r="R37" s="4">
        <f t="shared" si="2"/>
        <v>2283375000</v>
      </c>
    </row>
    <row r="38" spans="1:18" x14ac:dyDescent="0.25">
      <c r="A38" s="1">
        <v>45208</v>
      </c>
      <c r="B38" s="2">
        <v>0.83889999999999998</v>
      </c>
      <c r="C38" s="2">
        <v>0.86499999999999999</v>
      </c>
      <c r="D38" s="2">
        <v>0.8296</v>
      </c>
      <c r="E38" s="2">
        <v>0.83940000000000003</v>
      </c>
      <c r="F38">
        <v>1436381000</v>
      </c>
      <c r="N38" s="4">
        <f t="shared" si="0"/>
        <v>0</v>
      </c>
      <c r="O38" s="4">
        <f t="shared" si="1"/>
        <v>0</v>
      </c>
      <c r="Q38" s="4">
        <f t="shared" si="3"/>
        <v>0.83940000000000003</v>
      </c>
      <c r="R38" s="4">
        <f t="shared" si="2"/>
        <v>1436381000</v>
      </c>
    </row>
    <row r="39" spans="1:18" x14ac:dyDescent="0.25">
      <c r="A39" s="1">
        <v>45215</v>
      </c>
      <c r="B39" s="2">
        <v>0.84450000000000003</v>
      </c>
      <c r="C39" s="2">
        <v>0.88090000000000002</v>
      </c>
      <c r="D39" s="2">
        <v>0.83750000000000002</v>
      </c>
      <c r="E39" s="2">
        <v>0.87309999999999999</v>
      </c>
      <c r="F39">
        <v>1975159000</v>
      </c>
      <c r="N39" s="4">
        <f t="shared" si="0"/>
        <v>0</v>
      </c>
      <c r="O39" s="4">
        <f t="shared" si="1"/>
        <v>0</v>
      </c>
      <c r="Q39" s="4">
        <f t="shared" si="3"/>
        <v>0.87309999999999999</v>
      </c>
      <c r="R39" s="4">
        <f t="shared" si="2"/>
        <v>1975159000</v>
      </c>
    </row>
    <row r="40" spans="1:18" x14ac:dyDescent="0.25">
      <c r="A40" s="1">
        <v>45222</v>
      </c>
      <c r="B40" s="2">
        <v>0.87980000000000003</v>
      </c>
      <c r="C40" s="2">
        <v>0.88880000000000003</v>
      </c>
      <c r="D40" s="2">
        <v>0.83</v>
      </c>
      <c r="E40" s="2">
        <v>0.84009999999999996</v>
      </c>
      <c r="F40">
        <v>1912919000</v>
      </c>
      <c r="N40" s="4">
        <f t="shared" si="0"/>
        <v>0</v>
      </c>
      <c r="O40" s="4">
        <f t="shared" si="1"/>
        <v>0</v>
      </c>
      <c r="Q40" s="4">
        <f t="shared" si="3"/>
        <v>0.84009999999999996</v>
      </c>
      <c r="R40" s="4">
        <f t="shared" si="2"/>
        <v>1912919000</v>
      </c>
    </row>
    <row r="41" spans="1:18" x14ac:dyDescent="0.25">
      <c r="A41" s="1">
        <v>45229</v>
      </c>
      <c r="B41" s="2">
        <v>0.84</v>
      </c>
      <c r="C41" s="2">
        <v>0.85060000000000002</v>
      </c>
      <c r="D41" s="2">
        <v>0.80300000000000005</v>
      </c>
      <c r="E41" s="2">
        <v>0.80530000000000002</v>
      </c>
      <c r="F41">
        <v>1481351000</v>
      </c>
      <c r="N41" s="4">
        <f t="shared" si="0"/>
        <v>0</v>
      </c>
      <c r="O41" s="4">
        <f t="shared" si="1"/>
        <v>0</v>
      </c>
      <c r="Q41" s="4">
        <f t="shared" si="3"/>
        <v>0.80530000000000002</v>
      </c>
      <c r="R41" s="4">
        <f t="shared" si="2"/>
        <v>1481351000</v>
      </c>
    </row>
    <row r="42" spans="1:18" x14ac:dyDescent="0.25">
      <c r="A42" s="1">
        <v>45236</v>
      </c>
      <c r="B42" s="2">
        <v>0.80569999999999997</v>
      </c>
      <c r="C42" s="2">
        <v>0.82250000000000001</v>
      </c>
      <c r="D42" s="2">
        <v>0.80479999999999996</v>
      </c>
      <c r="E42" s="2">
        <v>0.8075</v>
      </c>
      <c r="F42">
        <v>614078000</v>
      </c>
      <c r="N42" s="4">
        <f t="shared" si="0"/>
        <v>0</v>
      </c>
      <c r="O42" s="4">
        <f t="shared" si="1"/>
        <v>0</v>
      </c>
      <c r="Q42" s="4">
        <f t="shared" si="3"/>
        <v>0.8075</v>
      </c>
      <c r="R42" s="4">
        <f t="shared" si="2"/>
        <v>614078000</v>
      </c>
    </row>
    <row r="43" spans="1:18" x14ac:dyDescent="0.25">
      <c r="A43" s="1">
        <v>45243</v>
      </c>
      <c r="B43" s="2">
        <v>0.80730000000000002</v>
      </c>
      <c r="C43" s="2">
        <v>0.81130000000000002</v>
      </c>
      <c r="D43" s="2">
        <v>0.77070000000000005</v>
      </c>
      <c r="E43" s="2">
        <v>0.78280000000000005</v>
      </c>
      <c r="F43">
        <v>1038469000</v>
      </c>
      <c r="N43" s="4">
        <f t="shared" si="0"/>
        <v>0</v>
      </c>
      <c r="O43" s="4">
        <f t="shared" si="1"/>
        <v>0</v>
      </c>
      <c r="Q43" s="4">
        <f t="shared" si="3"/>
        <v>0.78280000000000005</v>
      </c>
      <c r="R43" s="4">
        <f t="shared" si="2"/>
        <v>1038469000</v>
      </c>
    </row>
    <row r="44" spans="1:18" x14ac:dyDescent="0.25">
      <c r="A44" s="1">
        <v>45250</v>
      </c>
      <c r="B44" s="2">
        <v>0.7863</v>
      </c>
      <c r="C44" s="2">
        <v>0.80549999999999999</v>
      </c>
      <c r="D44" s="2">
        <v>0.78249999999999997</v>
      </c>
      <c r="E44" s="2">
        <v>0.79359999999999997</v>
      </c>
      <c r="F44">
        <v>655994000</v>
      </c>
      <c r="N44" s="4">
        <f t="shared" si="0"/>
        <v>0</v>
      </c>
      <c r="O44" s="4">
        <f t="shared" si="1"/>
        <v>0</v>
      </c>
      <c r="Q44" s="4">
        <f t="shared" si="3"/>
        <v>0.79359999999999997</v>
      </c>
      <c r="R44" s="4">
        <f t="shared" si="2"/>
        <v>655994000</v>
      </c>
    </row>
    <row r="45" spans="1:18" x14ac:dyDescent="0.25">
      <c r="A45" s="1">
        <v>45257</v>
      </c>
      <c r="B45" s="2">
        <v>0.79379999999999995</v>
      </c>
      <c r="C45" s="2">
        <v>0.81899999999999995</v>
      </c>
      <c r="D45" s="2">
        <v>0.76019999999999999</v>
      </c>
      <c r="E45" s="2">
        <v>0.76319999999999999</v>
      </c>
      <c r="F45">
        <v>1939720000</v>
      </c>
      <c r="N45" s="4">
        <f t="shared" si="0"/>
        <v>0</v>
      </c>
      <c r="O45" s="4">
        <f t="shared" si="1"/>
        <v>0</v>
      </c>
      <c r="Q45" s="4">
        <f t="shared" si="3"/>
        <v>0.76319999999999999</v>
      </c>
      <c r="R45" s="4">
        <f t="shared" si="2"/>
        <v>1939720000</v>
      </c>
    </row>
    <row r="46" spans="1:18" x14ac:dyDescent="0.25">
      <c r="A46" s="1">
        <v>45264</v>
      </c>
      <c r="B46" s="2">
        <v>0.76200000000000001</v>
      </c>
      <c r="C46" s="2">
        <v>0.77959999999999996</v>
      </c>
      <c r="D46" s="2">
        <v>0.70350000000000001</v>
      </c>
      <c r="E46" s="2">
        <v>0.71709999999999996</v>
      </c>
      <c r="F46">
        <v>1527182000</v>
      </c>
      <c r="N46" s="4">
        <f t="shared" ref="N46:N66" si="4">IF(AND(E46&gt;$J$22, E46&lt;$J$21),0,1)</f>
        <v>0</v>
      </c>
      <c r="O46" s="4">
        <f t="shared" ref="O46:O66" si="5">IF(AND(F46&gt;$K$22, F46&lt;$K$21),0,1)</f>
        <v>0</v>
      </c>
      <c r="Q46" s="4">
        <f t="shared" si="3"/>
        <v>0.71709999999999996</v>
      </c>
      <c r="R46" s="4">
        <f t="shared" si="2"/>
        <v>1527182000</v>
      </c>
    </row>
    <row r="47" spans="1:18" x14ac:dyDescent="0.25">
      <c r="A47" s="1">
        <v>45271</v>
      </c>
      <c r="B47" s="2">
        <v>0.72</v>
      </c>
      <c r="C47" s="2">
        <v>0.74570000000000003</v>
      </c>
      <c r="D47" s="2">
        <v>0.70279999999999998</v>
      </c>
      <c r="E47" s="2">
        <v>0.72819999999999996</v>
      </c>
      <c r="F47">
        <v>1021456000</v>
      </c>
      <c r="N47" s="4">
        <f t="shared" si="4"/>
        <v>0</v>
      </c>
      <c r="O47" s="4">
        <f t="shared" si="5"/>
        <v>0</v>
      </c>
      <c r="Q47" s="4">
        <f t="shared" si="3"/>
        <v>0.72819999999999996</v>
      </c>
      <c r="R47" s="4">
        <f t="shared" si="2"/>
        <v>1021456000</v>
      </c>
    </row>
    <row r="48" spans="1:18" x14ac:dyDescent="0.25">
      <c r="A48" s="1">
        <v>45278</v>
      </c>
      <c r="B48" s="2">
        <v>0.72899999999999998</v>
      </c>
      <c r="C48" s="2">
        <v>0.74280000000000002</v>
      </c>
      <c r="D48" s="2">
        <v>0.71730000000000005</v>
      </c>
      <c r="E48" s="2">
        <v>0.72560000000000002</v>
      </c>
      <c r="F48">
        <v>990123000</v>
      </c>
      <c r="N48" s="4">
        <f t="shared" si="4"/>
        <v>0</v>
      </c>
      <c r="O48" s="4">
        <f t="shared" si="5"/>
        <v>0</v>
      </c>
      <c r="Q48" s="4">
        <f t="shared" si="3"/>
        <v>0.72560000000000002</v>
      </c>
      <c r="R48" s="4">
        <f t="shared" si="2"/>
        <v>990123000</v>
      </c>
    </row>
    <row r="49" spans="1:18" x14ac:dyDescent="0.25">
      <c r="A49" s="1">
        <v>45285</v>
      </c>
      <c r="B49" s="2">
        <v>0.73099999999999998</v>
      </c>
      <c r="C49" s="2">
        <v>0.73140000000000005</v>
      </c>
      <c r="D49" s="2">
        <v>0.70850000000000002</v>
      </c>
      <c r="E49" s="2">
        <v>0.71130000000000004</v>
      </c>
      <c r="F49">
        <v>1094730000</v>
      </c>
      <c r="N49" s="4">
        <f t="shared" si="4"/>
        <v>0</v>
      </c>
      <c r="O49" s="4">
        <f t="shared" si="5"/>
        <v>0</v>
      </c>
      <c r="Q49" s="4">
        <f t="shared" si="3"/>
        <v>0.71130000000000004</v>
      </c>
      <c r="R49" s="4">
        <f t="shared" si="2"/>
        <v>1094730000</v>
      </c>
    </row>
    <row r="50" spans="1:18" x14ac:dyDescent="0.25">
      <c r="A50" s="1">
        <v>45292</v>
      </c>
      <c r="B50" s="2">
        <v>0.71140000000000003</v>
      </c>
      <c r="C50" s="2">
        <v>0.74450000000000005</v>
      </c>
      <c r="D50" s="2">
        <v>0.71140000000000003</v>
      </c>
      <c r="E50" s="2">
        <v>0.73560000000000003</v>
      </c>
      <c r="F50">
        <v>667225000</v>
      </c>
      <c r="N50" s="4">
        <f t="shared" si="4"/>
        <v>0</v>
      </c>
      <c r="O50" s="4">
        <f t="shared" si="5"/>
        <v>0</v>
      </c>
      <c r="Q50" s="4">
        <f t="shared" si="3"/>
        <v>0.73560000000000003</v>
      </c>
      <c r="R50" s="4">
        <f t="shared" si="2"/>
        <v>667225000</v>
      </c>
    </row>
    <row r="51" spans="1:18" x14ac:dyDescent="0.25">
      <c r="A51" s="1">
        <v>45299</v>
      </c>
      <c r="B51" s="2">
        <v>0.73560000000000003</v>
      </c>
      <c r="C51" s="2">
        <v>0.76839999999999997</v>
      </c>
      <c r="D51" s="2">
        <v>0.73560000000000003</v>
      </c>
      <c r="E51" s="2">
        <v>0.7601</v>
      </c>
      <c r="F51">
        <v>1310648000</v>
      </c>
      <c r="N51" s="4">
        <f t="shared" si="4"/>
        <v>0</v>
      </c>
      <c r="O51" s="4">
        <f t="shared" si="5"/>
        <v>0</v>
      </c>
      <c r="Q51" s="4">
        <f t="shared" si="3"/>
        <v>0.7601</v>
      </c>
      <c r="R51" s="4">
        <f t="shared" si="2"/>
        <v>1310648000</v>
      </c>
    </row>
    <row r="52" spans="1:18" x14ac:dyDescent="0.25">
      <c r="A52" s="1">
        <v>45306</v>
      </c>
      <c r="B52" s="2">
        <v>0.76200000000000001</v>
      </c>
      <c r="C52" s="2">
        <v>0.76219999999999999</v>
      </c>
      <c r="D52" s="2">
        <v>0.747</v>
      </c>
      <c r="E52" s="2">
        <v>0.75649999999999995</v>
      </c>
      <c r="F52">
        <v>723962000</v>
      </c>
      <c r="N52" s="4">
        <f t="shared" si="4"/>
        <v>0</v>
      </c>
      <c r="O52" s="4">
        <f t="shared" si="5"/>
        <v>0</v>
      </c>
      <c r="Q52" s="4">
        <f t="shared" si="3"/>
        <v>0.75649999999999995</v>
      </c>
      <c r="R52" s="4">
        <f t="shared" si="2"/>
        <v>723962000</v>
      </c>
    </row>
    <row r="53" spans="1:18" x14ac:dyDescent="0.25">
      <c r="A53" s="1">
        <v>45313</v>
      </c>
      <c r="B53" s="2">
        <v>0.75939999999999996</v>
      </c>
      <c r="C53" s="2">
        <v>0.78149999999999997</v>
      </c>
      <c r="D53" s="2">
        <v>0.75</v>
      </c>
      <c r="E53" s="2">
        <v>0.75129999999999997</v>
      </c>
      <c r="F53">
        <v>1116549000</v>
      </c>
      <c r="N53" s="4">
        <f t="shared" si="4"/>
        <v>0</v>
      </c>
      <c r="O53" s="4">
        <f t="shared" si="5"/>
        <v>0</v>
      </c>
      <c r="Q53" s="4">
        <f t="shared" si="3"/>
        <v>0.75129999999999997</v>
      </c>
      <c r="R53" s="4">
        <f t="shared" si="2"/>
        <v>1116549000</v>
      </c>
    </row>
    <row r="54" spans="1:18" x14ac:dyDescent="0.25">
      <c r="A54" s="1">
        <v>45320</v>
      </c>
      <c r="B54" s="2">
        <v>0.75249999999999995</v>
      </c>
      <c r="C54" s="2">
        <v>0.7974</v>
      </c>
      <c r="D54" s="2">
        <v>0.75170000000000003</v>
      </c>
      <c r="E54" s="2">
        <v>0.76629999999999998</v>
      </c>
      <c r="F54">
        <v>3255387000</v>
      </c>
      <c r="N54" s="4">
        <f t="shared" si="4"/>
        <v>0</v>
      </c>
      <c r="O54" s="4">
        <f t="shared" si="5"/>
        <v>0</v>
      </c>
      <c r="Q54" s="4">
        <f t="shared" si="3"/>
        <v>0.76629999999999998</v>
      </c>
      <c r="R54" s="4">
        <f t="shared" si="2"/>
        <v>3255387000</v>
      </c>
    </row>
    <row r="55" spans="1:18" x14ac:dyDescent="0.25">
      <c r="A55" s="1">
        <v>45327</v>
      </c>
      <c r="B55" s="2">
        <v>0.76629999999999998</v>
      </c>
      <c r="C55" s="2">
        <v>0.78300000000000003</v>
      </c>
      <c r="D55" s="2">
        <v>0.75729999999999997</v>
      </c>
      <c r="E55" s="2">
        <v>0.76259999999999994</v>
      </c>
      <c r="F55">
        <v>934742000</v>
      </c>
      <c r="N55" s="4">
        <f t="shared" si="4"/>
        <v>0</v>
      </c>
      <c r="O55" s="4">
        <f t="shared" si="5"/>
        <v>0</v>
      </c>
      <c r="Q55" s="4">
        <f t="shared" si="3"/>
        <v>0.76259999999999994</v>
      </c>
      <c r="R55" s="4">
        <f t="shared" si="2"/>
        <v>934742000</v>
      </c>
    </row>
    <row r="56" spans="1:18" x14ac:dyDescent="0.25">
      <c r="A56" s="1">
        <v>45334</v>
      </c>
      <c r="B56" s="2">
        <v>0.76259999999999994</v>
      </c>
      <c r="C56" s="2">
        <v>0.77300000000000002</v>
      </c>
      <c r="D56" s="2">
        <v>0.73719999999999997</v>
      </c>
      <c r="E56" s="2">
        <v>0.75039999999999996</v>
      </c>
      <c r="F56">
        <v>897436000</v>
      </c>
      <c r="N56" s="4">
        <f t="shared" si="4"/>
        <v>0</v>
      </c>
      <c r="O56" s="4">
        <f t="shared" si="5"/>
        <v>0</v>
      </c>
      <c r="Q56" s="4">
        <f t="shared" si="3"/>
        <v>0.75039999999999996</v>
      </c>
      <c r="R56" s="4">
        <f t="shared" si="2"/>
        <v>897436000</v>
      </c>
    </row>
    <row r="57" spans="1:18" x14ac:dyDescent="0.25">
      <c r="A57" s="1">
        <v>45341</v>
      </c>
      <c r="B57" s="2">
        <v>0.75039999999999996</v>
      </c>
      <c r="C57" s="2">
        <v>0.75549999999999995</v>
      </c>
      <c r="D57" s="2">
        <v>0.72260000000000002</v>
      </c>
      <c r="E57" s="2">
        <v>0.73019999999999996</v>
      </c>
      <c r="F57">
        <v>928672000</v>
      </c>
      <c r="N57" s="4">
        <f t="shared" si="4"/>
        <v>0</v>
      </c>
      <c r="O57" s="4">
        <f t="shared" si="5"/>
        <v>0</v>
      </c>
      <c r="Q57" s="4">
        <f t="shared" si="3"/>
        <v>0.73019999999999996</v>
      </c>
      <c r="R57" s="4">
        <f t="shared" si="2"/>
        <v>928672000</v>
      </c>
    </row>
    <row r="58" spans="1:18" x14ac:dyDescent="0.25">
      <c r="A58" s="1">
        <v>45348</v>
      </c>
      <c r="B58" s="2">
        <v>0.73509999999999998</v>
      </c>
      <c r="C58" s="2">
        <v>0.7641</v>
      </c>
      <c r="D58" s="2">
        <v>0.73509999999999998</v>
      </c>
      <c r="E58" s="2">
        <v>0.76129999999999998</v>
      </c>
      <c r="F58">
        <v>697229000</v>
      </c>
      <c r="N58" s="4">
        <f t="shared" si="4"/>
        <v>0</v>
      </c>
      <c r="O58" s="4">
        <f t="shared" si="5"/>
        <v>0</v>
      </c>
      <c r="Q58" s="4">
        <f t="shared" si="3"/>
        <v>0.76129999999999998</v>
      </c>
      <c r="R58" s="4">
        <f t="shared" si="2"/>
        <v>697229000</v>
      </c>
    </row>
    <row r="59" spans="1:18" x14ac:dyDescent="0.25">
      <c r="A59" s="1">
        <v>45355</v>
      </c>
      <c r="B59" s="2">
        <v>0.76390000000000002</v>
      </c>
      <c r="C59" s="2">
        <v>0.78900000000000003</v>
      </c>
      <c r="D59" s="2">
        <v>0.75760000000000005</v>
      </c>
      <c r="E59" s="2">
        <v>0.77769999999999995</v>
      </c>
      <c r="F59">
        <v>1592423000</v>
      </c>
      <c r="N59" s="4">
        <f t="shared" si="4"/>
        <v>0</v>
      </c>
      <c r="O59" s="4">
        <f t="shared" si="5"/>
        <v>0</v>
      </c>
      <c r="Q59" s="4">
        <f t="shared" si="3"/>
        <v>0.77769999999999995</v>
      </c>
      <c r="R59" s="4">
        <f t="shared" si="2"/>
        <v>1592423000</v>
      </c>
    </row>
    <row r="60" spans="1:18" x14ac:dyDescent="0.25">
      <c r="A60" s="1">
        <v>45362</v>
      </c>
      <c r="B60" s="2">
        <v>0.77839999999999998</v>
      </c>
      <c r="C60" s="2">
        <v>0.78269999999999995</v>
      </c>
      <c r="D60" s="2">
        <v>0.74650000000000005</v>
      </c>
      <c r="E60" s="2">
        <v>0.74950000000000006</v>
      </c>
      <c r="F60">
        <v>1134033000</v>
      </c>
      <c r="N60" s="4">
        <f t="shared" si="4"/>
        <v>0</v>
      </c>
      <c r="O60" s="4">
        <f t="shared" si="5"/>
        <v>0</v>
      </c>
      <c r="Q60" s="4">
        <f t="shared" si="3"/>
        <v>0.74950000000000006</v>
      </c>
      <c r="R60" s="4">
        <f t="shared" si="2"/>
        <v>1134033000</v>
      </c>
    </row>
    <row r="61" spans="1:18" x14ac:dyDescent="0.25">
      <c r="A61" s="1">
        <v>45369</v>
      </c>
      <c r="B61" s="2">
        <v>0.75180000000000002</v>
      </c>
      <c r="C61" s="2">
        <v>0.75239999999999996</v>
      </c>
      <c r="D61" s="2">
        <v>0.71519999999999995</v>
      </c>
      <c r="E61" s="2">
        <v>0.72050000000000003</v>
      </c>
      <c r="F61">
        <v>1512504000</v>
      </c>
      <c r="N61" s="4">
        <f t="shared" si="4"/>
        <v>0</v>
      </c>
      <c r="O61" s="4">
        <f t="shared" si="5"/>
        <v>0</v>
      </c>
      <c r="Q61" s="4">
        <f t="shared" si="3"/>
        <v>0.72050000000000003</v>
      </c>
      <c r="R61" s="4">
        <f t="shared" si="2"/>
        <v>1512504000</v>
      </c>
    </row>
    <row r="62" spans="1:18" x14ac:dyDescent="0.25">
      <c r="A62" s="1">
        <v>45376</v>
      </c>
      <c r="B62" s="2">
        <v>0.72050000000000003</v>
      </c>
      <c r="C62" s="2">
        <v>0.73450000000000004</v>
      </c>
      <c r="D62" s="2">
        <v>0.71440000000000003</v>
      </c>
      <c r="E62" s="2">
        <v>0.71619999999999995</v>
      </c>
      <c r="F62">
        <v>1742676000</v>
      </c>
      <c r="N62" s="4">
        <f t="shared" si="4"/>
        <v>0</v>
      </c>
      <c r="O62" s="4">
        <f t="shared" si="5"/>
        <v>0</v>
      </c>
      <c r="Q62" s="4">
        <f t="shared" si="3"/>
        <v>0.71619999999999995</v>
      </c>
      <c r="R62" s="4">
        <f t="shared" si="2"/>
        <v>1742676000</v>
      </c>
    </row>
    <row r="63" spans="1:18" x14ac:dyDescent="0.25">
      <c r="A63" s="1">
        <v>45383</v>
      </c>
      <c r="B63" s="2">
        <v>0.71630000000000005</v>
      </c>
      <c r="C63" s="2">
        <v>0.74860000000000004</v>
      </c>
      <c r="D63" s="2">
        <v>0.71619999999999995</v>
      </c>
      <c r="E63" s="2">
        <v>0.73370000000000002</v>
      </c>
      <c r="F63">
        <v>1839146000</v>
      </c>
      <c r="N63" s="4">
        <f t="shared" si="4"/>
        <v>0</v>
      </c>
      <c r="O63" s="4">
        <f t="shared" si="5"/>
        <v>0</v>
      </c>
      <c r="Q63" s="4">
        <f t="shared" si="3"/>
        <v>0.73370000000000002</v>
      </c>
      <c r="R63" s="4">
        <f t="shared" si="2"/>
        <v>1839146000</v>
      </c>
    </row>
    <row r="64" spans="1:18" x14ac:dyDescent="0.25">
      <c r="A64" s="1">
        <v>45390</v>
      </c>
      <c r="B64" s="2">
        <v>0.73550000000000004</v>
      </c>
      <c r="C64" s="2">
        <v>0.745</v>
      </c>
      <c r="D64" s="2">
        <v>0.72799999999999998</v>
      </c>
      <c r="E64" s="2">
        <v>0.73209999999999997</v>
      </c>
      <c r="F64">
        <v>1335975000</v>
      </c>
      <c r="N64" s="4">
        <f t="shared" si="4"/>
        <v>0</v>
      </c>
      <c r="O64" s="4">
        <f t="shared" si="5"/>
        <v>0</v>
      </c>
      <c r="Q64" s="4">
        <f t="shared" si="3"/>
        <v>0.73209999999999997</v>
      </c>
      <c r="R64" s="4">
        <f t="shared" si="2"/>
        <v>1335975000</v>
      </c>
    </row>
    <row r="65" spans="1:18" x14ac:dyDescent="0.25">
      <c r="A65" s="1">
        <v>45397</v>
      </c>
      <c r="B65" s="2">
        <v>0.73209999999999997</v>
      </c>
      <c r="C65" s="2">
        <v>0.74270000000000003</v>
      </c>
      <c r="D65" s="2">
        <v>0.73160000000000003</v>
      </c>
      <c r="E65" s="2">
        <v>0.73429999999999995</v>
      </c>
      <c r="F65">
        <v>858764000</v>
      </c>
      <c r="N65" s="4">
        <f t="shared" si="4"/>
        <v>0</v>
      </c>
      <c r="O65" s="4">
        <f t="shared" si="5"/>
        <v>0</v>
      </c>
      <c r="Q65" s="4">
        <f t="shared" si="3"/>
        <v>0.73429999999999995</v>
      </c>
      <c r="R65" s="4">
        <f t="shared" si="2"/>
        <v>858764000</v>
      </c>
    </row>
    <row r="66" spans="1:18" x14ac:dyDescent="0.25">
      <c r="A66" s="1">
        <v>45404</v>
      </c>
      <c r="B66" s="2">
        <v>0.73450000000000004</v>
      </c>
      <c r="C66" s="2">
        <v>0.73899999999999999</v>
      </c>
      <c r="D66" s="2">
        <v>0.72030000000000005</v>
      </c>
      <c r="E66" s="2">
        <v>0.72409999999999997</v>
      </c>
      <c r="F66">
        <v>693946000</v>
      </c>
      <c r="N66" s="4">
        <f t="shared" si="4"/>
        <v>0</v>
      </c>
      <c r="O66" s="4">
        <f t="shared" si="5"/>
        <v>0</v>
      </c>
      <c r="Q66" s="4">
        <f t="shared" si="3"/>
        <v>0.72409999999999997</v>
      </c>
      <c r="R66" s="4">
        <f t="shared" si="2"/>
        <v>693946000</v>
      </c>
    </row>
  </sheetData>
  <conditionalFormatting sqref="F14">
    <cfRule type="cellIs" dxfId="12" priority="8" operator="notBetween">
      <formula>$K$22</formula>
      <formula>$K$21</formula>
    </cfRule>
  </conditionalFormatting>
  <conditionalFormatting sqref="F14:F66">
    <cfRule type="cellIs" dxfId="11" priority="7" operator="notBetween">
      <formula>$K$22</formula>
      <formula>$K$21</formula>
    </cfRule>
  </conditionalFormatting>
  <conditionalFormatting sqref="R14:R66">
    <cfRule type="cellIs" dxfId="0" priority="6" operator="equal">
      <formula>K21</formula>
    </cfRule>
    <cfRule type="cellIs" priority="5" operator="equal">
      <formula>$K$21</formula>
    </cfRule>
    <cfRule type="cellIs" dxfId="1" priority="4" operator="equal">
      <formula>$K$21</formula>
    </cfRule>
    <cfRule type="cellIs" dxfId="2" priority="3" operator="equal">
      <formula>$K$21</formula>
    </cfRule>
    <cfRule type="cellIs" dxfId="3" priority="2" operator="equal">
      <formula>$K$21</formula>
    </cfRule>
    <cfRule type="cellIs" dxfId="4" priority="1" operator="equal">
      <formula>$K$22</formula>
    </cfRule>
  </conditionalFormatting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7 9 5 3 e 8 6 - 2 b b 3 - 4 5 8 c - b 8 9 d - b 4 e 9 2 3 9 6 9 6 5 c "   x m l n s = " h t t p : / / s c h e m a s . m i c r o s o f t . c o m / D a t a M a s h u p " > A A A A A H c F A A B Q S w M E F A A C A A g A h o 6 Z W G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h o 6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O m V i i M 3 A k b g I A A P c H A A A T A B w A R m 9 y b X V s Y X M v U 2 V j d G l v b j E u b S C i G A A o o B Q A A A A A A A A A A A A A A A A A A A A A A A A A A A C t l F 1 v 0 l A Y x + 9 J + A 4 n 9 a Y k T d O W l w u x J k t B I S L g q P N i m K W D o z b r C 2 l P 5 5 a F x G m i J l x 6 4 e 4 0 8 Q t M H R E 3 w a 9 w + o 1 8 a H k p C x u V Q E N o / w / n e Z 7 / 7 z w 9 L m 4 R 3 b Z Q I / w V 8 8 l E M u G + 0 h z c R n c Y + t V / 5 5 / S T 3 R A L / w 3 d L Q n v s b 4 Y E / K C h l J k N L T m w x i p R S D Z G R g k k w g + N A z / 9 R / S 0 f + B z q E x Z c Q U 9 x D v m C 3 P B N b h H 2 g G 5 h X b I v A g 8 s y y t 3 m U x c 7 b l O S R C G X b R a w e 0 D s T n N l / U x Y n y d H h E l x u w V s 6 K Z O s C M z e Y Z D i m 1 4 p u X K o s C h o t W y 2 7 r 1 U s 5 l B U H k 0 B P P J r h B j g 0 s z 2 / 5 q m 3 h 5 y k u N A H + v 9 A R / e H 3 / I + 0 D 0 a G f o / 2 E f 1 F z + l P C F y N g / S S D s b W V W 0 f 1 t c d 2 4 R k J a y 1 w Q 5 7 H Q O H d i f / 2 D K M R k s z N M e V i e M t 1 D y D A n + C e t O a v x E k G d C / 8 z q q o 1 n u C 9 s x Q 4 v q c Q e 7 b P x + u Z M T 5 p 5 a V h 4 V t + 8 D J w L L E c F H p M s h C N S X q o U t t T i T 2 x r B o a y W H w d y 2 S K 5 D D 9 u J N R r 9 W J 1 S Z Z S + W F p i V y p P V u i K p V a o 7 h E 3 6 l V b i p Z r q r X Q t 0 I 2 m / 0 A l h c R e C E + w P S d / + 9 3 5 s D 3 s a m f Y g n A 8 T e v i v c A s w Z v z m b S G v R b j 5 D L 5 G U 0 E a w W U N 6 D v P S D y a m H + 2 o Y 2 g t v K M Z H m b j e O E Y H r 5 w T V Y 6 0 x Q q g O R m W 9 S N N X r i 6 t m L Z S e Y v I X Z s D x z H z v d / w U j 3 k z m N h c r o Y Q D G g + K t B k o Y k h l 4 d V Y k 4 q 0 D h V p N Z X g / Y w H J b 0 Z K F I I J X o w r M k k v Q 6 T 9 G o m k 9 M p H p X M Z q i k Q y q L B + O M S z K h W 7 F 6 y f 8 D U E s B A i 0 A F A A C A A g A h o 6 Z W G 4 g u q m n A A A A + Q A A A B I A A A A A A A A A A A A A A A A A A A A A A E N v b m Z p Z y 9 Q Y W N r Y W d l L n h t b F B L A Q I t A B Q A A g A I A I a O m V g P y u m r p A A A A O k A A A A T A A A A A A A A A A A A A A A A A P M A A A B b Q 2 9 u d G V u d F 9 U e X B l c 1 0 u e G 1 s U E s B A i 0 A F A A C A A g A h o 6 Z W K I z c C R u A g A A 9 w c A A B M A A A A A A A A A A A A A A A A A 5 A E A A E Z v c m 1 1 b G F z L 1 N l Y 3 R p b 2 4 x L m 1 Q S w U G A A A A A A M A A w D C A A A A n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x s A A A A A A A A F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E w J U Q x J T g z J U Q x J T g x J U Q w J T k z J U Q w J U I 4 J U Q w J U I 0 J U Q x J T g w J U Q w J U J F X z F 3 Z W V r X z I 1 M D Q y M D I z X z I 1 M D Q y M D I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0 K D R g 9 G B 0 J P Q u N C 0 0 Y D Q v l 8 x d 2 V l a 1 8 y N T A 0 M j A y M 1 8 y N T A 0 M j A y N F 9 f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1 V D E 0 O j U y O j E z L j I 3 M z Y 4 M D h a I i A v P j x F b n R y e S B U e X B l P S J G a W x s Q 2 9 s d W 1 u V H l w Z X M i I F Z h b H V l P S J z Q 1 F V R k J R V U Q i I C 8 + P E V u d H J 5 I F R 5 c G U 9 I k Z p b G x D b 2 x 1 b W 5 O Y W 1 l c y I g V m F s d W U 9 I n N b J n F 1 b 3 Q 7 X H U w M D N j R E F U R V x 1 M D A z Z S Z x d W 9 0 O y w m c X V v d D t c d T A w M 2 N P U E V O X H U w M D N l J n F 1 b 3 Q 7 L C Z x d W 9 0 O 1 x 1 M D A z Y 0 h J R 0 h c d T A w M 2 U m c X V v d D s s J n F 1 b 3 Q 7 X H U w M D N j T E 9 X X H U w M D N l J n F 1 b 3 Q 7 L C Z x d W 9 0 O 1 x 1 M D A z Y 0 N M T 1 N F X H U w M D N l J n F 1 b 3 Q 7 L C Z x d W 9 0 O 1 x 1 M D A z Y 1 Z P T F x 1 M D A z Z S Z x d W 9 0 O 1 0 i I C 8 + P E V u d H J 5 I F R 5 c G U 9 I k Z p b G x D b 3 V u d C I g V m F s d W U 9 I m w 1 M y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S U Q i I F Z h b H V l P S J z Y T M 1 O W Q y N m E t Z D l k M y 0 0 N j c 3 L T k 4 M W M t N 2 M 3 M 2 Y 0 M j N i Z T d i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N G D 0 Y H Q k 9 C 4 0 L T R g N C + X z F 3 Z W V r X z I 1 M D Q y M D I z X z I 1 M D Q y M D I 0 I C g y K S / Q m N C 3 0 L z Q t d C 9 0 L X Q v d C 9 0 Y v Q u S D R g t C 4 0 L 8 u e 1 x 1 M D A z Y 0 R B V E V c d T A w M 2 U s M n 0 m c X V v d D s s J n F 1 b 3 Q 7 U 2 V j d G l v b j E v 0 K D R g 9 G B 0 J P Q u N C 0 0 Y D Q v l 8 x d 2 V l a 1 8 y N T A 0 M j A y M 1 8 y N T A 0 M j A y N C A o M i k v 0 J j Q t 9 C 8 0 L X Q v d C 1 0 L 3 Q v d G L 0 L k g 0 Y L Q u N C / M S 5 7 X H U w M D N j T 1 B F T l x 1 M D A z Z S w x f S Z x d W 9 0 O y w m c X V v d D t T Z W N 0 a W 9 u M S / Q o N G D 0 Y H Q k 9 C 4 0 L T R g N C + X z F 3 Z W V r X z I 1 M D Q y M D I z X z I 1 M D Q y M D I 0 I C g y K S / Q m N C 3 0 L z Q t d C 9 0 L X Q v d C 9 0 Y v Q u S D R g t C 4 0 L 8 y L n t c d T A w M 2 N I S U d I X H U w M D N l L D J 9 J n F 1 b 3 Q 7 L C Z x d W 9 0 O 1 N l Y 3 R p b 2 4 x L 9 C g 0 Y P R g d C T 0 L j Q t N G A 0 L 5 f M X d l Z W t f M j U w N D I w M j N f M j U w N D I w M j Q g K D I p L 9 C Y 0 L f Q v N C 1 0 L 3 Q t d C 9 0 L 3 R i 9 C 5 I N G C 0 L j Q v z M u e 1 x 1 M D A z Y 0 x P V 1 x 1 M D A z Z S w z f S Z x d W 9 0 O y w m c X V v d D t T Z W N 0 a W 9 u M S / Q o N G D 0 Y H Q k 9 C 4 0 L T R g N C + X z F 3 Z W V r X z I 1 M D Q y M D I z X z I 1 M D Q y M D I 0 I C g y K S / Q m N C 3 0 L z Q t d C 9 0 L X Q v d C 9 0 Y v Q u S D R g t C 4 0 L 8 0 L n t c d T A w M 2 N D T E 9 T R V x 1 M D A z Z S w 0 f S Z x d W 9 0 O y w m c X V v d D t T Z W N 0 a W 9 u M S / Q o N G D 0 Y H Q k 9 C 4 0 L T R g N C + X z F 3 Z W V r X z I 1 M D Q y M D I z X z I 1 M D Q y M D I 0 I C g y K S / Q m N C 3 0 L z Q t d C 9 0 L X Q v d C 9 0 Y v Q u S D R g t C 4 0 L 8 u e 1 x 1 M D A z Y 1 Z P T F x 1 M D A z Z S w 4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Q o N G D 0 Y H Q k 9 C 4 0 L T R g N C + X z F 3 Z W V r X z I 1 M D Q y M D I z X z I 1 M D Q y M D I 0 I C g y K S / Q m N C 3 0 L z Q t d C 9 0 L X Q v d C 9 0 Y v Q u S D R g t C 4 0 L 8 u e 1 x 1 M D A z Y 0 R B V E V c d T A w M 2 U s M n 0 m c X V v d D s s J n F 1 b 3 Q 7 U 2 V j d G l v b j E v 0 K D R g 9 G B 0 J P Q u N C 0 0 Y D Q v l 8 x d 2 V l a 1 8 y N T A 0 M j A y M 1 8 y N T A 0 M j A y N C A o M i k v 0 J j Q t 9 C 8 0 L X Q v d C 1 0 L 3 Q v d G L 0 L k g 0 Y L Q u N C / M S 5 7 X H U w M D N j T 1 B F T l x 1 M D A z Z S w x f S Z x d W 9 0 O y w m c X V v d D t T Z W N 0 a W 9 u M S / Q o N G D 0 Y H Q k 9 C 4 0 L T R g N C + X z F 3 Z W V r X z I 1 M D Q y M D I z X z I 1 M D Q y M D I 0 I C g y K S / Q m N C 3 0 L z Q t d C 9 0 L X Q v d C 9 0 Y v Q u S D R g t C 4 0 L 8 y L n t c d T A w M 2 N I S U d I X H U w M D N l L D J 9 J n F 1 b 3 Q 7 L C Z x d W 9 0 O 1 N l Y 3 R p b 2 4 x L 9 C g 0 Y P R g d C T 0 L j Q t N G A 0 L 5 f M X d l Z W t f M j U w N D I w M j N f M j U w N D I w M j Q g K D I p L 9 C Y 0 L f Q v N C 1 0 L 3 Q t d C 9 0 L 3 R i 9 C 5 I N G C 0 L j Q v z M u e 1 x 1 M D A z Y 0 x P V 1 x 1 M D A z Z S w z f S Z x d W 9 0 O y w m c X V v d D t T Z W N 0 a W 9 u M S / Q o N G D 0 Y H Q k 9 C 4 0 L T R g N C + X z F 3 Z W V r X z I 1 M D Q y M D I z X z I 1 M D Q y M D I 0 I C g y K S / Q m N C 3 0 L z Q t d C 9 0 L X Q v d C 9 0 Y v Q u S D R g t C 4 0 L 8 0 L n t c d T A w M 2 N D T E 9 T R V x 1 M D A z Z S w 0 f S Z x d W 9 0 O y w m c X V v d D t T Z W N 0 a W 9 u M S / Q o N G D 0 Y H Q k 9 C 4 0 L T R g N C + X z F 3 Z W V r X z I 1 M D Q y M D I z X z I 1 M D Q y M D I 0 I C g y K S / Q m N C 3 0 L z Q t d C 9 0 L X Q v d C 9 0 Y v Q u S D R g t C 4 0 L 8 u e 1 x 1 M D A z Y 1 Z P T F x 1 M D A z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w J U Q x J T g z J U Q x J T g x J U Q w J T k z J U Q w J U I 4 J U Q w J U I 0 J U Q x J T g w J U Q w J U J F X z F 3 Z W V r X z I 1 M D Q y M D I z X z I 1 M D Q y M D I 0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S U 4 M y V E M S U 4 M S V E M C U 5 M y V E M C V C O C V E M C V C N C V E M S U 4 M C V E M C V C R V 8 x d 2 V l a 1 8 y N T A 0 M j A y M 1 8 y N T A 0 M j A y N C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E l O D M l R D E l O D E l R D A l O T M l R D A l Q j g l R D A l Q j Q l R D E l O D A l R D A l Q k V f M X d l Z W t f M j U w N D I w M j N f M j U w N D I w M j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x J T g z J U Q x J T g x J U Q w J T k z J U Q w J U I 4 J U Q w J U I 0 J U Q x J T g w J U Q w J U J F X z F 3 Z W V r X z I 1 M D Q y M D I z X z I 1 M D Q y M D I 0 J T I w K D I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S U 4 M y V E M S U 4 M S V E M C U 5 M y V E M C V C O C V E M C V C N C V E M S U 4 M C V E M C V C R V 8 x d 2 V l a 1 8 y N T A 0 M j A y M 1 8 y N T A 0 M j A y N C U y M C g y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E l O D M l R D E l O D E l R D A l O T M l R D A l Q j g l R D A l Q j Q l R D E l O D A l R D A l Q k V f M X d l Z W t f M j U w N D I w M j N f M j U w N D I w M j Q l M j A o M i k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S U 4 M y V E M S U 4 M S V E M C U 5 M y V E M C V C O C V E M C V C N C V E M S U 4 M C V E M C V C R V 8 x d 2 V l a 1 8 y N T A 0 M j A y M 1 8 y N T A 0 M j A y N C U y M C g y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x J T g z J U Q x J T g x J U Q w J T k z J U Q w J U I 4 J U Q w J U I 0 J U Q x J T g w J U Q w J U J F X z F 3 Z W V r X z I 1 M D Q y M D I z X z I 1 M D Q y M D I 0 J T I w K D I p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E l O D M l R D E l O D E l R D A l O T M l R D A l Q j g l R D A l Q j Q l R D E l O D A l R D A l Q k V f M X d l Z W t f M j U w N D I w M j N f M j U w N D I w M j Q l M j A o M i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S U 4 M y V E M S U 4 M S V E M C U 5 M y V E M C V C O C V E M C V C N C V E M S U 4 M C V E M C V C R V 8 x d 2 V l a 1 8 y N T A 0 M j A y M 1 8 y N T A 0 M j A y N C U y M C g y K S 8 l R D A l O T g l R D A l Q j c l R D A l Q k M l R D A l Q j U l R D A l Q k Q l R D A l Q j U l R D A l Q k Q l R D A l Q k Q l R D E l O E I l R D A l Q j k l M j A l R D E l O D I l R D A l Q j g l R D A l Q k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x J T g z J U Q x J T g x J U Q w J T k z J U Q w J U I 4 J U Q w J U I 0 J U Q x J T g w J U Q w J U J F X z F 3 Z W V r X z I 1 M D Q y M D I z X z I 1 M D Q y M D I 0 J T I w K D I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E l O D M l R D E l O D E l R D A l O T M l R D A l Q j g l R D A l Q j Q l R D E l O D A l R D A l Q k V f M X d l Z W t f M j U w N D I w M j N f M j U w N D I w M j Q l M j A o M i k v J U Q w J T k 4 J U Q w J U I 3 J U Q w J U J D J U Q w J U I 1 J U Q w J U J E J U Q w J U I 1 J U Q w J U J E J U Q w J U J E J U Q x J T h C J U Q w J U I 5 J T I w J U Q x J T g y J U Q w J U I 4 J U Q w J U J G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e w G r I 1 4 u 6 R q f P o 7 i z l Q 0 l A A A A A A I A A A A A A A N m A A D A A A A A E A A A A L R v L w f n e M C X o H l 4 h 2 c b p p U A A A A A B I A A A K A A A A A Q A A A A f w T 9 + V + 6 R R s M 8 q U U l Q r 6 N V A A A A D t s d j h + e J j b P + Q m m U T q S m S 9 Z w o A T z Z M z h V L t K J T M q n v T a j t j 7 s G H 5 C X 6 r 7 N 2 8 y q n a 7 b q u i L h x n M m F r l j g v h 5 R S K z S s E P e H p E Z B m P m J 6 B 3 B g B Q A A A A s z n o c 7 5 9 z W z + 4 m o 6 c r C W y G r O E 4 A = = < / D a t a M a s h u p > 
</file>

<file path=customXml/itemProps1.xml><?xml version="1.0" encoding="utf-8"?>
<ds:datastoreItem xmlns:ds="http://schemas.openxmlformats.org/officeDocument/2006/customXml" ds:itemID="{31377E6A-4093-4183-BA47-C6FB364A66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Сергушов Павел Андреевич</dc:creator>
  <cp:lastModifiedBy>Сергушов Павел Андреевич</cp:lastModifiedBy>
  <dcterms:created xsi:type="dcterms:W3CDTF">2015-06-05T18:19:34Z</dcterms:created>
  <dcterms:modified xsi:type="dcterms:W3CDTF">2024-04-25T15:32:00Z</dcterms:modified>
</cp:coreProperties>
</file>